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ЗАВТРАК меню  12-18л." sheetId="1" r:id="rId1"/>
    <sheet name="ЗАВТРАК раскладка 12-18л." sheetId="13" r:id="rId2"/>
    <sheet name="ЗАВТРАК  ведомость 12-18л. " sheetId="12" r:id="rId3"/>
    <sheet name="ОБЕД меню  12-18л. " sheetId="14" r:id="rId4"/>
    <sheet name="ОБЕД раскладка 12-18л. " sheetId="7" r:id="rId5"/>
    <sheet name="ОБЕД  ведомость 12-18л." sheetId="9" r:id="rId6"/>
    <sheet name="КОМПАНОВКА  меню 7-18 лет" sheetId="15" r:id="rId7"/>
    <sheet name="выполн нат норм" sheetId="5" r:id="rId8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9" i="14" l="1"/>
  <c r="H117" i="14"/>
  <c r="H134" i="14"/>
  <c r="O16" i="9"/>
  <c r="Q202" i="7"/>
  <c r="P202" i="7"/>
  <c r="G16" i="9"/>
  <c r="Q48" i="7"/>
  <c r="P48" i="7"/>
  <c r="H217" i="14"/>
  <c r="H173" i="14"/>
  <c r="H204" i="14"/>
  <c r="H174" i="14"/>
  <c r="H160" i="14"/>
  <c r="H104" i="14"/>
  <c r="H230" i="14"/>
  <c r="J219" i="14"/>
  <c r="J232" i="14"/>
  <c r="J206" i="14"/>
  <c r="J193" i="14"/>
  <c r="J176" i="14"/>
  <c r="J162" i="14"/>
  <c r="J136" i="14"/>
  <c r="J119" i="14"/>
  <c r="J106" i="14"/>
  <c r="J92" i="14"/>
  <c r="E218" i="14"/>
  <c r="F218" i="14"/>
  <c r="G218" i="14"/>
  <c r="H218" i="14"/>
  <c r="J79" i="14"/>
  <c r="U16" i="13"/>
  <c r="E9" i="12"/>
  <c r="F9" i="12"/>
  <c r="H9" i="12"/>
  <c r="I9" i="12"/>
  <c r="J9" i="12"/>
  <c r="K9" i="12"/>
  <c r="L9" i="12"/>
  <c r="M9" i="12"/>
  <c r="N9" i="12"/>
  <c r="E40" i="12" l="1"/>
  <c r="H231" i="1"/>
  <c r="J217" i="1"/>
  <c r="J205" i="1"/>
  <c r="J194" i="1"/>
  <c r="J182" i="1"/>
  <c r="J165" i="1"/>
  <c r="J153" i="1"/>
  <c r="J139" i="1"/>
  <c r="J126" i="1"/>
  <c r="J111" i="1"/>
  <c r="J99" i="1"/>
  <c r="J86" i="1"/>
  <c r="J74" i="1"/>
  <c r="H192" i="1"/>
  <c r="H180" i="1"/>
  <c r="H151" i="1"/>
  <c r="E91" i="14" l="1"/>
  <c r="F91" i="14"/>
  <c r="G91" i="14"/>
  <c r="H91" i="14"/>
  <c r="E231" i="14"/>
  <c r="F231" i="14"/>
  <c r="G231" i="14"/>
  <c r="E148" i="14"/>
  <c r="F148" i="14"/>
  <c r="G148" i="14"/>
  <c r="E105" i="14"/>
  <c r="F105" i="14"/>
  <c r="G105" i="14"/>
  <c r="M16" i="12" l="1"/>
  <c r="Q121" i="13"/>
  <c r="P121" i="13"/>
  <c r="U118" i="13"/>
  <c r="T118" i="13"/>
  <c r="Q80" i="13"/>
  <c r="Q92" i="13"/>
  <c r="K16" i="12" s="1"/>
  <c r="P92" i="13"/>
  <c r="J16" i="12"/>
  <c r="P80" i="13"/>
  <c r="Q38" i="13"/>
  <c r="G16" i="12" s="1"/>
  <c r="P38" i="13"/>
  <c r="Q36" i="13"/>
  <c r="G10" i="12" s="1"/>
  <c r="P36" i="13"/>
  <c r="U40" i="13"/>
  <c r="T40" i="13"/>
  <c r="U37" i="13"/>
  <c r="T37" i="13"/>
  <c r="Q24" i="13"/>
  <c r="P24" i="13"/>
  <c r="Q23" i="13"/>
  <c r="P23" i="13"/>
  <c r="Q15" i="13"/>
  <c r="P15" i="13"/>
  <c r="H109" i="1" l="1"/>
  <c r="H137" i="1"/>
  <c r="E125" i="1"/>
  <c r="F125" i="1"/>
  <c r="G125" i="1"/>
  <c r="H125" i="1"/>
  <c r="E216" i="1"/>
  <c r="F216" i="1"/>
  <c r="G216" i="1"/>
  <c r="E181" i="1"/>
  <c r="F181" i="1"/>
  <c r="G181" i="1"/>
  <c r="E164" i="1"/>
  <c r="F164" i="1"/>
  <c r="G164" i="1"/>
  <c r="E152" i="1"/>
  <c r="F152" i="1"/>
  <c r="G152" i="1"/>
  <c r="E138" i="1"/>
  <c r="F138" i="1"/>
  <c r="G138" i="1"/>
  <c r="E98" i="1"/>
  <c r="F98" i="1"/>
  <c r="G98" i="1"/>
  <c r="E85" i="1"/>
  <c r="F85" i="1"/>
  <c r="G85" i="1"/>
  <c r="H96" i="1"/>
  <c r="H94" i="1"/>
  <c r="H91" i="1"/>
  <c r="P162" i="7" l="1"/>
  <c r="P137" i="7"/>
  <c r="P158" i="7" l="1"/>
  <c r="H97" i="14" l="1"/>
  <c r="H131" i="1" l="1"/>
  <c r="P158" i="13" l="1"/>
  <c r="Q155" i="13"/>
  <c r="Z159" i="13"/>
  <c r="P151" i="13"/>
  <c r="Q154" i="13"/>
  <c r="P154" i="13"/>
  <c r="T152" i="13"/>
  <c r="X157" i="13"/>
  <c r="X156" i="13"/>
  <c r="T153" i="13"/>
  <c r="T159" i="13"/>
  <c r="Y163" i="13"/>
  <c r="X163" i="13" s="1"/>
  <c r="Y162" i="13"/>
  <c r="X162" i="13" s="1"/>
  <c r="X164" i="13" l="1"/>
  <c r="Y164" i="13"/>
  <c r="P159" i="13" l="1"/>
  <c r="P152" i="13"/>
  <c r="T158" i="13"/>
  <c r="T155" i="13"/>
  <c r="Q157" i="13"/>
  <c r="P157" i="13"/>
  <c r="T156" i="13"/>
  <c r="T157" i="13"/>
  <c r="X153" i="13"/>
  <c r="P153" i="13"/>
  <c r="T151" i="13"/>
  <c r="X154" i="13"/>
  <c r="X158" i="13"/>
  <c r="U157" i="13"/>
  <c r="X155" i="13"/>
  <c r="X152" i="13"/>
  <c r="P155" i="13"/>
  <c r="P141" i="13"/>
  <c r="P140" i="13"/>
  <c r="T141" i="13"/>
  <c r="T140" i="13"/>
  <c r="X142" i="13"/>
  <c r="T143" i="13"/>
  <c r="P144" i="13"/>
  <c r="X141" i="13"/>
  <c r="P142" i="13"/>
  <c r="X140" i="13"/>
  <c r="Q143" i="13"/>
  <c r="P143" i="13"/>
  <c r="AA132" i="13"/>
  <c r="Z132" i="13"/>
  <c r="Q135" i="13"/>
  <c r="P133" i="13"/>
  <c r="P131" i="13"/>
  <c r="P129" i="13"/>
  <c r="P128" i="13"/>
  <c r="X131" i="13"/>
  <c r="T135" i="13"/>
  <c r="T133" i="13"/>
  <c r="T131" i="13"/>
  <c r="Q134" i="13"/>
  <c r="P134" i="13"/>
  <c r="T132" i="13"/>
  <c r="T134" i="13"/>
  <c r="X129" i="13"/>
  <c r="P130" i="13"/>
  <c r="T128" i="13"/>
  <c r="T136" i="13"/>
  <c r="T129" i="13"/>
  <c r="X130" i="13"/>
  <c r="T130" i="13"/>
  <c r="P135" i="13"/>
  <c r="H211" i="1"/>
  <c r="H202" i="1"/>
  <c r="H190" i="1"/>
  <c r="Q11" i="13"/>
  <c r="P11" i="13"/>
  <c r="U119" i="13"/>
  <c r="M29" i="12" s="1"/>
  <c r="Q119" i="13"/>
  <c r="P119" i="13"/>
  <c r="P118" i="13"/>
  <c r="T120" i="13"/>
  <c r="T121" i="13"/>
  <c r="P123" i="13"/>
  <c r="X119" i="13"/>
  <c r="T122" i="13"/>
  <c r="P124" i="13"/>
  <c r="X120" i="13"/>
  <c r="P122" i="13"/>
  <c r="U101" i="13"/>
  <c r="T101" i="13" s="1"/>
  <c r="U98" i="13"/>
  <c r="T98" i="13"/>
  <c r="Z105" i="13"/>
  <c r="Q101" i="13"/>
  <c r="P104" i="13"/>
  <c r="P98" i="13"/>
  <c r="T103" i="13"/>
  <c r="T102" i="13"/>
  <c r="T100" i="13"/>
  <c r="X100" i="13"/>
  <c r="X103" i="13"/>
  <c r="X102" i="13"/>
  <c r="X99" i="13"/>
  <c r="T99" i="13"/>
  <c r="P101" i="13"/>
  <c r="X101" i="13"/>
  <c r="U103" i="13"/>
  <c r="X104" i="13"/>
  <c r="P100" i="13"/>
  <c r="P99" i="13"/>
  <c r="P105" i="13"/>
  <c r="AA93" i="13"/>
  <c r="Z93" i="13"/>
  <c r="Q90" i="13"/>
  <c r="P89" i="13"/>
  <c r="P88" i="13"/>
  <c r="T89" i="13"/>
  <c r="T90" i="13"/>
  <c r="X92" i="13"/>
  <c r="T91" i="13"/>
  <c r="X89" i="13"/>
  <c r="X91" i="13"/>
  <c r="X90" i="13"/>
  <c r="T88" i="13"/>
  <c r="P90" i="13"/>
  <c r="P93" i="13"/>
  <c r="P78" i="13"/>
  <c r="P77" i="13"/>
  <c r="T79" i="13"/>
  <c r="P82" i="13"/>
  <c r="T78" i="13"/>
  <c r="T80" i="13"/>
  <c r="T81" i="13"/>
  <c r="T77" i="13"/>
  <c r="P81" i="13"/>
  <c r="Q79" i="13"/>
  <c r="P79" i="13"/>
  <c r="P70" i="13"/>
  <c r="AA69" i="13"/>
  <c r="Z69" i="13"/>
  <c r="P69" i="13"/>
  <c r="P64" i="13"/>
  <c r="P63" i="13"/>
  <c r="T66" i="13"/>
  <c r="T64" i="13"/>
  <c r="X64" i="13"/>
  <c r="X66" i="13"/>
  <c r="X68" i="13"/>
  <c r="T67" i="13"/>
  <c r="T63" i="13"/>
  <c r="Q66" i="13"/>
  <c r="P66" i="13"/>
  <c r="X65" i="13"/>
  <c r="T68" i="13"/>
  <c r="X67" i="13"/>
  <c r="P65" i="13"/>
  <c r="U68" i="13"/>
  <c r="T69" i="13"/>
  <c r="P71" i="13"/>
  <c r="P52" i="13"/>
  <c r="P48" i="13"/>
  <c r="AA51" i="13"/>
  <c r="Z51" i="13"/>
  <c r="P50" i="13"/>
  <c r="P47" i="13"/>
  <c r="P46" i="13"/>
  <c r="T51" i="13"/>
  <c r="T48" i="13"/>
  <c r="Q51" i="13"/>
  <c r="P51" i="13"/>
  <c r="X50" i="13"/>
  <c r="T49" i="13"/>
  <c r="T50" i="13"/>
  <c r="T47" i="13"/>
  <c r="T46" i="13"/>
  <c r="X48" i="13"/>
  <c r="X47" i="13"/>
  <c r="X49" i="13"/>
  <c r="T39" i="13"/>
  <c r="T41" i="13"/>
  <c r="P39" i="13"/>
  <c r="P40" i="13"/>
  <c r="T36" i="13"/>
  <c r="X36" i="13"/>
  <c r="U38" i="13"/>
  <c r="T38" i="13" s="1"/>
  <c r="Q37" i="13"/>
  <c r="P37" i="13"/>
  <c r="P41" i="13"/>
  <c r="Q30" i="13"/>
  <c r="P29" i="13"/>
  <c r="Q26" i="13"/>
  <c r="AA29" i="13"/>
  <c r="Z29" i="13"/>
  <c r="T29" i="13"/>
  <c r="T26" i="13"/>
  <c r="T27" i="13"/>
  <c r="X24" i="13"/>
  <c r="T28" i="13"/>
  <c r="P30" i="13"/>
  <c r="T23" i="13"/>
  <c r="P26" i="13"/>
  <c r="X26" i="13"/>
  <c r="X28" i="13"/>
  <c r="X27" i="13"/>
  <c r="X25" i="13"/>
  <c r="T24" i="13"/>
  <c r="P25" i="13"/>
  <c r="U29" i="13"/>
  <c r="U28" i="13"/>
  <c r="T30" i="13"/>
  <c r="U25" i="13"/>
  <c r="T25" i="13" s="1"/>
  <c r="X132" i="13"/>
  <c r="P132" i="13" s="1"/>
  <c r="X121" i="13"/>
  <c r="P120" i="13" s="1"/>
  <c r="X159" i="13" l="1"/>
  <c r="P156" i="13" s="1"/>
  <c r="T119" i="13"/>
  <c r="X105" i="13"/>
  <c r="P102" i="13" s="1"/>
  <c r="X93" i="13"/>
  <c r="P91" i="13" s="1"/>
  <c r="X51" i="13"/>
  <c r="P49" i="13" s="1"/>
  <c r="X69" i="13"/>
  <c r="P67" i="13" s="1"/>
  <c r="X29" i="13"/>
  <c r="P27" i="13" s="1"/>
  <c r="P16" i="13"/>
  <c r="AA14" i="13"/>
  <c r="Z14" i="13"/>
  <c r="P10" i="13"/>
  <c r="X11" i="13"/>
  <c r="T14" i="13"/>
  <c r="T11" i="13"/>
  <c r="P13" i="13"/>
  <c r="X12" i="13"/>
  <c r="T16" i="13"/>
  <c r="P12" i="13"/>
  <c r="T10" i="13"/>
  <c r="T12" i="13"/>
  <c r="U13" i="13"/>
  <c r="T13" i="13" s="1"/>
  <c r="X13" i="13"/>
  <c r="T15" i="13"/>
  <c r="Y12" i="13"/>
  <c r="M32" i="9"/>
  <c r="M33" i="9"/>
  <c r="M34" i="9"/>
  <c r="Q219" i="7"/>
  <c r="Q215" i="7"/>
  <c r="P217" i="7"/>
  <c r="P211" i="7"/>
  <c r="T219" i="7"/>
  <c r="T215" i="7"/>
  <c r="Q218" i="7"/>
  <c r="P218" i="7"/>
  <c r="T216" i="7"/>
  <c r="T218" i="7"/>
  <c r="X213" i="7"/>
  <c r="P213" i="7"/>
  <c r="T211" i="7"/>
  <c r="X214" i="7"/>
  <c r="T212" i="7"/>
  <c r="T213" i="7"/>
  <c r="X215" i="7"/>
  <c r="X212" i="7"/>
  <c r="X216" i="7"/>
  <c r="X217" i="7"/>
  <c r="P215" i="7"/>
  <c r="X222" i="7"/>
  <c r="T217" i="7"/>
  <c r="P212" i="7"/>
  <c r="P219" i="7"/>
  <c r="P220" i="7"/>
  <c r="X221" i="7"/>
  <c r="P197" i="7"/>
  <c r="P196" i="7"/>
  <c r="T196" i="7"/>
  <c r="P204" i="7"/>
  <c r="T197" i="7"/>
  <c r="T201" i="7"/>
  <c r="T198" i="7"/>
  <c r="P203" i="7"/>
  <c r="T200" i="7"/>
  <c r="P198" i="7"/>
  <c r="T199" i="7"/>
  <c r="Q199" i="7"/>
  <c r="P199" i="7"/>
  <c r="T202" i="7"/>
  <c r="X197" i="7"/>
  <c r="X198" i="7"/>
  <c r="X199" i="7"/>
  <c r="P200" i="7"/>
  <c r="U179" i="7"/>
  <c r="T179" i="7" s="1"/>
  <c r="P185" i="7"/>
  <c r="P180" i="7"/>
  <c r="Q180" i="7"/>
  <c r="P178" i="7"/>
  <c r="P177" i="7"/>
  <c r="T182" i="7"/>
  <c r="P182" i="7"/>
  <c r="P184" i="7"/>
  <c r="T184" i="7"/>
  <c r="T180" i="7"/>
  <c r="Q183" i="7"/>
  <c r="P183" i="7"/>
  <c r="T181" i="7"/>
  <c r="T183" i="7"/>
  <c r="X178" i="7"/>
  <c r="P179" i="7"/>
  <c r="X181" i="7"/>
  <c r="T185" i="7"/>
  <c r="T177" i="7"/>
  <c r="X179" i="7"/>
  <c r="T178" i="7"/>
  <c r="P186" i="7"/>
  <c r="P187" i="7"/>
  <c r="X180" i="7"/>
  <c r="Q159" i="7"/>
  <c r="P160" i="7"/>
  <c r="P156" i="7"/>
  <c r="P155" i="7"/>
  <c r="P154" i="7"/>
  <c r="X155" i="7"/>
  <c r="T157" i="7"/>
  <c r="U161" i="7"/>
  <c r="P161" i="7"/>
  <c r="X160" i="7"/>
  <c r="T155" i="7"/>
  <c r="T156" i="7"/>
  <c r="X158" i="7"/>
  <c r="U160" i="7"/>
  <c r="P159" i="7"/>
  <c r="X157" i="7"/>
  <c r="T158" i="7"/>
  <c r="X156" i="7"/>
  <c r="X159" i="7"/>
  <c r="P135" i="7"/>
  <c r="T138" i="7"/>
  <c r="T137" i="7"/>
  <c r="U138" i="7"/>
  <c r="U137" i="7"/>
  <c r="U139" i="7"/>
  <c r="T139" i="7" s="1"/>
  <c r="U135" i="7"/>
  <c r="T135" i="7"/>
  <c r="P143" i="7"/>
  <c r="P142" i="7"/>
  <c r="Q138" i="7"/>
  <c r="P138" i="7"/>
  <c r="P141" i="7"/>
  <c r="P140" i="7"/>
  <c r="X138" i="7"/>
  <c r="X139" i="7"/>
  <c r="T141" i="7"/>
  <c r="T140" i="7"/>
  <c r="X141" i="7"/>
  <c r="X142" i="7"/>
  <c r="X136" i="7"/>
  <c r="X140" i="7"/>
  <c r="X137" i="7"/>
  <c r="T136" i="7"/>
  <c r="U142" i="7"/>
  <c r="T142" i="7"/>
  <c r="P136" i="7"/>
  <c r="Q142" i="7"/>
  <c r="X14" i="13" l="1"/>
  <c r="P14" i="13" s="1"/>
  <c r="X218" i="7"/>
  <c r="P216" i="7" s="1"/>
  <c r="X223" i="7"/>
  <c r="P214" i="7" s="1"/>
  <c r="X161" i="7"/>
  <c r="P157" i="7" s="1"/>
  <c r="Q122" i="7" l="1"/>
  <c r="P122" i="7"/>
  <c r="P126" i="7"/>
  <c r="P123" i="7"/>
  <c r="P125" i="7"/>
  <c r="P121" i="7"/>
  <c r="P120" i="7"/>
  <c r="T120" i="7"/>
  <c r="T121" i="7"/>
  <c r="X126" i="7"/>
  <c r="T122" i="7"/>
  <c r="X121" i="7"/>
  <c r="X124" i="7"/>
  <c r="X123" i="7"/>
  <c r="P129" i="7"/>
  <c r="P127" i="7"/>
  <c r="T123" i="7"/>
  <c r="P128" i="7"/>
  <c r="X122" i="7"/>
  <c r="X127" i="7" s="1"/>
  <c r="P124" i="7" s="1"/>
  <c r="X125" i="7"/>
  <c r="P104" i="7"/>
  <c r="Q100" i="7"/>
  <c r="T98" i="7"/>
  <c r="P98" i="7"/>
  <c r="P97" i="7"/>
  <c r="P105" i="7"/>
  <c r="T97" i="7"/>
  <c r="P102" i="7"/>
  <c r="T99" i="7"/>
  <c r="P103" i="7"/>
  <c r="P106" i="7"/>
  <c r="T104" i="7"/>
  <c r="T103" i="7"/>
  <c r="P108" i="7"/>
  <c r="P100" i="7"/>
  <c r="T100" i="7"/>
  <c r="T102" i="7"/>
  <c r="P107" i="7"/>
  <c r="X98" i="7"/>
  <c r="X99" i="7" s="1"/>
  <c r="P101" i="7" s="1"/>
  <c r="Y103" i="7"/>
  <c r="X103" i="7" s="1"/>
  <c r="X102" i="7"/>
  <c r="Q109" i="7"/>
  <c r="P109" i="7" s="1"/>
  <c r="P99" i="7"/>
  <c r="P84" i="7"/>
  <c r="P80" i="7"/>
  <c r="P87" i="7"/>
  <c r="P86" i="7"/>
  <c r="T80" i="7"/>
  <c r="P91" i="7"/>
  <c r="X81" i="7"/>
  <c r="X84" i="7"/>
  <c r="X86" i="7"/>
  <c r="P90" i="7"/>
  <c r="Q83" i="7"/>
  <c r="P83" i="7"/>
  <c r="T82" i="7"/>
  <c r="T81" i="7"/>
  <c r="X85" i="7"/>
  <c r="X82" i="7"/>
  <c r="P82" i="7"/>
  <c r="T83" i="7"/>
  <c r="Q92" i="7"/>
  <c r="P92" i="7" s="1"/>
  <c r="P89" i="7"/>
  <c r="P81" i="7"/>
  <c r="P88" i="7"/>
  <c r="X83" i="7"/>
  <c r="P76" i="7"/>
  <c r="P71" i="7"/>
  <c r="Q67" i="7"/>
  <c r="P67" i="7"/>
  <c r="P69" i="7"/>
  <c r="P65" i="7"/>
  <c r="P64" i="7"/>
  <c r="T64" i="7"/>
  <c r="P74" i="7"/>
  <c r="Q70" i="7"/>
  <c r="P70" i="7"/>
  <c r="X69" i="7"/>
  <c r="P75" i="7"/>
  <c r="P73" i="7"/>
  <c r="X66" i="7"/>
  <c r="X65" i="7"/>
  <c r="X67" i="7"/>
  <c r="P72" i="7"/>
  <c r="Q66" i="7"/>
  <c r="P66" i="7"/>
  <c r="X68" i="7"/>
  <c r="T45" i="7"/>
  <c r="P44" i="7"/>
  <c r="P43" i="7"/>
  <c r="T44" i="7"/>
  <c r="T46" i="7"/>
  <c r="P49" i="7"/>
  <c r="P50" i="7"/>
  <c r="P52" i="7"/>
  <c r="T49" i="7"/>
  <c r="P53" i="7"/>
  <c r="U43" i="7"/>
  <c r="T43" i="7" s="1"/>
  <c r="Q45" i="7"/>
  <c r="P45" i="7"/>
  <c r="P51" i="7"/>
  <c r="U48" i="7"/>
  <c r="T48" i="7"/>
  <c r="T47" i="7"/>
  <c r="X44" i="7"/>
  <c r="X45" i="7"/>
  <c r="X46" i="7"/>
  <c r="P46" i="7"/>
  <c r="Q38" i="7"/>
  <c r="P38" i="7" s="1"/>
  <c r="Q35" i="7"/>
  <c r="P34" i="7"/>
  <c r="P30" i="7"/>
  <c r="P27" i="7"/>
  <c r="P26" i="7"/>
  <c r="P33" i="7"/>
  <c r="X29" i="7"/>
  <c r="T26" i="7"/>
  <c r="T27" i="7"/>
  <c r="X31" i="7"/>
  <c r="P36" i="7"/>
  <c r="X30" i="7"/>
  <c r="X28" i="7"/>
  <c r="P28" i="7"/>
  <c r="X27" i="7"/>
  <c r="P37" i="7"/>
  <c r="T28" i="7"/>
  <c r="P35" i="7"/>
  <c r="Q29" i="7"/>
  <c r="P29" i="7"/>
  <c r="P11" i="7"/>
  <c r="P10" i="7"/>
  <c r="P16" i="7"/>
  <c r="X11" i="7"/>
  <c r="T11" i="7"/>
  <c r="P19" i="7"/>
  <c r="P13" i="7"/>
  <c r="X15" i="7"/>
  <c r="T13" i="7"/>
  <c r="P12" i="7"/>
  <c r="P18" i="7"/>
  <c r="P20" i="7"/>
  <c r="Q21" i="7"/>
  <c r="P21" i="7" s="1"/>
  <c r="X16" i="7"/>
  <c r="T12" i="7"/>
  <c r="P17" i="7"/>
  <c r="X13" i="7"/>
  <c r="T10" i="7"/>
  <c r="X12" i="7"/>
  <c r="P14" i="7"/>
  <c r="X14" i="7"/>
  <c r="X17" i="7"/>
  <c r="Y104" i="7" l="1"/>
  <c r="T101" i="7"/>
  <c r="X32" i="7"/>
  <c r="P31" i="7" s="1"/>
  <c r="X104" i="7"/>
  <c r="X200" i="7" l="1"/>
  <c r="P201" i="7" s="1"/>
  <c r="T161" i="7"/>
  <c r="T160" i="7"/>
  <c r="X143" i="7"/>
  <c r="P139" i="7" s="1"/>
  <c r="X70" i="7"/>
  <c r="P68" i="7" s="1"/>
  <c r="X47" i="7"/>
  <c r="P47" i="7" s="1"/>
  <c r="X18" i="7"/>
  <c r="P15" i="7" s="1"/>
  <c r="T162" i="7" l="1"/>
  <c r="X87" i="7"/>
  <c r="P85" i="7" s="1"/>
  <c r="X182" i="7"/>
  <c r="P181" i="7" s="1"/>
  <c r="U162" i="7"/>
  <c r="H226" i="14" l="1"/>
  <c r="H228" i="14"/>
  <c r="H227" i="14"/>
  <c r="H225" i="14"/>
  <c r="H211" i="14"/>
  <c r="H216" i="14"/>
  <c r="H215" i="14"/>
  <c r="H214" i="14"/>
  <c r="H213" i="14"/>
  <c r="H212" i="14"/>
  <c r="E205" i="14"/>
  <c r="F205" i="14"/>
  <c r="G205" i="14"/>
  <c r="H203" i="14"/>
  <c r="H202" i="14"/>
  <c r="H201" i="14"/>
  <c r="H200" i="14"/>
  <c r="H199" i="14"/>
  <c r="H191" i="14"/>
  <c r="H190" i="14"/>
  <c r="H188" i="14"/>
  <c r="H189" i="14"/>
  <c r="H187" i="14"/>
  <c r="H186" i="14"/>
  <c r="H185" i="14"/>
  <c r="E175" i="14"/>
  <c r="F175" i="14"/>
  <c r="G175" i="14"/>
  <c r="H172" i="14"/>
  <c r="H168" i="14"/>
  <c r="H167" i="14"/>
  <c r="H170" i="14"/>
  <c r="H169" i="14"/>
  <c r="E161" i="14"/>
  <c r="F161" i="14"/>
  <c r="G161" i="14"/>
  <c r="H77" i="14"/>
  <c r="H103" i="14"/>
  <c r="H116" i="14"/>
  <c r="H133" i="14"/>
  <c r="H159" i="14"/>
  <c r="H158" i="14"/>
  <c r="H157" i="14"/>
  <c r="H155" i="14"/>
  <c r="H154" i="14"/>
  <c r="H147" i="14"/>
  <c r="H146" i="14"/>
  <c r="H145" i="14"/>
  <c r="H144" i="14"/>
  <c r="H142" i="14"/>
  <c r="H141" i="14"/>
  <c r="E135" i="14" l="1"/>
  <c r="F135" i="14"/>
  <c r="G135" i="14"/>
  <c r="H131" i="14"/>
  <c r="H132" i="14"/>
  <c r="H130" i="14"/>
  <c r="H129" i="14"/>
  <c r="H128" i="14"/>
  <c r="H127" i="14"/>
  <c r="E118" i="14"/>
  <c r="F118" i="14"/>
  <c r="G118" i="14"/>
  <c r="H115" i="14"/>
  <c r="H114" i="14"/>
  <c r="H113" i="14"/>
  <c r="H98" i="14"/>
  <c r="H100" i="14"/>
  <c r="H112" i="14"/>
  <c r="H111" i="14"/>
  <c r="H101" i="14"/>
  <c r="H102" i="14"/>
  <c r="H90" i="14"/>
  <c r="H88" i="14"/>
  <c r="H87" i="14"/>
  <c r="H86" i="14"/>
  <c r="H85" i="14"/>
  <c r="E78" i="14"/>
  <c r="F78" i="14"/>
  <c r="G78" i="14"/>
  <c r="H84" i="14"/>
  <c r="H75" i="14"/>
  <c r="H73" i="14"/>
  <c r="H72" i="14"/>
  <c r="H213" i="1"/>
  <c r="H215" i="1"/>
  <c r="H214" i="1"/>
  <c r="H210" i="1"/>
  <c r="E204" i="1"/>
  <c r="F204" i="1"/>
  <c r="G204" i="1"/>
  <c r="H203" i="1"/>
  <c r="H201" i="1"/>
  <c r="H200" i="1"/>
  <c r="H199" i="1"/>
  <c r="H191" i="1"/>
  <c r="H189" i="1"/>
  <c r="H188" i="1"/>
  <c r="H187" i="1"/>
  <c r="H179" i="1"/>
  <c r="H178" i="1"/>
  <c r="H177" i="1"/>
  <c r="H176" i="1"/>
  <c r="H175" i="1"/>
  <c r="H163" i="1"/>
  <c r="H162" i="1"/>
  <c r="H161" i="1"/>
  <c r="H160" i="1"/>
  <c r="H159" i="1"/>
  <c r="H150" i="1"/>
  <c r="H149" i="1"/>
  <c r="H148" i="1"/>
  <c r="H147" i="1"/>
  <c r="H146" i="1"/>
  <c r="H136" i="1"/>
  <c r="H133" i="1"/>
  <c r="H124" i="1"/>
  <c r="H123" i="1"/>
  <c r="H108" i="1"/>
  <c r="H107" i="1"/>
  <c r="H84" i="1"/>
  <c r="H83" i="1"/>
  <c r="H121" i="1"/>
  <c r="H120" i="1"/>
  <c r="E110" i="1"/>
  <c r="F110" i="1"/>
  <c r="G110" i="1"/>
  <c r="H105" i="1"/>
  <c r="H104" i="1"/>
  <c r="H95" i="1"/>
  <c r="H93" i="1"/>
  <c r="H106" i="1"/>
  <c r="H97" i="1"/>
  <c r="H82" i="1"/>
  <c r="H81" i="1"/>
  <c r="H80" i="1"/>
  <c r="H79" i="1"/>
  <c r="E73" i="1"/>
  <c r="F73" i="1"/>
  <c r="G73" i="1"/>
  <c r="H70" i="1"/>
  <c r="H68" i="1"/>
  <c r="E242" i="14" l="1"/>
  <c r="H152" i="1"/>
  <c r="H181" i="1"/>
  <c r="H98" i="1"/>
  <c r="H85" i="1"/>
  <c r="H135" i="14"/>
  <c r="H118" i="14"/>
  <c r="H110" i="1"/>
  <c r="U50" i="13"/>
  <c r="U218" i="7" l="1"/>
  <c r="U202" i="7"/>
  <c r="U183" i="7"/>
  <c r="U158" i="7"/>
  <c r="U141" i="7"/>
  <c r="U123" i="7"/>
  <c r="U101" i="7"/>
  <c r="U82" i="7"/>
  <c r="Q76" i="7"/>
  <c r="U27" i="7"/>
  <c r="U13" i="7"/>
  <c r="U216" i="7" l="1"/>
  <c r="U181" i="7"/>
  <c r="U81" i="7"/>
  <c r="U136" i="7"/>
  <c r="U211" i="7"/>
  <c r="Q155" i="7"/>
  <c r="Q178" i="7"/>
  <c r="Q197" i="7"/>
  <c r="Q212" i="7"/>
  <c r="Q213" i="7"/>
  <c r="Q198" i="7"/>
  <c r="Q220" i="7" l="1"/>
  <c r="U215" i="7"/>
  <c r="U212" i="7"/>
  <c r="Y214" i="7"/>
  <c r="Y216" i="7"/>
  <c r="Y217" i="7"/>
  <c r="Y221" i="7"/>
  <c r="U97" i="7"/>
  <c r="Q102" i="7"/>
  <c r="U99" i="7"/>
  <c r="Q49" i="7"/>
  <c r="Q160" i="7"/>
  <c r="Q186" i="7"/>
  <c r="Q203" i="7"/>
  <c r="Q217" i="7" l="1"/>
  <c r="Q211" i="7"/>
  <c r="U213" i="7"/>
  <c r="U214" i="7"/>
  <c r="T214" i="7" s="1"/>
  <c r="Y222" i="7"/>
  <c r="Y223" i="7" s="1"/>
  <c r="U217" i="7"/>
  <c r="Y213" i="7"/>
  <c r="U219" i="7"/>
  <c r="Y215" i="7"/>
  <c r="Y212" i="7"/>
  <c r="Q196" i="7"/>
  <c r="U196" i="7"/>
  <c r="Q204" i="7"/>
  <c r="U197" i="7"/>
  <c r="U201" i="7"/>
  <c r="U198" i="7"/>
  <c r="U200" i="7"/>
  <c r="U199" i="7"/>
  <c r="Y197" i="7"/>
  <c r="Y198" i="7"/>
  <c r="Y199" i="7"/>
  <c r="Q200" i="7"/>
  <c r="Q182" i="7"/>
  <c r="Q177" i="7"/>
  <c r="U182" i="7"/>
  <c r="Q184" i="7"/>
  <c r="U184" i="7"/>
  <c r="U180" i="7"/>
  <c r="Y178" i="7"/>
  <c r="Q179" i="7"/>
  <c r="Q187" i="7"/>
  <c r="Y181" i="7"/>
  <c r="U185" i="7"/>
  <c r="U177" i="7"/>
  <c r="Y179" i="7"/>
  <c r="U178" i="7"/>
  <c r="Q185" i="7"/>
  <c r="Y180" i="7"/>
  <c r="Q162" i="7"/>
  <c r="Q154" i="7"/>
  <c r="Y155" i="7"/>
  <c r="U157" i="7"/>
  <c r="U154" i="7"/>
  <c r="T154" i="7" s="1"/>
  <c r="Q161" i="7"/>
  <c r="Y160" i="7"/>
  <c r="Q158" i="7"/>
  <c r="U155" i="7"/>
  <c r="U156" i="7"/>
  <c r="Y158" i="7"/>
  <c r="Y157" i="7"/>
  <c r="Y156" i="7"/>
  <c r="Y159" i="7"/>
  <c r="Q156" i="7"/>
  <c r="Q141" i="7"/>
  <c r="Q140" i="7"/>
  <c r="Q136" i="7"/>
  <c r="Q135" i="7"/>
  <c r="Y138" i="7"/>
  <c r="Y139" i="7"/>
  <c r="U140" i="7"/>
  <c r="Y141" i="7"/>
  <c r="Y142" i="7"/>
  <c r="Y136" i="7"/>
  <c r="Y140" i="7"/>
  <c r="Y137" i="7"/>
  <c r="Q137" i="7"/>
  <c r="Q143" i="7"/>
  <c r="Q121" i="7"/>
  <c r="Q120" i="7"/>
  <c r="Q125" i="7"/>
  <c r="U120" i="7"/>
  <c r="Y126" i="7"/>
  <c r="U122" i="7"/>
  <c r="Y121" i="7"/>
  <c r="Y124" i="7"/>
  <c r="Y123" i="7"/>
  <c r="Q129" i="7"/>
  <c r="Q126" i="7"/>
  <c r="Q130" i="7"/>
  <c r="P130" i="7" s="1"/>
  <c r="Q127" i="7"/>
  <c r="Q128" i="7"/>
  <c r="Y122" i="7"/>
  <c r="Q123" i="7"/>
  <c r="Y125" i="7"/>
  <c r="Q98" i="7"/>
  <c r="Q97" i="7"/>
  <c r="U98" i="7"/>
  <c r="Q105" i="7"/>
  <c r="Q106" i="7"/>
  <c r="U104" i="7"/>
  <c r="Q108" i="7"/>
  <c r="U100" i="7"/>
  <c r="Q107" i="7"/>
  <c r="Y98" i="7"/>
  <c r="Y99" i="7" s="1"/>
  <c r="Q101" i="7" s="1"/>
  <c r="Q104" i="7"/>
  <c r="Q99" i="7"/>
  <c r="Q86" i="7"/>
  <c r="Q87" i="7"/>
  <c r="Q81" i="7"/>
  <c r="Q80" i="7"/>
  <c r="U80" i="7"/>
  <c r="Q91" i="7"/>
  <c r="Y81" i="7"/>
  <c r="Y84" i="7"/>
  <c r="Y86" i="7"/>
  <c r="Q90" i="7"/>
  <c r="Y85" i="7"/>
  <c r="Y82" i="7"/>
  <c r="Q82" i="7"/>
  <c r="U83" i="7"/>
  <c r="Q89" i="7"/>
  <c r="Q88" i="7"/>
  <c r="Q84" i="7"/>
  <c r="Y83" i="7"/>
  <c r="U64" i="7"/>
  <c r="Q74" i="7"/>
  <c r="Y69" i="7"/>
  <c r="Q75" i="7"/>
  <c r="Q73" i="7"/>
  <c r="Y66" i="7"/>
  <c r="Y65" i="7"/>
  <c r="Y67" i="7"/>
  <c r="Q72" i="7"/>
  <c r="Y68" i="7"/>
  <c r="Q69" i="7"/>
  <c r="Q33" i="7"/>
  <c r="Y29" i="7"/>
  <c r="Q36" i="7"/>
  <c r="Y30" i="7"/>
  <c r="Y28" i="7"/>
  <c r="Q27" i="7"/>
  <c r="Q26" i="7"/>
  <c r="U26" i="7"/>
  <c r="Y31" i="7"/>
  <c r="Q28" i="7"/>
  <c r="Y27" i="7"/>
  <c r="Q37" i="7"/>
  <c r="Q30" i="7"/>
  <c r="Q19" i="7"/>
  <c r="Y15" i="7"/>
  <c r="U11" i="7"/>
  <c r="Q12" i="7"/>
  <c r="Q18" i="7"/>
  <c r="Q16" i="7"/>
  <c r="Q10" i="7"/>
  <c r="Q11" i="7"/>
  <c r="Q20" i="7"/>
  <c r="Y16" i="7"/>
  <c r="U12" i="7"/>
  <c r="Q17" i="7"/>
  <c r="Y11" i="7"/>
  <c r="U10" i="7"/>
  <c r="Q14" i="7"/>
  <c r="Y14" i="7"/>
  <c r="Y17" i="7"/>
  <c r="Q13" i="7"/>
  <c r="Y182" i="7" l="1"/>
  <c r="Q181" i="7" s="1"/>
  <c r="Y200" i="7"/>
  <c r="Q201" i="7" s="1"/>
  <c r="Y218" i="7"/>
  <c r="Q216" i="7" s="1"/>
  <c r="Y161" i="7"/>
  <c r="Q157" i="7" s="1"/>
  <c r="Y127" i="7"/>
  <c r="Q124" i="7" s="1"/>
  <c r="Y143" i="7"/>
  <c r="Q139" i="7" s="1"/>
  <c r="Y87" i="7"/>
  <c r="Q85" i="7" s="1"/>
  <c r="Y70" i="7"/>
  <c r="Q68" i="7" s="1"/>
  <c r="Y32" i="7"/>
  <c r="Q31" i="7" s="1"/>
  <c r="Q152" i="13"/>
  <c r="Q151" i="13"/>
  <c r="U154" i="13"/>
  <c r="T154" i="13" s="1"/>
  <c r="Y157" i="13"/>
  <c r="U152" i="13"/>
  <c r="Y156" i="13"/>
  <c r="U153" i="13"/>
  <c r="Q159" i="13"/>
  <c r="U155" i="13"/>
  <c r="U156" i="13"/>
  <c r="Q153" i="13"/>
  <c r="Y154" i="13"/>
  <c r="AA159" i="13"/>
  <c r="Y158" i="13"/>
  <c r="Q141" i="13"/>
  <c r="Q140" i="13"/>
  <c r="U141" i="13"/>
  <c r="Y142" i="13"/>
  <c r="U143" i="13"/>
  <c r="U142" i="13"/>
  <c r="T142" i="13" s="1"/>
  <c r="Q144" i="13"/>
  <c r="Q142" i="13"/>
  <c r="Q129" i="13"/>
  <c r="Q128" i="13"/>
  <c r="Q133" i="13"/>
  <c r="U135" i="13"/>
  <c r="U133" i="13"/>
  <c r="U131" i="13"/>
  <c r="U132" i="13"/>
  <c r="U134" i="13"/>
  <c r="U129" i="13"/>
  <c r="Q118" i="13"/>
  <c r="U120" i="13"/>
  <c r="U121" i="13"/>
  <c r="Q123" i="13"/>
  <c r="Y119" i="13"/>
  <c r="U122" i="13"/>
  <c r="Q99" i="13"/>
  <c r="Q104" i="13"/>
  <c r="U102" i="13"/>
  <c r="U100" i="13"/>
  <c r="Y100" i="13"/>
  <c r="Y103" i="13"/>
  <c r="U99" i="13"/>
  <c r="Y101" i="13"/>
  <c r="Y104" i="13"/>
  <c r="Q100" i="13"/>
  <c r="U89" i="13"/>
  <c r="Y92" i="13"/>
  <c r="U91" i="13"/>
  <c r="Y89" i="13"/>
  <c r="Y91" i="13"/>
  <c r="Y90" i="13"/>
  <c r="U88" i="13"/>
  <c r="Q93" i="13"/>
  <c r="U79" i="13"/>
  <c r="Q82" i="13"/>
  <c r="U78" i="13"/>
  <c r="U81" i="13"/>
  <c r="U77" i="13"/>
  <c r="Q69" i="13"/>
  <c r="Q64" i="13"/>
  <c r="U66" i="13"/>
  <c r="U64" i="13"/>
  <c r="Y64" i="13"/>
  <c r="Y66" i="13"/>
  <c r="U67" i="13"/>
  <c r="U63" i="13"/>
  <c r="Y65" i="13"/>
  <c r="Y67" i="13"/>
  <c r="Q71" i="13"/>
  <c r="Q50" i="13"/>
  <c r="Q47" i="13"/>
  <c r="Q46" i="13"/>
  <c r="U39" i="13"/>
  <c r="U41" i="13"/>
  <c r="Q39" i="13"/>
  <c r="U26" i="13"/>
  <c r="Y24" i="13"/>
  <c r="U23" i="13"/>
  <c r="Y26" i="13"/>
  <c r="Y28" i="13"/>
  <c r="Y27" i="13"/>
  <c r="Y25" i="13"/>
  <c r="Q25" i="13"/>
  <c r="U24" i="13"/>
  <c r="Y11" i="13"/>
  <c r="U14" i="13"/>
  <c r="U11" i="13"/>
  <c r="Q12" i="13"/>
  <c r="U12" i="13"/>
  <c r="U27" i="13"/>
  <c r="Y48" i="13"/>
  <c r="Y131" i="13"/>
  <c r="U159" i="13"/>
  <c r="Q158" i="13"/>
  <c r="U158" i="13"/>
  <c r="Y153" i="13"/>
  <c r="U151" i="13"/>
  <c r="Y155" i="13"/>
  <c r="Y152" i="13"/>
  <c r="U65" i="13"/>
  <c r="T65" i="13" s="1"/>
  <c r="Y159" i="13" l="1"/>
  <c r="Q156" i="13" s="1"/>
  <c r="Y93" i="13"/>
  <c r="Q91" i="13" s="1"/>
  <c r="Y29" i="13"/>
  <c r="Q27" i="13" s="1"/>
  <c r="AA105" i="13"/>
  <c r="Q105" i="13"/>
  <c r="Y140" i="13"/>
  <c r="U140" i="13"/>
  <c r="Y141" i="13"/>
  <c r="Y129" i="13"/>
  <c r="Y132" i="13" s="1"/>
  <c r="Q132" i="13" s="1"/>
  <c r="Q130" i="13"/>
  <c r="U128" i="13"/>
  <c r="U136" i="13"/>
  <c r="Y130" i="13"/>
  <c r="Q131" i="13"/>
  <c r="U130" i="13"/>
  <c r="Q81" i="13"/>
  <c r="Q124" i="13"/>
  <c r="Y120" i="13"/>
  <c r="Y121" i="13" s="1"/>
  <c r="Q120" i="13" s="1"/>
  <c r="Q122" i="13"/>
  <c r="U80" i="13"/>
  <c r="Y102" i="13"/>
  <c r="Y99" i="13"/>
  <c r="Y105" i="13" s="1"/>
  <c r="Q102" i="13" s="1"/>
  <c r="Q98" i="13"/>
  <c r="U90" i="13"/>
  <c r="Q88" i="13"/>
  <c r="Q89" i="13"/>
  <c r="Q78" i="13"/>
  <c r="Q77" i="13"/>
  <c r="Q63" i="13"/>
  <c r="Y68" i="13"/>
  <c r="Y69" i="13" s="1"/>
  <c r="Q67" i="13" s="1"/>
  <c r="Q65" i="13"/>
  <c r="U69" i="13"/>
  <c r="Q70" i="13"/>
  <c r="U51" i="13"/>
  <c r="U48" i="13"/>
  <c r="Y50" i="13"/>
  <c r="U49" i="13"/>
  <c r="U47" i="13"/>
  <c r="U46" i="13"/>
  <c r="Y47" i="13"/>
  <c r="Y49" i="13"/>
  <c r="Q48" i="13"/>
  <c r="Q52" i="13"/>
  <c r="U36" i="13"/>
  <c r="Y36" i="13"/>
  <c r="Q41" i="13"/>
  <c r="U10" i="13"/>
  <c r="Y13" i="13"/>
  <c r="Y14" i="13" s="1"/>
  <c r="Q14" i="13" s="1"/>
  <c r="U15" i="13"/>
  <c r="Y51" i="13" l="1"/>
  <c r="Q49" i="13" s="1"/>
  <c r="U45" i="7"/>
  <c r="Q44" i="7"/>
  <c r="Q43" i="7"/>
  <c r="Q53" i="7" l="1"/>
  <c r="U47" i="7"/>
  <c r="U121" i="7" l="1"/>
  <c r="Q65" i="7"/>
  <c r="Q64" i="7"/>
  <c r="Q71" i="7"/>
  <c r="Q52" i="7" l="1"/>
  <c r="U49" i="7"/>
  <c r="U44" i="7"/>
  <c r="Q51" i="7"/>
  <c r="U46" i="7"/>
  <c r="Y44" i="7"/>
  <c r="Y45" i="7"/>
  <c r="Y46" i="7"/>
  <c r="Q46" i="7"/>
  <c r="U28" i="7"/>
  <c r="Q34" i="7"/>
  <c r="Y47" i="7" l="1"/>
  <c r="Q47" i="7" s="1"/>
  <c r="Y12" i="7"/>
  <c r="H132" i="1" l="1"/>
  <c r="H204" i="1" l="1"/>
  <c r="H134" i="1" l="1"/>
  <c r="H69" i="1"/>
  <c r="U30" i="13"/>
  <c r="Q29" i="13"/>
  <c r="Q10" i="13"/>
  <c r="Q13" i="13"/>
  <c r="Q16" i="13"/>
  <c r="H143" i="14" l="1"/>
  <c r="H148" i="14" s="1"/>
  <c r="H171" i="14"/>
  <c r="H175" i="14" s="1"/>
  <c r="H89" i="14"/>
  <c r="H74" i="14"/>
  <c r="H76" i="14" l="1"/>
  <c r="H105" i="14"/>
  <c r="Y13" i="7"/>
  <c r="Y18" i="7" s="1"/>
  <c r="Q15" i="7" s="1"/>
  <c r="H78" i="14" l="1"/>
  <c r="E192" i="14" l="1"/>
  <c r="F192" i="14"/>
  <c r="M40" i="9" s="1"/>
  <c r="G192" i="14"/>
  <c r="M41" i="9" s="1"/>
  <c r="H224" i="14"/>
  <c r="O39" i="9"/>
  <c r="O40" i="9"/>
  <c r="O41" i="9"/>
  <c r="N39" i="9"/>
  <c r="N40" i="9"/>
  <c r="N41" i="9"/>
  <c r="H198" i="14"/>
  <c r="H205" i="14" s="1"/>
  <c r="L39" i="9"/>
  <c r="L40" i="9"/>
  <c r="L41" i="9"/>
  <c r="K39" i="9"/>
  <c r="K40" i="9"/>
  <c r="K41" i="9"/>
  <c r="J40" i="9"/>
  <c r="J41" i="9"/>
  <c r="H39" i="9"/>
  <c r="H40" i="9"/>
  <c r="H41" i="9"/>
  <c r="G40" i="9"/>
  <c r="G41" i="9"/>
  <c r="P41" i="9"/>
  <c r="P40" i="9"/>
  <c r="H229" i="14"/>
  <c r="H156" i="14"/>
  <c r="H161" i="14" s="1"/>
  <c r="I41" i="9"/>
  <c r="I40" i="9"/>
  <c r="I39" i="9"/>
  <c r="F41" i="9"/>
  <c r="F40" i="9"/>
  <c r="F39" i="9"/>
  <c r="E41" i="9"/>
  <c r="E40" i="9"/>
  <c r="E39" i="9"/>
  <c r="E41" i="12"/>
  <c r="E39" i="12"/>
  <c r="H119" i="1"/>
  <c r="P39" i="12"/>
  <c r="P40" i="12"/>
  <c r="P41" i="12"/>
  <c r="H212" i="1"/>
  <c r="H216" i="1" s="1"/>
  <c r="O39" i="12"/>
  <c r="O40" i="12"/>
  <c r="O41" i="12"/>
  <c r="E193" i="1"/>
  <c r="F193" i="1"/>
  <c r="N40" i="12" s="1"/>
  <c r="G193" i="1"/>
  <c r="N41" i="12" s="1"/>
  <c r="H67" i="1"/>
  <c r="L39" i="12"/>
  <c r="L40" i="12"/>
  <c r="L41" i="12"/>
  <c r="H122" i="1"/>
  <c r="H158" i="1"/>
  <c r="H164" i="1" s="1"/>
  <c r="H72" i="1"/>
  <c r="H71" i="1"/>
  <c r="H135" i="1"/>
  <c r="H138" i="1" s="1"/>
  <c r="H231" i="14" l="1"/>
  <c r="P42" i="9" s="1"/>
  <c r="M39" i="9"/>
  <c r="J238" i="14"/>
  <c r="H73" i="1"/>
  <c r="N39" i="12"/>
  <c r="J39" i="9"/>
  <c r="F42" i="9"/>
  <c r="G39" i="9"/>
  <c r="P39" i="9"/>
  <c r="P42" i="12"/>
  <c r="E42" i="12"/>
  <c r="O42" i="9"/>
  <c r="H192" i="14"/>
  <c r="M42" i="9" s="1"/>
  <c r="O42" i="12"/>
  <c r="N42" i="9"/>
  <c r="L42" i="9"/>
  <c r="J42" i="9"/>
  <c r="H42" i="9"/>
  <c r="K42" i="9"/>
  <c r="G42" i="9"/>
  <c r="E42" i="9"/>
  <c r="I42" i="9"/>
  <c r="F242" i="14"/>
  <c r="J239" i="14" s="1"/>
  <c r="G242" i="14"/>
  <c r="J240" i="14" s="1"/>
  <c r="H193" i="1"/>
  <c r="N42" i="12" s="1"/>
  <c r="L42" i="12"/>
  <c r="K40" i="12"/>
  <c r="K41" i="12"/>
  <c r="I39" i="12"/>
  <c r="I40" i="12"/>
  <c r="I41" i="12"/>
  <c r="H40" i="12"/>
  <c r="H41" i="12"/>
  <c r="K39" i="12" l="1"/>
  <c r="E231" i="1"/>
  <c r="J227" i="1" s="1"/>
  <c r="M39" i="12"/>
  <c r="J41" i="12"/>
  <c r="M41" i="12"/>
  <c r="J40" i="12"/>
  <c r="M40" i="12"/>
  <c r="J39" i="12"/>
  <c r="H39" i="12"/>
  <c r="I42" i="12"/>
  <c r="H242" i="14"/>
  <c r="J242" i="14" s="1"/>
  <c r="K42" i="12"/>
  <c r="J42" i="12"/>
  <c r="H42" i="12"/>
  <c r="M42" i="12" l="1"/>
  <c r="O36" i="12" l="1"/>
  <c r="N30" i="12"/>
  <c r="M27" i="12"/>
  <c r="I11" i="12"/>
  <c r="I28" i="12"/>
  <c r="I10" i="12"/>
  <c r="H15" i="12"/>
  <c r="F29" i="12"/>
  <c r="I36" i="12"/>
  <c r="I23" i="12"/>
  <c r="E27" i="12"/>
  <c r="I12" i="12"/>
  <c r="I18" i="12"/>
  <c r="I38" i="12"/>
  <c r="O11" i="12"/>
  <c r="O29" i="12"/>
  <c r="O23" i="12"/>
  <c r="O9" i="12"/>
  <c r="O10" i="12"/>
  <c r="P23" i="12"/>
  <c r="E29" i="12"/>
  <c r="E37" i="12"/>
  <c r="F32" i="12"/>
  <c r="G24" i="12"/>
  <c r="G26" i="12"/>
  <c r="G29" i="12"/>
  <c r="G31" i="12"/>
  <c r="G34" i="12"/>
  <c r="H28" i="12"/>
  <c r="H38" i="12"/>
  <c r="J31" i="12"/>
  <c r="J32" i="12"/>
  <c r="K32" i="12"/>
  <c r="L29" i="12"/>
  <c r="M25" i="12"/>
  <c r="M34" i="12"/>
  <c r="N26" i="12"/>
  <c r="N28" i="12"/>
  <c r="N37" i="12"/>
  <c r="N38" i="12"/>
  <c r="O25" i="12"/>
  <c r="O27" i="12"/>
  <c r="O30" i="12"/>
  <c r="O33" i="12"/>
  <c r="O35" i="12"/>
  <c r="P26" i="12"/>
  <c r="P29" i="12"/>
  <c r="P37" i="12"/>
  <c r="P10" i="12"/>
  <c r="P9" i="12"/>
  <c r="P30" i="12"/>
  <c r="P27" i="12"/>
  <c r="P38" i="12"/>
  <c r="P11" i="12"/>
  <c r="P21" i="12"/>
  <c r="P36" i="12"/>
  <c r="P28" i="12"/>
  <c r="P14" i="12"/>
  <c r="M36" i="12"/>
  <c r="J36" i="12"/>
  <c r="F36" i="12"/>
  <c r="E36" i="12"/>
  <c r="N11" i="12"/>
  <c r="N14" i="12"/>
  <c r="N16" i="12"/>
  <c r="N10" i="12"/>
  <c r="N27" i="12"/>
  <c r="N36" i="12"/>
  <c r="M20" i="12"/>
  <c r="M23" i="12"/>
  <c r="M30" i="12"/>
  <c r="M10" i="12"/>
  <c r="L16" i="12"/>
  <c r="L18" i="12"/>
  <c r="L21" i="12"/>
  <c r="L27" i="12"/>
  <c r="L23" i="12"/>
  <c r="L14" i="12"/>
  <c r="L38" i="12"/>
  <c r="L36" i="12"/>
  <c r="L11" i="12"/>
  <c r="L28" i="12"/>
  <c r="L10" i="12"/>
  <c r="K10" i="12"/>
  <c r="K28" i="12"/>
  <c r="K30" i="12"/>
  <c r="K36" i="12"/>
  <c r="K12" i="12"/>
  <c r="K19" i="12"/>
  <c r="J10" i="12"/>
  <c r="J25" i="12"/>
  <c r="J30" i="12"/>
  <c r="J23" i="12"/>
  <c r="J27" i="12"/>
  <c r="H30" i="12"/>
  <c r="I16" i="12"/>
  <c r="I20" i="12"/>
  <c r="I30" i="12"/>
  <c r="I27" i="12"/>
  <c r="I29" i="12"/>
  <c r="H10" i="12"/>
  <c r="H14" i="12"/>
  <c r="H19" i="12"/>
  <c r="H16" i="12"/>
  <c r="H27" i="12"/>
  <c r="H36" i="12"/>
  <c r="G23" i="12"/>
  <c r="G30" i="12"/>
  <c r="G27" i="12"/>
  <c r="F11" i="12"/>
  <c r="F16" i="12"/>
  <c r="F27" i="12"/>
  <c r="F14" i="12"/>
  <c r="F38" i="12"/>
  <c r="F28" i="12"/>
  <c r="F30" i="12"/>
  <c r="F23" i="12"/>
  <c r="F10" i="12"/>
  <c r="F21" i="12"/>
  <c r="E24" i="12"/>
  <c r="E13" i="12"/>
  <c r="E22" i="12"/>
  <c r="E10" i="12"/>
  <c r="E18" i="12"/>
  <c r="E38" i="12"/>
  <c r="E11" i="12"/>
  <c r="E28" i="12"/>
  <c r="E26" i="12"/>
  <c r="P12" i="12"/>
  <c r="P17" i="12"/>
  <c r="N19" i="12"/>
  <c r="N17" i="12"/>
  <c r="K112" i="13"/>
  <c r="B112" i="13"/>
  <c r="H17" i="12"/>
  <c r="G12" i="12"/>
  <c r="N15" i="12" l="1"/>
  <c r="K15" i="12"/>
  <c r="I15" i="12"/>
  <c r="F15" i="12"/>
  <c r="O12" i="12"/>
  <c r="E15" i="12"/>
  <c r="P15" i="12"/>
  <c r="L15" i="12"/>
  <c r="M15" i="12"/>
  <c r="P36" i="9"/>
  <c r="P38" i="9"/>
  <c r="O25" i="9"/>
  <c r="O27" i="9"/>
  <c r="O28" i="9"/>
  <c r="O23" i="9"/>
  <c r="O10" i="9"/>
  <c r="F18" i="9"/>
  <c r="O11" i="9"/>
  <c r="O36" i="9"/>
  <c r="P29" i="9"/>
  <c r="P37" i="9"/>
  <c r="P22" i="9"/>
  <c r="O30" i="9"/>
  <c r="O33" i="9"/>
  <c r="O35" i="9"/>
  <c r="O13" i="9"/>
  <c r="N37" i="9"/>
  <c r="N16" i="9"/>
  <c r="N18" i="9"/>
  <c r="O38" i="9"/>
  <c r="O9" i="9"/>
  <c r="J12" i="12" l="1"/>
  <c r="M25" i="9"/>
  <c r="M29" i="9"/>
  <c r="N23" i="9"/>
  <c r="N38" i="9"/>
  <c r="N28" i="9"/>
  <c r="N29" i="9"/>
  <c r="N30" i="9"/>
  <c r="N36" i="9"/>
  <c r="N11" i="9"/>
  <c r="N27" i="9"/>
  <c r="N14" i="9"/>
  <c r="N10" i="9"/>
  <c r="N9" i="9"/>
  <c r="N26" i="9"/>
  <c r="M30" i="9"/>
  <c r="M27" i="9"/>
  <c r="M10" i="9"/>
  <c r="M38" i="9"/>
  <c r="M36" i="9"/>
  <c r="M9" i="9"/>
  <c r="M14" i="9"/>
  <c r="M20" i="9"/>
  <c r="M21" i="9"/>
  <c r="M23" i="9"/>
  <c r="L38" i="9"/>
  <c r="L29" i="9"/>
  <c r="L18" i="9"/>
  <c r="L19" i="9"/>
  <c r="L16" i="9"/>
  <c r="L36" i="9"/>
  <c r="L27" i="9"/>
  <c r="L14" i="9"/>
  <c r="L11" i="9"/>
  <c r="L26" i="9"/>
  <c r="L28" i="9"/>
  <c r="L23" i="9"/>
  <c r="L10" i="9"/>
  <c r="L20" i="9"/>
  <c r="L9" i="9"/>
  <c r="K26" i="9"/>
  <c r="K29" i="9"/>
  <c r="K32" i="9"/>
  <c r="K10" i="9"/>
  <c r="K9" i="9"/>
  <c r="K16" i="9"/>
  <c r="K28" i="9"/>
  <c r="K30" i="9"/>
  <c r="K36" i="9"/>
  <c r="K19" i="9"/>
  <c r="K38" i="9"/>
  <c r="K27" i="9"/>
  <c r="K14" i="9"/>
  <c r="J24" i="9"/>
  <c r="J26" i="9"/>
  <c r="J28" i="9"/>
  <c r="J31" i="9"/>
  <c r="J33" i="9"/>
  <c r="I18" i="9"/>
  <c r="I20" i="9"/>
  <c r="J23" i="9"/>
  <c r="J30" i="9"/>
  <c r="J25" i="9"/>
  <c r="J36" i="9"/>
  <c r="J27" i="9"/>
  <c r="J11" i="9"/>
  <c r="J29" i="9"/>
  <c r="J38" i="9"/>
  <c r="J10" i="9"/>
  <c r="J9" i="9"/>
  <c r="I9" i="9"/>
  <c r="I27" i="9"/>
  <c r="I29" i="9"/>
  <c r="I23" i="9"/>
  <c r="I36" i="9"/>
  <c r="I28" i="9"/>
  <c r="I10" i="9"/>
  <c r="I30" i="9"/>
  <c r="I38" i="9"/>
  <c r="I11" i="9"/>
  <c r="I14" i="9"/>
  <c r="H28" i="9"/>
  <c r="H38" i="9"/>
  <c r="H27" i="9"/>
  <c r="H36" i="9"/>
  <c r="H30" i="9"/>
  <c r="F36" i="9"/>
  <c r="F23" i="9"/>
  <c r="F11" i="9"/>
  <c r="H14" i="9"/>
  <c r="H16" i="9"/>
  <c r="H19" i="9"/>
  <c r="G24" i="9"/>
  <c r="G26" i="9"/>
  <c r="G29" i="9"/>
  <c r="G31" i="9"/>
  <c r="G34" i="9"/>
  <c r="G13" i="9"/>
  <c r="G23" i="9"/>
  <c r="G30" i="9"/>
  <c r="G36" i="9"/>
  <c r="G27" i="9"/>
  <c r="G10" i="9"/>
  <c r="G9" i="9"/>
  <c r="F27" i="9"/>
  <c r="F28" i="9"/>
  <c r="F29" i="9"/>
  <c r="F21" i="9"/>
  <c r="F14" i="9"/>
  <c r="F10" i="9"/>
  <c r="F9" i="9"/>
  <c r="F37" i="9"/>
  <c r="F38" i="9"/>
  <c r="F16" i="9"/>
  <c r="E29" i="9"/>
  <c r="E37" i="9"/>
  <c r="E13" i="9"/>
  <c r="E22" i="9"/>
  <c r="E10" i="9"/>
  <c r="E9" i="9"/>
  <c r="E18" i="9"/>
  <c r="E38" i="9"/>
  <c r="E36" i="9"/>
  <c r="E11" i="9"/>
  <c r="E26" i="9"/>
  <c r="E14" i="9"/>
  <c r="E28" i="9"/>
  <c r="E30" i="9"/>
  <c r="E27" i="9"/>
  <c r="G39" i="12" l="1"/>
  <c r="G40" i="12"/>
  <c r="G41" i="12"/>
  <c r="F40" i="12"/>
  <c r="F41" i="12"/>
  <c r="F39" i="12" l="1"/>
  <c r="P28" i="9" l="1"/>
  <c r="P27" i="9"/>
  <c r="P30" i="9"/>
  <c r="P16" i="9"/>
  <c r="I16" i="9" l="1"/>
  <c r="P14" i="9" l="1"/>
  <c r="P11" i="9" l="1"/>
  <c r="P23" i="9"/>
  <c r="P26" i="9"/>
  <c r="P10" i="9"/>
  <c r="P9" i="9"/>
  <c r="H10" i="9" l="1"/>
  <c r="H9" i="9"/>
  <c r="H12" i="9"/>
  <c r="Q214" i="7"/>
  <c r="P12" i="9" s="1"/>
  <c r="O12" i="9"/>
  <c r="P17" i="9"/>
  <c r="P15" i="9"/>
  <c r="N15" i="9"/>
  <c r="N19" i="9"/>
  <c r="N17" i="9"/>
  <c r="K12" i="9"/>
  <c r="K113" i="7"/>
  <c r="B113" i="7"/>
  <c r="J15" i="9"/>
  <c r="J12" i="9"/>
  <c r="I12" i="9"/>
  <c r="H15" i="9"/>
  <c r="G12" i="9"/>
  <c r="H17" i="9"/>
  <c r="F12" i="9"/>
  <c r="E15" i="9" l="1"/>
  <c r="F15" i="9"/>
  <c r="O15" i="9"/>
  <c r="G15" i="9"/>
  <c r="M15" i="9"/>
  <c r="I15" i="9"/>
  <c r="K15" i="9"/>
  <c r="L15" i="9"/>
  <c r="F42" i="12" l="1"/>
  <c r="G42" i="12" l="1"/>
  <c r="F231" i="1"/>
  <c r="J228" i="1" s="1"/>
  <c r="G231" i="1"/>
  <c r="J229" i="1" s="1"/>
  <c r="J231" i="1" l="1"/>
</calcChain>
</file>

<file path=xl/sharedStrings.xml><?xml version="1.0" encoding="utf-8"?>
<sst xmlns="http://schemas.openxmlformats.org/spreadsheetml/2006/main" count="4182" uniqueCount="694">
  <si>
    <t xml:space="preserve">      Возрастная категория:      с   12  до 18 лет</t>
  </si>
  <si>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</si>
  <si>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</si>
  <si>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</si>
  <si>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</si>
  <si>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</si>
  <si>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</si>
  <si>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</si>
  <si>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</si>
  <si>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</si>
  <si>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</si>
  <si>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</si>
  <si>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</si>
  <si>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Хлеб ржанной</t>
  </si>
  <si>
    <t>338 / 11</t>
  </si>
  <si>
    <t>Фрукты  по сезону</t>
  </si>
  <si>
    <t>Норма по СанПин</t>
  </si>
  <si>
    <t>Хлеб ржаной</t>
  </si>
  <si>
    <t>День</t>
  </si>
  <si>
    <t>349/11</t>
  </si>
  <si>
    <t>Компот из сухофруктов</t>
  </si>
  <si>
    <t>223 /11</t>
  </si>
  <si>
    <t>376/11</t>
  </si>
  <si>
    <t>Чай с сахаром</t>
  </si>
  <si>
    <t>15/11</t>
  </si>
  <si>
    <t>71/11</t>
  </si>
  <si>
    <t>143/11</t>
  </si>
  <si>
    <t>Рагу овощное</t>
  </si>
  <si>
    <t xml:space="preserve">   2-я неделя</t>
  </si>
  <si>
    <t>265/11</t>
  </si>
  <si>
    <t>182/11</t>
  </si>
  <si>
    <t>200/10</t>
  </si>
  <si>
    <t>382/11</t>
  </si>
  <si>
    <t xml:space="preserve">Какао с молоком 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</si>
  <si>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</si>
  <si>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</si>
  <si>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</si>
  <si>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</si>
  <si>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</si>
  <si>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</si>
  <si>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</si>
  <si>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</si>
  <si>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</si>
  <si>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</si>
  <si>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</si>
  <si>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</si>
  <si>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</si>
  <si>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>возрастная группа 12-18 лет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</si>
  <si>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</si>
  <si>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</si>
  <si>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</si>
  <si>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</si>
  <si>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</si>
  <si>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</si>
  <si>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</si>
  <si>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</si>
  <si>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</si>
  <si>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</si>
  <si>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</si>
  <si>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</si>
  <si>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</si>
  <si>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</si>
  <si>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</si>
  <si>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</si>
  <si>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</si>
  <si>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</si>
  <si>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</si>
  <si>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</si>
  <si>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</si>
  <si>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</si>
  <si>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</si>
  <si>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</si>
  <si>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</si>
  <si>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</si>
  <si>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</si>
  <si>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</si>
  <si>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</si>
  <si>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</si>
  <si>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</si>
  <si>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</si>
  <si>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</si>
  <si>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</si>
  <si>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</si>
  <si>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</si>
  <si>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</si>
  <si>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</si>
  <si>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</si>
  <si>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</si>
  <si>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</si>
  <si>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</si>
  <si>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</si>
  <si>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</si>
  <si>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</si>
  <si>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>возрастная категория: 12-18 лет</t>
  </si>
  <si>
    <t>1я-неделя</t>
  </si>
  <si>
    <t>ЗИМА - ВЕСНА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</si>
  <si>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</si>
  <si>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</si>
  <si>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</si>
  <si>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</si>
  <si>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</si>
  <si>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</si>
  <si>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</si>
  <si>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</si>
  <si>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</si>
  <si>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</si>
  <si>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</si>
  <si>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зелень</t>
  </si>
  <si>
    <t>м/слив</t>
  </si>
  <si>
    <t>лук</t>
  </si>
  <si>
    <t>овощи</t>
  </si>
  <si>
    <t>м/растит</t>
  </si>
  <si>
    <t>фрукты</t>
  </si>
  <si>
    <t>манка</t>
  </si>
  <si>
    <t>свекла</t>
  </si>
  <si>
    <t>рыба</t>
  </si>
  <si>
    <t xml:space="preserve">дрожжи 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</si>
  <si>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</si>
  <si>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</si>
  <si>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</si>
  <si>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</si>
  <si>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</si>
  <si>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</si>
  <si>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</si>
  <si>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</si>
  <si>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</si>
  <si>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</si>
  <si>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</si>
  <si>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</si>
  <si>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</si>
  <si>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</si>
  <si>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</si>
  <si>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</si>
  <si>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</si>
  <si>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</si>
  <si>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</si>
  <si>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</si>
  <si>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</si>
  <si>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</si>
  <si>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</si>
  <si>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мука на подпыл</t>
  </si>
  <si>
    <t>дрожжи</t>
  </si>
  <si>
    <t>яйца</t>
  </si>
  <si>
    <t>сыр порциями</t>
  </si>
  <si>
    <t>сл/ масло</t>
  </si>
  <si>
    <t>яйцо</t>
  </si>
  <si>
    <t>71 /11</t>
  </si>
  <si>
    <t xml:space="preserve">картоф    </t>
  </si>
  <si>
    <t>хлеб</t>
  </si>
  <si>
    <t xml:space="preserve">морковь       </t>
  </si>
  <si>
    <t>рагу овощное</t>
  </si>
  <si>
    <t>лук репчат</t>
  </si>
  <si>
    <t xml:space="preserve">лук реп        </t>
  </si>
  <si>
    <t>соус</t>
  </si>
  <si>
    <t>репа</t>
  </si>
  <si>
    <t xml:space="preserve">капуста         </t>
  </si>
  <si>
    <t>мука пшенич</t>
  </si>
  <si>
    <t>лав лист</t>
  </si>
  <si>
    <t>томат пюре</t>
  </si>
  <si>
    <t>2я-неделя</t>
  </si>
  <si>
    <t>Плов с говядиной</t>
  </si>
  <si>
    <t>крупа рисовая</t>
  </si>
  <si>
    <t>лук репч</t>
  </si>
  <si>
    <t>Котлета рубленная из птицы          (соус)</t>
  </si>
  <si>
    <t>Котлета рубленая</t>
  </si>
  <si>
    <t>сухарь панирован.</t>
  </si>
  <si>
    <t>100/80</t>
  </si>
  <si>
    <t>картоф</t>
  </si>
  <si>
    <t>мука</t>
  </si>
  <si>
    <t>горошек зел</t>
  </si>
  <si>
    <t>какао-пор</t>
  </si>
  <si>
    <t>382 /11</t>
  </si>
  <si>
    <t xml:space="preserve">соус в тефтели         </t>
  </si>
  <si>
    <t>Тефтели мясные</t>
  </si>
  <si>
    <t xml:space="preserve">говядина </t>
  </si>
  <si>
    <t xml:space="preserve">    / 11</t>
  </si>
  <si>
    <t>капуста б/кач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</si>
  <si>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</si>
  <si>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</si>
  <si>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</si>
  <si>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</si>
  <si>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</si>
  <si>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</si>
  <si>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</si>
  <si>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</si>
  <si>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</si>
  <si>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</si>
  <si>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</si>
  <si>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</si>
  <si>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</si>
  <si>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</si>
  <si>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</si>
  <si>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</si>
  <si>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</si>
  <si>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</si>
  <si>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</si>
  <si>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</si>
  <si>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</si>
  <si>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</si>
  <si>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</si>
  <si>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</si>
  <si>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</si>
  <si>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</si>
  <si>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</si>
  <si>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</si>
  <si>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</si>
  <si>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</si>
  <si>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</si>
  <si>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</si>
  <si>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</si>
  <si>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</si>
  <si>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</si>
  <si>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</si>
  <si>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</si>
  <si>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Котлета рубленая из птицы</t>
  </si>
  <si>
    <t>м /сливочное</t>
  </si>
  <si>
    <t>278/11</t>
  </si>
  <si>
    <t xml:space="preserve">Итого за день по СанПиН  </t>
  </si>
  <si>
    <t>Среднее за 12 дней (фактически)</t>
  </si>
  <si>
    <t xml:space="preserve">из птицы </t>
  </si>
  <si>
    <t xml:space="preserve">                                       ПРИМЕРНОЕ ЦИКЛИЧНОЕ МЕНЮ ДЛЯ ПИТАНИЯ ДЕТЕЙ </t>
  </si>
  <si>
    <t xml:space="preserve">      З А В Т Р А К И</t>
  </si>
  <si>
    <t xml:space="preserve">                                 ПРИМЕРНОЕ ЦИКЛИЧНОЕ МЕНЮ ДЛЯ ПИТАНИЯ ДЕТЕЙ </t>
  </si>
  <si>
    <t>Кофейный напиток</t>
  </si>
  <si>
    <t>379/11</t>
  </si>
  <si>
    <t>картофельное пюре /</t>
  </si>
  <si>
    <t>83/11</t>
  </si>
  <si>
    <t xml:space="preserve">петрушка </t>
  </si>
  <si>
    <t>лук репч.</t>
  </si>
  <si>
    <t>82/11</t>
  </si>
  <si>
    <t xml:space="preserve">      О Б Е Д Ы</t>
  </si>
  <si>
    <t>106/11</t>
  </si>
  <si>
    <t>фрикадельки</t>
  </si>
  <si>
    <t>рыба для бульна</t>
  </si>
  <si>
    <t xml:space="preserve">Суп с крупой </t>
  </si>
  <si>
    <t>102/11</t>
  </si>
  <si>
    <t>плов с говядиной</t>
  </si>
  <si>
    <t>88/11</t>
  </si>
  <si>
    <t>клёцки</t>
  </si>
  <si>
    <t>Суп картоф. с горохом</t>
  </si>
  <si>
    <t xml:space="preserve">       тефтели   </t>
  </si>
  <si>
    <t xml:space="preserve">Картофельное пюре </t>
  </si>
  <si>
    <t>СОУС: мука пш.</t>
  </si>
  <si>
    <t>188/11</t>
  </si>
  <si>
    <t>сухарь панир</t>
  </si>
  <si>
    <t>ванилин</t>
  </si>
  <si>
    <t>Ответственный за разработку меню инженер-технолог       ___________________________________________</t>
  </si>
  <si>
    <t>/Ткаченко А.Н./</t>
  </si>
  <si>
    <t>молоком сгущённым</t>
  </si>
  <si>
    <t>Борщ с картофелем и св/капусты</t>
  </si>
  <si>
    <t>102 /11</t>
  </si>
  <si>
    <t>Щи из св/капусты с картофелем</t>
  </si>
  <si>
    <t>Суп  картофельный с горохом</t>
  </si>
  <si>
    <t>Суп картофельный с клёцками</t>
  </si>
  <si>
    <t>111/11</t>
  </si>
  <si>
    <t>Суп с макаронными изделиями</t>
  </si>
  <si>
    <t>Фрукты   ( яблоко )</t>
  </si>
  <si>
    <t>Фрукты  по сезону (яблоко )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</si>
  <si>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</si>
  <si>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</si>
  <si>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</si>
  <si>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</si>
  <si>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</si>
  <si>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</si>
  <si>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</si>
  <si>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</si>
  <si>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</si>
  <si>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1-й день</t>
  </si>
  <si>
    <t>4-й день</t>
  </si>
  <si>
    <t>молоко сгущ.</t>
  </si>
  <si>
    <t xml:space="preserve">   чай с сахаром</t>
  </si>
  <si>
    <t>5-й день</t>
  </si>
  <si>
    <t>6-й день</t>
  </si>
  <si>
    <t>7-й день</t>
  </si>
  <si>
    <t>8-й день</t>
  </si>
  <si>
    <t>9-й день</t>
  </si>
  <si>
    <t>10-й день</t>
  </si>
  <si>
    <t>запеканка рисовая</t>
  </si>
  <si>
    <t>11-й день</t>
  </si>
  <si>
    <t xml:space="preserve">Суп картофельный </t>
  </si>
  <si>
    <t xml:space="preserve"> с горохом</t>
  </si>
  <si>
    <t>12-й день</t>
  </si>
  <si>
    <t>60/140</t>
  </si>
  <si>
    <t>минтай б/г</t>
  </si>
  <si>
    <t xml:space="preserve">З А В Т Р А К И </t>
  </si>
  <si>
    <t>каша молочная  рисовая</t>
  </si>
  <si>
    <t>/11</t>
  </si>
  <si>
    <t>Сок фруктовый (яблочный)</t>
  </si>
  <si>
    <t>100/20</t>
  </si>
  <si>
    <t>54/146</t>
  </si>
  <si>
    <t>минтай б/г потраш</t>
  </si>
  <si>
    <t xml:space="preserve">0,19шт. </t>
  </si>
  <si>
    <t>лим кислота</t>
  </si>
  <si>
    <t>171-75</t>
  </si>
  <si>
    <t>/ икра свекольная</t>
  </si>
  <si>
    <t>лим/кислота</t>
  </si>
  <si>
    <r>
      <rPr>
        <sz val="7"/>
        <color theme="1"/>
        <rFont val="Arial Cyr"/>
        <charset val="204"/>
      </rPr>
      <t>соус</t>
    </r>
    <r>
      <rPr>
        <sz val="8"/>
        <color theme="1"/>
        <rFont val="Arial Cyr"/>
        <family val="2"/>
        <charset val="204"/>
      </rPr>
      <t xml:space="preserve">; </t>
    </r>
    <r>
      <rPr>
        <sz val="8"/>
        <color theme="1"/>
        <rFont val="Arial Cyr"/>
        <charset val="204"/>
      </rPr>
      <t xml:space="preserve"> мука</t>
    </r>
  </si>
  <si>
    <t>80/100</t>
  </si>
  <si>
    <t>120/60</t>
  </si>
  <si>
    <t xml:space="preserve">   Россия Краснодарский край </t>
  </si>
  <si>
    <t>крупа горох</t>
  </si>
  <si>
    <t>0,138шт.</t>
  </si>
  <si>
    <t>СОУС</t>
  </si>
  <si>
    <t>235/11</t>
  </si>
  <si>
    <t>Шницель рыбный (минтай)</t>
  </si>
  <si>
    <t>Шницель рыбный</t>
  </si>
  <si>
    <t xml:space="preserve"> зелень</t>
  </si>
  <si>
    <t xml:space="preserve">соус </t>
  </si>
  <si>
    <t xml:space="preserve">  /горошек овощ. отварн.</t>
  </si>
  <si>
    <t xml:space="preserve">картофельное пюре / </t>
  </si>
  <si>
    <t>190/20</t>
  </si>
  <si>
    <t>128-131/</t>
  </si>
  <si>
    <t>огурец свежий</t>
  </si>
  <si>
    <t>зелень св.</t>
  </si>
  <si>
    <t>всего овощей</t>
  </si>
  <si>
    <t>итого овощи</t>
  </si>
  <si>
    <t>кондитерка</t>
  </si>
  <si>
    <t>какао порошок</t>
  </si>
  <si>
    <t>лимонная кислота</t>
  </si>
  <si>
    <t>/икра кабачковая</t>
  </si>
  <si>
    <t>/ Икра кабачковая</t>
  </si>
  <si>
    <t>кабачки</t>
  </si>
  <si>
    <t>капуста св.</t>
  </si>
  <si>
    <t>128-73</t>
  </si>
  <si>
    <t>Картофельное пюре/</t>
  </si>
  <si>
    <t>крахмал</t>
  </si>
  <si>
    <t>359/11</t>
  </si>
  <si>
    <t>кабачёк</t>
  </si>
  <si>
    <t>м/растимтельное</t>
  </si>
  <si>
    <t>Кисель  асорти фруктовое</t>
  </si>
  <si>
    <t>крахмал карт</t>
  </si>
  <si>
    <t>сыр костромской</t>
  </si>
  <si>
    <t>кукуруза отварная</t>
  </si>
  <si>
    <t>консервированна</t>
  </si>
  <si>
    <t>Борщ с картофелем со свежей капустой</t>
  </si>
  <si>
    <t xml:space="preserve">   макароны отварные   / кукуруза отварная</t>
  </si>
  <si>
    <t>128/11</t>
  </si>
  <si>
    <t>горошек отварной</t>
  </si>
  <si>
    <t>консервированный</t>
  </si>
  <si>
    <t>0,12шт.</t>
  </si>
  <si>
    <t>Бутерброд с сыром</t>
  </si>
  <si>
    <t>сыр Костромской</t>
  </si>
  <si>
    <t>Суп с макаронами</t>
  </si>
  <si>
    <t>ОСЕНЬ</t>
  </si>
  <si>
    <t>овощи свежие огурец</t>
  </si>
  <si>
    <t>259/11</t>
  </si>
  <si>
    <t>Жаркое по - дормашнему</t>
  </si>
  <si>
    <t>99 / 11</t>
  </si>
  <si>
    <t xml:space="preserve">Суп из овощей </t>
  </si>
  <si>
    <t xml:space="preserve">    Суп из овощей </t>
  </si>
  <si>
    <t>лавр /лист</t>
  </si>
  <si>
    <t xml:space="preserve">овощи свежие </t>
  </si>
  <si>
    <t xml:space="preserve">лук </t>
  </si>
  <si>
    <t xml:space="preserve">томат пюре </t>
  </si>
  <si>
    <t>сок яблочный</t>
  </si>
  <si>
    <t>Овощи свежие (помидор)</t>
  </si>
  <si>
    <t xml:space="preserve">Жаркое </t>
  </si>
  <si>
    <t>по - домашнему</t>
  </si>
  <si>
    <t>Фрукты   (яблоко)</t>
  </si>
  <si>
    <t>помидор</t>
  </si>
  <si>
    <t>173/11</t>
  </si>
  <si>
    <t>помидоры св.</t>
  </si>
  <si>
    <t>кукуруза отвароная</t>
  </si>
  <si>
    <t>консервированная</t>
  </si>
  <si>
    <t>Овощи свежие (огурец)</t>
  </si>
  <si>
    <t>Кисель ассорти фруктовое</t>
  </si>
  <si>
    <t>113/11</t>
  </si>
  <si>
    <t>Суп лапша домашняя</t>
  </si>
  <si>
    <t>0,125 шт.</t>
  </si>
  <si>
    <t>выход лапши</t>
  </si>
  <si>
    <t xml:space="preserve">м/сливочное </t>
  </si>
  <si>
    <t>лавр/лист</t>
  </si>
  <si>
    <t>180/20</t>
  </si>
  <si>
    <t>133/11</t>
  </si>
  <si>
    <t>0,1 шт.</t>
  </si>
  <si>
    <t>110/20</t>
  </si>
  <si>
    <t>молоко сгущёное</t>
  </si>
  <si>
    <t>выход батона 35 гр.</t>
  </si>
  <si>
    <t xml:space="preserve">масло порциями </t>
  </si>
  <si>
    <t>Суп  с клёцками</t>
  </si>
  <si>
    <t xml:space="preserve">   Россия Краснодарский край</t>
  </si>
  <si>
    <t>Запеканка из творога с</t>
  </si>
  <si>
    <t>175/25</t>
  </si>
  <si>
    <t>0,175 шт.</t>
  </si>
  <si>
    <t>2,51 шт.</t>
  </si>
  <si>
    <t xml:space="preserve">Лакомка с помид.в омлете </t>
  </si>
  <si>
    <t>макароны отварные  /</t>
  </si>
  <si>
    <t>203 /11</t>
  </si>
  <si>
    <t>Печеночные котлеты</t>
  </si>
  <si>
    <t>282/11</t>
  </si>
  <si>
    <t>0,095шт.</t>
  </si>
  <si>
    <t>Фрукты свежие ( яблоко )</t>
  </si>
  <si>
    <t>Жаркое по - домашнему</t>
  </si>
  <si>
    <t>свинина</t>
  </si>
  <si>
    <t>каша пшённая рассыпчатая</t>
  </si>
  <si>
    <t>Крупа пшено</t>
  </si>
  <si>
    <t>каша пшённая/ икра</t>
  </si>
  <si>
    <t>свекольная</t>
  </si>
  <si>
    <t>Котлета рубленая из птицы          (соус)</t>
  </si>
  <si>
    <t>Овощи св. (помидор. )</t>
  </si>
  <si>
    <t>50/130</t>
  </si>
  <si>
    <t xml:space="preserve">лакомка с помидоркой в </t>
  </si>
  <si>
    <t xml:space="preserve">Лакомка с помидоркой в омлете  </t>
  </si>
  <si>
    <t>Овощи свежие. (огурец)</t>
  </si>
  <si>
    <t>284/11</t>
  </si>
  <si>
    <t>Запеканка картофельная</t>
  </si>
  <si>
    <t>с мясом</t>
  </si>
  <si>
    <t xml:space="preserve">    Запеканка картофельная с мясом</t>
  </si>
  <si>
    <t>батон молочный</t>
  </si>
  <si>
    <t>яйца шт./ гр.</t>
  </si>
  <si>
    <t>выход батона</t>
  </si>
  <si>
    <t>165/35</t>
  </si>
  <si>
    <t>0,1шт.</t>
  </si>
  <si>
    <t>0,075шт.</t>
  </si>
  <si>
    <t>237/11</t>
  </si>
  <si>
    <t>Зразы рубленные</t>
  </si>
  <si>
    <t xml:space="preserve">      Зразы рубленные</t>
  </si>
  <si>
    <t>фарш для зраз</t>
  </si>
  <si>
    <t>рис крупа</t>
  </si>
  <si>
    <t>0,25 шт.</t>
  </si>
  <si>
    <t>0,04шт.</t>
  </si>
  <si>
    <t>175/55</t>
  </si>
  <si>
    <t>2,125 шт.</t>
  </si>
  <si>
    <t>0,00125шт.</t>
  </si>
  <si>
    <t>135/60</t>
  </si>
  <si>
    <t>соус: сметана</t>
  </si>
  <si>
    <t>0,0875 шт.</t>
  </si>
  <si>
    <t>СОУС:</t>
  </si>
  <si>
    <t>110/15</t>
  </si>
  <si>
    <t>картофельное пюре  /</t>
  </si>
  <si>
    <t>120/20</t>
  </si>
  <si>
    <t>Щи из св/ капусты с карт</t>
  </si>
  <si>
    <t xml:space="preserve">Щи из свежей капусты </t>
  </si>
  <si>
    <t>с картофелем</t>
  </si>
  <si>
    <t>0,1125шт.</t>
  </si>
  <si>
    <t>Свекольник</t>
  </si>
  <si>
    <t>0,5 шт.</t>
  </si>
  <si>
    <t xml:space="preserve">     картофель пюре </t>
  </si>
  <si>
    <t>/             Икра         кабачковая</t>
  </si>
  <si>
    <t>Лакомка с помидор-</t>
  </si>
  <si>
    <t>Суп  с рыбными фрикадельками</t>
  </si>
  <si>
    <t>Суп с рыбными фрикадельками</t>
  </si>
  <si>
    <t xml:space="preserve">кой в омлете </t>
  </si>
  <si>
    <t xml:space="preserve">Биточки печеночные </t>
  </si>
  <si>
    <t>65/135</t>
  </si>
  <si>
    <t>115/20</t>
  </si>
  <si>
    <t>крупа геркулес</t>
  </si>
  <si>
    <t>сухарь панированный</t>
  </si>
  <si>
    <t>130 /55</t>
  </si>
  <si>
    <t>0,07 шт.</t>
  </si>
  <si>
    <t>Макароны отварные с маслом</t>
  </si>
  <si>
    <t>120 /15</t>
  </si>
  <si>
    <t>171-75 /</t>
  </si>
  <si>
    <t>100 / 80</t>
  </si>
  <si>
    <t xml:space="preserve">   /   Икра  свекольная</t>
  </si>
  <si>
    <t>110 / 20</t>
  </si>
  <si>
    <t>80 / 100</t>
  </si>
  <si>
    <t>Тефтели рыбные (минтай)</t>
  </si>
  <si>
    <t xml:space="preserve">  Картофельное пюре   /</t>
  </si>
  <si>
    <t xml:space="preserve">  /  икра кабачковая</t>
  </si>
  <si>
    <t>135 / 60</t>
  </si>
  <si>
    <t>14/11</t>
  </si>
  <si>
    <t>Масло порциями</t>
  </si>
  <si>
    <t>175 / 55</t>
  </si>
  <si>
    <t>165 / 35</t>
  </si>
  <si>
    <t>120 / 60</t>
  </si>
  <si>
    <t>130 / 55</t>
  </si>
  <si>
    <t>Сок фруктовый (Яблочный)</t>
  </si>
  <si>
    <t>Суп  с макаронными изделиями</t>
  </si>
  <si>
    <t>99/11</t>
  </si>
  <si>
    <t>115 / 20</t>
  </si>
  <si>
    <t>180 / 20</t>
  </si>
  <si>
    <t>121/11</t>
  </si>
  <si>
    <t xml:space="preserve"> "УТВЕРЖДАЮ"</t>
  </si>
  <si>
    <t>2021 г.</t>
  </si>
  <si>
    <t xml:space="preserve"> ПРИМЕРНОЕ   12 - ТИДНЕВНОЕ  ЦИКЛИЧНОЕ МЕНЮ ДЛЯ ПИТАНИЯ ДЕТЕЙ 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</si>
  <si>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</si>
  <si>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</si>
  <si>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</si>
  <si>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</si>
  <si>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</si>
  <si>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</si>
  <si>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</si>
  <si>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</si>
  <si>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</si>
  <si>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</si>
  <si>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Кукуруза консервирован.</t>
  </si>
  <si>
    <t>капуста б/кач. Св.</t>
  </si>
  <si>
    <t>ПЕЧЕНЬ</t>
  </si>
  <si>
    <t>яйцо шт. / гр.</t>
  </si>
  <si>
    <t>горошек консервирован.</t>
  </si>
  <si>
    <t>крупа гречка</t>
  </si>
  <si>
    <t>минтай без/ головка</t>
  </si>
  <si>
    <t>кондитер</t>
  </si>
  <si>
    <t>фрукты яблоко св.</t>
  </si>
  <si>
    <t>крупа пшено</t>
  </si>
  <si>
    <t>фрукты яблоки св.</t>
  </si>
  <si>
    <t>2 - я неделя</t>
  </si>
  <si>
    <t>фрукты св. яблоко</t>
  </si>
  <si>
    <t>помидор св.</t>
  </si>
  <si>
    <t>Горошек консервирован.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</si>
  <si>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</si>
  <si>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</si>
  <si>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</si>
  <si>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</si>
  <si>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</si>
  <si>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</si>
  <si>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12 - ТИДНЕВКА</t>
  </si>
  <si>
    <t>Специи л/лист</t>
  </si>
  <si>
    <t xml:space="preserve"> в  лапшу</t>
  </si>
  <si>
    <t>в запеканку</t>
  </si>
  <si>
    <t>итого Специи</t>
  </si>
  <si>
    <t xml:space="preserve"> л/лист</t>
  </si>
  <si>
    <t>К Р У П А</t>
  </si>
  <si>
    <t>ГЕРКУЛЕС</t>
  </si>
  <si>
    <t>МАНКА</t>
  </si>
  <si>
    <t>итого КРУПЫ</t>
  </si>
  <si>
    <t>крупа итого</t>
  </si>
  <si>
    <t>З А В Т Р А К И</t>
  </si>
  <si>
    <r>
      <t xml:space="preserve">компановка сырья по </t>
    </r>
    <r>
      <rPr>
        <b/>
        <sz val="10"/>
        <color rgb="FF000000"/>
        <rFont val="Calibri"/>
        <family val="2"/>
        <charset val="204"/>
      </rPr>
      <t>БРУТТО</t>
    </r>
    <r>
      <rPr>
        <sz val="10"/>
        <color rgb="FF000000"/>
        <rFont val="Calibri"/>
        <family val="2"/>
        <charset val="204"/>
      </rPr>
      <t xml:space="preserve"> (продукт без очистки )</t>
    </r>
  </si>
  <si>
    <r>
      <t xml:space="preserve">компановка сырья по </t>
    </r>
    <r>
      <rPr>
        <b/>
        <sz val="11"/>
        <color rgb="FF0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(чистый продукт)</t>
    </r>
  </si>
  <si>
    <t>Хлеб пш.</t>
  </si>
  <si>
    <t xml:space="preserve"> в  зразы </t>
  </si>
  <si>
    <t>в зразы фарш</t>
  </si>
  <si>
    <t xml:space="preserve">  ПРИМЕРНОЕ  12 - ТИДНЕВНОЕ   ЦИКЛИЧНОЕ МЕНЮ ДЛЯ ПИТАНИЯ ДЕТЕЙ </t>
  </si>
  <si>
    <t>1 - я   неделя</t>
  </si>
  <si>
    <t>2 - я  неделя</t>
  </si>
  <si>
    <t>КОМПАНОВКА  12 - ТИДНЕВНОЕ ЦИКЛИЧНОЕ МЕНЮ ШКОЛЬНЫХ    З А В Т Р А К О В</t>
  </si>
  <si>
    <t>возрастная категория: 12 - 18 лет</t>
  </si>
  <si>
    <t>128-73/11</t>
  </si>
  <si>
    <t>100 / 20</t>
  </si>
  <si>
    <t>190 / 20</t>
  </si>
  <si>
    <t>Запеканка картофельная с мясом</t>
  </si>
  <si>
    <t xml:space="preserve">   КОМПАНОВКА  12 - ТИДНЕВНОЕ ЦИКЛИЧНОЕ МЕНЮ ШКОЛЬНЫХ       О Б Е Д О В</t>
  </si>
  <si>
    <t>175 / 25</t>
  </si>
  <si>
    <t xml:space="preserve">каша молочная  </t>
  </si>
  <si>
    <t>170/80</t>
  </si>
  <si>
    <t>бедро кур на кости</t>
  </si>
  <si>
    <t>бедро  кур на кости</t>
  </si>
  <si>
    <t>0,175шт</t>
  </si>
  <si>
    <t xml:space="preserve"> Россия   Краснодарский край </t>
  </si>
  <si>
    <t xml:space="preserve">         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</si>
  <si>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</si>
  <si>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</si>
  <si>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                      Возрастная категория:     12    лет  и старше </t>
  </si>
  <si>
    <t>меню разработано согласно</t>
  </si>
  <si>
    <t xml:space="preserve">                                  Россия Краснодарский край 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</si>
  <si>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</si>
  <si>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</si>
  <si>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</si>
  <si>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</si>
  <si>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</si>
  <si>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</si>
  <si>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</si>
  <si>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</si>
  <si>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</si>
  <si>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</si>
  <si>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</si>
  <si>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</si>
  <si>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</si>
  <si>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</si>
  <si>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</si>
  <si>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</si>
  <si>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</si>
  <si>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</si>
  <si>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</si>
  <si>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</si>
  <si>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</si>
  <si>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</si>
  <si>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завтрак</t>
  </si>
  <si>
    <t>суммарный обьём</t>
  </si>
  <si>
    <t>порций гр.</t>
  </si>
  <si>
    <t xml:space="preserve">картофельное пюре / горошек </t>
  </si>
  <si>
    <t>128-131/11</t>
  </si>
  <si>
    <t xml:space="preserve">овощной отварной </t>
  </si>
  <si>
    <t>2 -й</t>
  </si>
  <si>
    <t>Запеканка из творога с молоком</t>
  </si>
  <si>
    <t>сгущённым</t>
  </si>
  <si>
    <t>3 -й</t>
  </si>
  <si>
    <t>Кондитерские изделия (печенье)</t>
  </si>
  <si>
    <t>Фрукты  свежие (яблоко )</t>
  </si>
  <si>
    <t>Компот из смеси сухофруктов</t>
  </si>
  <si>
    <t xml:space="preserve">    возрастная категория: 12-18 лет</t>
  </si>
  <si>
    <t xml:space="preserve"> Каша пшенная   /</t>
  </si>
  <si>
    <t>171-75 /11</t>
  </si>
  <si>
    <t>2 -  я   Н Е Д Е Л Я</t>
  </si>
  <si>
    <t>2 -я</t>
  </si>
  <si>
    <t xml:space="preserve">     Картофельное пюре / </t>
  </si>
  <si>
    <t xml:space="preserve">    / Икра кабачковая</t>
  </si>
  <si>
    <t>173-133/11</t>
  </si>
  <si>
    <t>омлете/кукуруза  отварная</t>
  </si>
  <si>
    <t>Каша  молочная (рисовая)</t>
  </si>
  <si>
    <t>3-434 / 11</t>
  </si>
  <si>
    <t>Отклонение от</t>
  </si>
  <si>
    <t>в %</t>
  </si>
  <si>
    <t>( + / - )</t>
  </si>
  <si>
    <t>З А В Т Р А К   25 %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</si>
  <si>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</si>
  <si>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</si>
  <si>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</si>
  <si>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</si>
  <si>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ПРИМЕРНОЕ  ДВЕНАДЦАТИДНЕВНОЕ ЦИКЛИЧНОЕ МЕНЮ ПРИГОТОВЛЯЕМЫХ БЛЮД ШКОЛЬНЫХ  З А В Т Р А К О В</t>
  </si>
  <si>
    <t xml:space="preserve">   ПРИМЕРНОЕ  12 - ТИДНЕВНОЕ ЦИКЛИЧНОЕ МЕНЮ ПРИГОТОВЛЯЕМЫХ БЛЮД ШКОЛЬНЫХ  З А В Т Р А К О В</t>
  </si>
  <si>
    <t xml:space="preserve">    Возрастная категория:      с   12  до 18 лет</t>
  </si>
  <si>
    <t>205  / 11</t>
  </si>
  <si>
    <t>кукуруза отварная консервированная</t>
  </si>
  <si>
    <t>182 /11</t>
  </si>
  <si>
    <t>Сыр порциями (костромской)</t>
  </si>
  <si>
    <t>143 / 11</t>
  </si>
  <si>
    <t>Запеканка из творога с молоком сгущёным</t>
  </si>
  <si>
    <t xml:space="preserve">Россия Краснодарский край </t>
  </si>
  <si>
    <t xml:space="preserve">                  ДЛЯ  УЧАЩИХСЯ  В ОБЩЕОБРАЗОВАТЕЛЬНОМ УЧРЕЖДЕНИЕ</t>
  </si>
  <si>
    <t xml:space="preserve">      Возрастная категория:      с  12  до 18лет</t>
  </si>
  <si>
    <r>
      <t xml:space="preserve">О С Е Н Ь    </t>
    </r>
    <r>
      <rPr>
        <sz val="10"/>
        <rFont val="Arial Cyr"/>
        <charset val="204"/>
      </rPr>
      <t>20__  год.</t>
    </r>
  </si>
  <si>
    <t xml:space="preserve">макароны / кукуруза </t>
  </si>
  <si>
    <t>отварная консервированная</t>
  </si>
  <si>
    <t>итого за обед</t>
  </si>
  <si>
    <t>115/11</t>
  </si>
  <si>
    <t>338/11</t>
  </si>
  <si>
    <t>овощи свежие (огурец)</t>
  </si>
  <si>
    <t>4 -й</t>
  </si>
  <si>
    <r>
      <t xml:space="preserve">О С Е Н Ь    </t>
    </r>
    <r>
      <rPr>
        <sz val="8"/>
        <rFont val="Arial Cyr"/>
        <charset val="204"/>
      </rPr>
      <t>20__  год.</t>
    </r>
  </si>
  <si>
    <t xml:space="preserve"> Каша пшенная    /</t>
  </si>
  <si>
    <t>5 -й</t>
  </si>
  <si>
    <t>6 -й</t>
  </si>
  <si>
    <t>7 -й</t>
  </si>
  <si>
    <t xml:space="preserve">Лакомка с помидоркой в омлете </t>
  </si>
  <si>
    <t>кукуруза отварная (консервирован.)</t>
  </si>
  <si>
    <t>8 -й</t>
  </si>
  <si>
    <t>108-109/11</t>
  </si>
  <si>
    <t>9 -й</t>
  </si>
  <si>
    <t>Каша молочная ( рисовая )</t>
  </si>
  <si>
    <t>3-434/11</t>
  </si>
  <si>
    <t>10 -й</t>
  </si>
  <si>
    <t>О Б Е Д   35 %</t>
  </si>
  <si>
    <t xml:space="preserve">   ПРИМЕРНОЕ  12 - ТИДНЕВНОЕ ЦИКЛИЧНОЕ МЕНЮ ПРИГОТОВЛЯЕМЫХ БЛЮД ШКОЛЬНЫХ  О Б Е Д О В</t>
  </si>
  <si>
    <t>ПРИМЕРНОЕ  ДВЕНАДЦАТИДНЕВНОЕ ЦИКЛИЧНОЕ МЕНЮ ПРИГОТОВЛЯЕМЫХ БЛЮД ШКОЛЬНЫХ  О Б Е Д  О В</t>
  </si>
  <si>
    <t>120 /20</t>
  </si>
  <si>
    <t>188 /11</t>
  </si>
  <si>
    <t>11 -й</t>
  </si>
  <si>
    <t>12 -й</t>
  </si>
  <si>
    <t xml:space="preserve">меню обеды 12-тидневка </t>
  </si>
  <si>
    <t>203  / 11</t>
  </si>
  <si>
    <t>кукуруза отварная (консервированная)</t>
  </si>
  <si>
    <t>каша пшённая</t>
  </si>
  <si>
    <t>яблоки св.</t>
  </si>
  <si>
    <t xml:space="preserve">меню завтраки 12-тидневка </t>
  </si>
  <si>
    <r>
      <rPr>
        <b/>
        <sz val="11"/>
        <color rgb="FF000000"/>
        <rFont val="Calibri"/>
        <family val="2"/>
        <charset val="204"/>
      </rPr>
      <t xml:space="preserve">режим питания:   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</si>
  <si>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</si>
  <si>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продукции</t>
  </si>
  <si>
    <t xml:space="preserve">   в качестве горячих    З А В  Т Р А К О В    (всего)    25%</t>
  </si>
  <si>
    <t>п/п</t>
  </si>
  <si>
    <t>пищевой продукции</t>
  </si>
  <si>
    <t>г (нетто)</t>
  </si>
  <si>
    <t>среднем</t>
  </si>
  <si>
    <t>неделю</t>
  </si>
  <si>
    <t>( 12 дней)</t>
  </si>
  <si>
    <t>меню   12 - тидневка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</si>
  <si>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</si>
  <si>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</si>
  <si>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</si>
  <si>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</si>
  <si>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</si>
  <si>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</si>
  <si>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</si>
  <si>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</si>
  <si>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</si>
  <si>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</si>
  <si>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</si>
  <si>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</si>
  <si>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</si>
  <si>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</si>
  <si>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</si>
  <si>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( + 5,96 )</t>
  </si>
  <si>
    <t>Запеканка рисовая с молоком сгущённым</t>
  </si>
  <si>
    <t>Сыр  порциями (костромской)</t>
  </si>
  <si>
    <t>Фрукты свежие  (яблоко)</t>
  </si>
  <si>
    <t>запеканка рисовая с</t>
  </si>
  <si>
    <t>15 /11</t>
  </si>
  <si>
    <t>сыр порциями (костромской)</t>
  </si>
  <si>
    <t>376 /11</t>
  </si>
  <si>
    <t>Кондитерские изделия</t>
  </si>
  <si>
    <t xml:space="preserve"> (печенье)</t>
  </si>
  <si>
    <t>14 /11</t>
  </si>
  <si>
    <t xml:space="preserve">   в качестве горячих    О Б Е Д  О В    (всего)    35%</t>
  </si>
  <si>
    <t>( + 6,4 )</t>
  </si>
  <si>
    <t>( + 8,24 )</t>
  </si>
  <si>
    <t xml:space="preserve">вода </t>
  </si>
  <si>
    <t>Котлета рубленная из птицы</t>
  </si>
  <si>
    <t>костромской</t>
  </si>
  <si>
    <t xml:space="preserve">сыр </t>
  </si>
  <si>
    <t>2- я неделя</t>
  </si>
  <si>
    <t>1- я неделя</t>
  </si>
  <si>
    <t xml:space="preserve">  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</si>
</sst>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0.0"/>
    <numFmt numFmtId="166" formatCode="0.000"/>
    <numFmt numFmtId="167" formatCode="0.0000"/>
    <numFmt numFmtId="168" formatCode="0.00000"/>
  </numFmts>
  <fonts count="11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Arial Cyr"/>
      <family val="2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7"/>
      <color rgb="FF00000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  <font>
      <b/>
      <sz val="7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sz val="7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b/>
      <sz val="11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9"/>
      <color rgb="FFC00000"/>
      <name val="Calibri"/>
      <family val="2"/>
      <charset val="204"/>
    </font>
    <font>
      <sz val="9"/>
      <color rgb="FFC00000"/>
      <name val="Arial Cyr"/>
      <charset val="204"/>
    </font>
    <font>
      <b/>
      <sz val="12"/>
      <color rgb="FFC00000"/>
      <name val="Calibri"/>
      <family val="2"/>
      <charset val="204"/>
    </font>
    <font>
      <sz val="10"/>
      <name val="Cambria"/>
      <family val="1"/>
      <charset val="204"/>
    </font>
    <font>
      <sz val="8"/>
      <color rgb="FFFF0000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  <font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C3D69B"/>
      </patternFill>
    </fill>
  </fills>
  <borders count="1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20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22" xfId="0" applyFont="1" applyBorder="1"/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49" fontId="2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0" fillId="0" borderId="0" xfId="0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3" fillId="0" borderId="0" xfId="0" applyFont="1" applyBorder="1" applyAlignment="1">
      <alignment horizontal="left"/>
    </xf>
    <xf numFmtId="0" fontId="2" fillId="0" borderId="23" xfId="0" applyFont="1" applyBorder="1"/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5" xfId="0" applyBorder="1"/>
    <xf numFmtId="0" fontId="7" fillId="0" borderId="3" xfId="0" applyFont="1" applyBorder="1"/>
    <xf numFmtId="0" fontId="34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3" xfId="0" applyFont="1" applyBorder="1"/>
    <xf numFmtId="0" fontId="0" fillId="0" borderId="18" xfId="0" applyBorder="1"/>
    <xf numFmtId="49" fontId="14" fillId="0" borderId="0" xfId="0" applyNumberFormat="1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25" xfId="0" applyFont="1" applyBorder="1"/>
    <xf numFmtId="0" fontId="0" fillId="0" borderId="37" xfId="0" applyBorder="1"/>
    <xf numFmtId="0" fontId="0" fillId="0" borderId="0" xfId="0" applyFont="1" applyBorder="1"/>
    <xf numFmtId="0" fontId="2" fillId="0" borderId="5" xfId="0" applyFont="1" applyBorder="1"/>
    <xf numFmtId="0" fontId="10" fillId="0" borderId="5" xfId="0" applyFont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37" fillId="0" borderId="18" xfId="0" applyFont="1" applyBorder="1" applyAlignment="1">
      <alignment horizontal="right"/>
    </xf>
    <xf numFmtId="165" fontId="38" fillId="0" borderId="2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0" fontId="0" fillId="0" borderId="27" xfId="0" applyBorder="1"/>
    <xf numFmtId="0" fontId="23" fillId="0" borderId="0" xfId="0" applyFont="1"/>
    <xf numFmtId="0" fontId="34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18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0" fillId="0" borderId="29" xfId="0" applyBorder="1"/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2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0" fillId="0" borderId="17" xfId="0" applyFont="1" applyBorder="1" applyAlignment="1"/>
    <xf numFmtId="0" fontId="2" fillId="0" borderId="27" xfId="0" applyFont="1" applyBorder="1" applyAlignment="1">
      <alignment horizontal="left"/>
    </xf>
    <xf numFmtId="0" fontId="49" fillId="0" borderId="37" xfId="0" applyFont="1" applyBorder="1"/>
    <xf numFmtId="0" fontId="49" fillId="0" borderId="3" xfId="0" applyFont="1" applyBorder="1"/>
    <xf numFmtId="0" fontId="2" fillId="0" borderId="3" xfId="0" applyFont="1" applyBorder="1"/>
    <xf numFmtId="0" fontId="50" fillId="0" borderId="0" xfId="0" applyFont="1" applyBorder="1"/>
    <xf numFmtId="0" fontId="0" fillId="0" borderId="17" xfId="0" applyBorder="1"/>
    <xf numFmtId="0" fontId="23" fillId="0" borderId="29" xfId="0" applyFont="1" applyBorder="1"/>
    <xf numFmtId="0" fontId="2" fillId="0" borderId="37" xfId="0" applyFont="1" applyBorder="1" applyAlignment="1">
      <alignment horizontal="left"/>
    </xf>
    <xf numFmtId="0" fontId="0" fillId="0" borderId="28" xfId="0" applyBorder="1"/>
    <xf numFmtId="0" fontId="23" fillId="0" borderId="17" xfId="0" applyFont="1" applyBorder="1"/>
    <xf numFmtId="0" fontId="23" fillId="0" borderId="18" xfId="0" applyFont="1" applyBorder="1"/>
    <xf numFmtId="0" fontId="0" fillId="0" borderId="9" xfId="0" applyBorder="1"/>
    <xf numFmtId="0" fontId="0" fillId="0" borderId="35" xfId="0" applyBorder="1" applyAlignment="1">
      <alignment horizontal="right"/>
    </xf>
    <xf numFmtId="0" fontId="49" fillId="0" borderId="0" xfId="0" applyFont="1" applyBorder="1"/>
    <xf numFmtId="0" fontId="23" fillId="0" borderId="27" xfId="0" applyFont="1" applyBorder="1"/>
    <xf numFmtId="0" fontId="34" fillId="0" borderId="37" xfId="0" applyFont="1" applyBorder="1"/>
    <xf numFmtId="0" fontId="54" fillId="0" borderId="15" xfId="0" applyFont="1" applyBorder="1"/>
    <xf numFmtId="0" fontId="52" fillId="0" borderId="14" xfId="0" applyFont="1" applyBorder="1" applyAlignment="1"/>
    <xf numFmtId="0" fontId="50" fillId="0" borderId="45" xfId="0" applyFont="1" applyBorder="1"/>
    <xf numFmtId="0" fontId="52" fillId="0" borderId="15" xfId="0" applyFont="1" applyBorder="1" applyAlignment="1"/>
    <xf numFmtId="0" fontId="0" fillId="0" borderId="19" xfId="0" applyBorder="1"/>
    <xf numFmtId="0" fontId="23" fillId="0" borderId="24" xfId="0" applyFont="1" applyBorder="1"/>
    <xf numFmtId="0" fontId="0" fillId="0" borderId="2" xfId="0" applyBorder="1"/>
    <xf numFmtId="0" fontId="2" fillId="0" borderId="24" xfId="0" applyFont="1" applyBorder="1"/>
    <xf numFmtId="0" fontId="23" fillId="0" borderId="15" xfId="0" applyFont="1" applyBorder="1"/>
    <xf numFmtId="0" fontId="52" fillId="0" borderId="17" xfId="0" applyFont="1" applyBorder="1" applyAlignment="1"/>
    <xf numFmtId="0" fontId="50" fillId="0" borderId="2" xfId="0" applyFont="1" applyBorder="1"/>
    <xf numFmtId="0" fontId="52" fillId="0" borderId="27" xfId="0" applyFont="1" applyBorder="1" applyAlignment="1"/>
    <xf numFmtId="0" fontId="50" fillId="0" borderId="28" xfId="0" applyFont="1" applyBorder="1"/>
    <xf numFmtId="0" fontId="52" fillId="0" borderId="0" xfId="0" applyFont="1" applyBorder="1" applyAlignment="1"/>
    <xf numFmtId="0" fontId="52" fillId="0" borderId="3" xfId="0" applyFont="1" applyBorder="1" applyAlignment="1"/>
    <xf numFmtId="0" fontId="49" fillId="0" borderId="10" xfId="0" applyFont="1" applyBorder="1"/>
    <xf numFmtId="0" fontId="50" fillId="0" borderId="9" xfId="0" applyFont="1" applyBorder="1"/>
    <xf numFmtId="0" fontId="54" fillId="0" borderId="0" xfId="0" applyFont="1" applyBorder="1"/>
    <xf numFmtId="0" fontId="0" fillId="0" borderId="45" xfId="0" applyBorder="1"/>
    <xf numFmtId="0" fontId="52" fillId="0" borderId="10" xfId="0" applyFont="1" applyBorder="1" applyAlignment="1"/>
    <xf numFmtId="0" fontId="52" fillId="0" borderId="37" xfId="0" applyFont="1" applyBorder="1" applyAlignment="1"/>
    <xf numFmtId="0" fontId="57" fillId="0" borderId="17" xfId="0" applyFont="1" applyBorder="1"/>
    <xf numFmtId="0" fontId="2" fillId="0" borderId="10" xfId="0" applyFont="1" applyBorder="1"/>
    <xf numFmtId="0" fontId="54" fillId="0" borderId="27" xfId="0" applyFont="1" applyBorder="1"/>
    <xf numFmtId="0" fontId="54" fillId="0" borderId="29" xfId="0" applyFont="1" applyBorder="1"/>
    <xf numFmtId="0" fontId="54" fillId="0" borderId="37" xfId="0" applyFont="1" applyBorder="1"/>
    <xf numFmtId="0" fontId="23" fillId="0" borderId="13" xfId="0" applyFont="1" applyBorder="1"/>
    <xf numFmtId="0" fontId="54" fillId="0" borderId="13" xfId="0" applyFont="1" applyBorder="1"/>
    <xf numFmtId="1" fontId="7" fillId="0" borderId="0" xfId="0" applyNumberFormat="1" applyFont="1" applyBorder="1" applyAlignment="1">
      <alignment horizontal="center"/>
    </xf>
    <xf numFmtId="0" fontId="6" fillId="0" borderId="17" xfId="0" applyFont="1" applyBorder="1"/>
    <xf numFmtId="0" fontId="54" fillId="0" borderId="17" xfId="0" applyFont="1" applyBorder="1"/>
    <xf numFmtId="0" fontId="6" fillId="0" borderId="27" xfId="0" applyFont="1" applyBorder="1"/>
    <xf numFmtId="0" fontId="6" fillId="0" borderId="37" xfId="0" applyFont="1" applyBorder="1"/>
    <xf numFmtId="0" fontId="0" fillId="0" borderId="10" xfId="0" applyFont="1" applyBorder="1"/>
    <xf numFmtId="0" fontId="54" fillId="0" borderId="10" xfId="0" applyFont="1" applyBorder="1"/>
    <xf numFmtId="0" fontId="0" fillId="0" borderId="37" xfId="0" applyFont="1" applyBorder="1"/>
    <xf numFmtId="0" fontId="0" fillId="0" borderId="45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40" xfId="0" applyBorder="1"/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10" xfId="0" applyFont="1" applyFill="1" applyBorder="1"/>
    <xf numFmtId="2" fontId="10" fillId="0" borderId="25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165" fontId="10" fillId="0" borderId="25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49" fillId="0" borderId="0" xfId="0" applyFont="1"/>
    <xf numFmtId="0" fontId="34" fillId="0" borderId="0" xfId="0" applyFont="1" applyBorder="1" applyAlignment="1">
      <alignment horizontal="left"/>
    </xf>
    <xf numFmtId="0" fontId="0" fillId="6" borderId="0" xfId="0" applyFill="1" applyBorder="1"/>
    <xf numFmtId="0" fontId="0" fillId="6" borderId="3" xfId="0" applyFill="1" applyBorder="1"/>
    <xf numFmtId="0" fontId="0" fillId="6" borderId="18" xfId="0" applyFill="1" applyBorder="1"/>
    <xf numFmtId="0" fontId="0" fillId="6" borderId="29" xfId="0" applyFill="1" applyBorder="1"/>
    <xf numFmtId="0" fontId="23" fillId="0" borderId="14" xfId="0" applyFont="1" applyBorder="1"/>
    <xf numFmtId="0" fontId="54" fillId="0" borderId="35" xfId="0" applyFont="1" applyBorder="1"/>
    <xf numFmtId="0" fontId="14" fillId="0" borderId="17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8" xfId="0" applyFont="1" applyFill="1" applyBorder="1"/>
    <xf numFmtId="0" fontId="2" fillId="0" borderId="0" xfId="0" applyFont="1" applyFill="1" applyBorder="1"/>
    <xf numFmtId="0" fontId="2" fillId="0" borderId="18" xfId="0" applyFont="1" applyFill="1" applyBorder="1" applyAlignment="1">
      <alignment horizontal="left"/>
    </xf>
    <xf numFmtId="0" fontId="0" fillId="0" borderId="29" xfId="0" applyFill="1" applyBorder="1"/>
    <xf numFmtId="0" fontId="0" fillId="0" borderId="27" xfId="0" applyFill="1" applyBorder="1"/>
    <xf numFmtId="0" fontId="0" fillId="0" borderId="37" xfId="0" applyFill="1" applyBorder="1"/>
    <xf numFmtId="0" fontId="0" fillId="0" borderId="13" xfId="0" applyFill="1" applyBorder="1"/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7" fillId="0" borderId="17" xfId="0" applyFont="1" applyFill="1" applyBorder="1"/>
    <xf numFmtId="0" fontId="34" fillId="0" borderId="1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28" xfId="0" applyFill="1" applyBorder="1"/>
    <xf numFmtId="0" fontId="33" fillId="0" borderId="27" xfId="0" applyFont="1" applyFill="1" applyBorder="1"/>
    <xf numFmtId="0" fontId="23" fillId="0" borderId="0" xfId="0" applyFont="1" applyFill="1" applyBorder="1"/>
    <xf numFmtId="0" fontId="0" fillId="0" borderId="10" xfId="0" applyFill="1" applyBorder="1"/>
    <xf numFmtId="0" fontId="23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7" xfId="0" applyFont="1" applyFill="1" applyBorder="1"/>
    <xf numFmtId="0" fontId="58" fillId="0" borderId="0" xfId="0" applyFont="1" applyBorder="1" applyAlignment="1">
      <alignment horizontal="left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8" xfId="0" applyFill="1" applyBorder="1"/>
    <xf numFmtId="0" fontId="2" fillId="0" borderId="17" xfId="0" applyFont="1" applyFill="1" applyBorder="1"/>
    <xf numFmtId="0" fontId="3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5" xfId="0" applyFill="1" applyBorder="1"/>
    <xf numFmtId="0" fontId="0" fillId="0" borderId="3" xfId="0" applyFill="1" applyBorder="1"/>
    <xf numFmtId="0" fontId="34" fillId="0" borderId="0" xfId="0" applyFont="1" applyFill="1" applyBorder="1" applyAlignment="1">
      <alignment horizontal="left"/>
    </xf>
    <xf numFmtId="0" fontId="10" fillId="0" borderId="14" xfId="0" applyFont="1" applyFill="1" applyBorder="1"/>
    <xf numFmtId="0" fontId="8" fillId="0" borderId="14" xfId="0" applyFont="1" applyFill="1" applyBorder="1"/>
    <xf numFmtId="0" fontId="14" fillId="0" borderId="28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0" fillId="0" borderId="0" xfId="0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/>
    <xf numFmtId="2" fontId="10" fillId="0" borderId="25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5" fillId="0" borderId="14" xfId="0" applyFont="1" applyFill="1" applyBorder="1"/>
    <xf numFmtId="0" fontId="0" fillId="0" borderId="15" xfId="0" applyFill="1" applyBorder="1"/>
    <xf numFmtId="0" fontId="49" fillId="0" borderId="14" xfId="0" applyFont="1" applyFill="1" applyBorder="1"/>
    <xf numFmtId="0" fontId="23" fillId="0" borderId="3" xfId="0" applyFont="1" applyFill="1" applyBorder="1"/>
    <xf numFmtId="0" fontId="17" fillId="0" borderId="0" xfId="0" applyFont="1" applyFill="1" applyBorder="1" applyAlignment="1">
      <alignment horizontal="left"/>
    </xf>
    <xf numFmtId="0" fontId="49" fillId="0" borderId="15" xfId="0" applyFont="1" applyFill="1" applyBorder="1"/>
    <xf numFmtId="0" fontId="0" fillId="0" borderId="3" xfId="0" applyFill="1" applyBorder="1" applyAlignment="1">
      <alignment horizontal="right"/>
    </xf>
    <xf numFmtId="0" fontId="23" fillId="0" borderId="15" xfId="0" applyFont="1" applyFill="1" applyBorder="1"/>
    <xf numFmtId="0" fontId="17" fillId="0" borderId="0" xfId="0" applyFont="1" applyFill="1" applyBorder="1"/>
    <xf numFmtId="0" fontId="2" fillId="0" borderId="53" xfId="0" applyFont="1" applyBorder="1" applyAlignment="1">
      <alignment horizontal="center"/>
    </xf>
    <xf numFmtId="0" fontId="2" fillId="0" borderId="55" xfId="0" applyFont="1" applyBorder="1"/>
    <xf numFmtId="0" fontId="2" fillId="0" borderId="56" xfId="0" applyFont="1" applyBorder="1" applyAlignment="1">
      <alignment horizontal="center"/>
    </xf>
    <xf numFmtId="0" fontId="14" fillId="0" borderId="50" xfId="0" applyFont="1" applyFill="1" applyBorder="1"/>
    <xf numFmtId="0" fontId="10" fillId="0" borderId="3" xfId="0" applyFont="1" applyFill="1" applyBorder="1"/>
    <xf numFmtId="0" fontId="0" fillId="0" borderId="18" xfId="0" applyFill="1" applyBorder="1" applyAlignment="1">
      <alignment horizontal="right"/>
    </xf>
    <xf numFmtId="0" fontId="2" fillId="0" borderId="0" xfId="0" applyFont="1" applyFill="1"/>
    <xf numFmtId="0" fontId="2" fillId="0" borderId="18" xfId="0" applyFont="1" applyFill="1" applyBorder="1"/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49" fillId="0" borderId="0" xfId="0" applyFont="1" applyFill="1"/>
    <xf numFmtId="0" fontId="9" fillId="0" borderId="0" xfId="0" applyFont="1" applyFill="1"/>
    <xf numFmtId="9" fontId="0" fillId="0" borderId="0" xfId="0" applyNumberFormat="1" applyFill="1"/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68" fillId="0" borderId="0" xfId="0" applyFont="1" applyFill="1"/>
    <xf numFmtId="0" fontId="10" fillId="0" borderId="15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58" xfId="0" applyFont="1" applyFill="1" applyBorder="1"/>
    <xf numFmtId="0" fontId="2" fillId="0" borderId="5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2" fillId="0" borderId="35" xfId="0" applyFont="1" applyBorder="1"/>
    <xf numFmtId="0" fontId="2" fillId="0" borderId="24" xfId="0" applyFont="1" applyFill="1" applyBorder="1"/>
    <xf numFmtId="0" fontId="2" fillId="0" borderId="5" xfId="0" applyFont="1" applyFill="1" applyBorder="1"/>
    <xf numFmtId="0" fontId="2" fillId="0" borderId="25" xfId="0" applyFont="1" applyBorder="1" applyAlignment="1">
      <alignment horizontal="left"/>
    </xf>
    <xf numFmtId="0" fontId="4" fillId="0" borderId="14" xfId="0" applyFont="1" applyFill="1" applyBorder="1"/>
    <xf numFmtId="0" fontId="47" fillId="0" borderId="55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3" fillId="0" borderId="24" xfId="0" applyFont="1" applyFill="1" applyBorder="1"/>
    <xf numFmtId="2" fontId="23" fillId="0" borderId="25" xfId="0" applyNumberFormat="1" applyFont="1" applyFill="1" applyBorder="1" applyAlignment="1">
      <alignment horizontal="left"/>
    </xf>
    <xf numFmtId="2" fontId="77" fillId="0" borderId="26" xfId="0" applyNumberFormat="1" applyFont="1" applyFill="1" applyBorder="1" applyAlignment="1">
      <alignment horizontal="left"/>
    </xf>
    <xf numFmtId="0" fontId="23" fillId="0" borderId="25" xfId="0" applyFont="1" applyBorder="1" applyAlignment="1">
      <alignment horizontal="left"/>
    </xf>
    <xf numFmtId="1" fontId="23" fillId="0" borderId="25" xfId="0" applyNumberFormat="1" applyFont="1" applyFill="1" applyBorder="1" applyAlignment="1">
      <alignment horizontal="left"/>
    </xf>
    <xf numFmtId="0" fontId="23" fillId="0" borderId="33" xfId="0" applyFont="1" applyFill="1" applyBorder="1"/>
    <xf numFmtId="0" fontId="34" fillId="0" borderId="25" xfId="0" applyFont="1" applyFill="1" applyBorder="1" applyAlignment="1">
      <alignment horizontal="left"/>
    </xf>
    <xf numFmtId="0" fontId="47" fillId="0" borderId="58" xfId="0" applyFont="1" applyFill="1" applyBorder="1"/>
    <xf numFmtId="0" fontId="69" fillId="0" borderId="0" xfId="0" applyFont="1"/>
    <xf numFmtId="0" fontId="29" fillId="0" borderId="26" xfId="0" applyFont="1" applyFill="1" applyBorder="1" applyAlignment="1">
      <alignment horizontal="left"/>
    </xf>
    <xf numFmtId="0" fontId="2" fillId="0" borderId="33" xfId="0" applyFont="1" applyFill="1" applyBorder="1"/>
    <xf numFmtId="0" fontId="29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8" fillId="0" borderId="14" xfId="0" applyFont="1" applyFill="1" applyBorder="1"/>
    <xf numFmtId="1" fontId="77" fillId="0" borderId="26" xfId="0" applyNumberFormat="1" applyFont="1" applyFill="1" applyBorder="1" applyAlignment="1">
      <alignment horizontal="left"/>
    </xf>
    <xf numFmtId="0" fontId="79" fillId="0" borderId="7" xfId="0" applyFont="1" applyFill="1" applyBorder="1" applyAlignment="1">
      <alignment horizontal="left"/>
    </xf>
    <xf numFmtId="0" fontId="79" fillId="0" borderId="26" xfId="0" applyFont="1" applyFill="1" applyBorder="1" applyAlignment="1">
      <alignment horizontal="left"/>
    </xf>
    <xf numFmtId="0" fontId="0" fillId="0" borderId="8" xfId="0" applyBorder="1"/>
    <xf numFmtId="0" fontId="23" fillId="0" borderId="25" xfId="0" applyFont="1" applyFill="1" applyBorder="1" applyAlignment="1">
      <alignment horizontal="left"/>
    </xf>
    <xf numFmtId="0" fontId="29" fillId="0" borderId="26" xfId="0" applyFont="1" applyBorder="1" applyAlignment="1">
      <alignment horizontal="left"/>
    </xf>
    <xf numFmtId="2" fontId="47" fillId="0" borderId="55" xfId="0" applyNumberFormat="1" applyFont="1" applyFill="1" applyBorder="1" applyAlignment="1">
      <alignment horizontal="left"/>
    </xf>
    <xf numFmtId="0" fontId="8" fillId="0" borderId="15" xfId="0" applyFont="1" applyFill="1" applyBorder="1"/>
    <xf numFmtId="0" fontId="8" fillId="0" borderId="37" xfId="0" applyFont="1" applyFill="1" applyBorder="1"/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77" fillId="0" borderId="26" xfId="0" applyFont="1" applyFill="1" applyBorder="1" applyAlignment="1">
      <alignment horizontal="left"/>
    </xf>
    <xf numFmtId="0" fontId="47" fillId="0" borderId="24" xfId="0" applyFont="1" applyFill="1" applyBorder="1"/>
    <xf numFmtId="0" fontId="47" fillId="0" borderId="25" xfId="0" applyFont="1" applyFill="1" applyBorder="1" applyAlignment="1">
      <alignment horizontal="left"/>
    </xf>
    <xf numFmtId="2" fontId="23" fillId="0" borderId="25" xfId="0" applyNumberFormat="1" applyFont="1" applyBorder="1" applyAlignment="1">
      <alignment horizontal="left"/>
    </xf>
    <xf numFmtId="0" fontId="76" fillId="0" borderId="26" xfId="0" applyFont="1" applyFill="1" applyBorder="1" applyAlignment="1">
      <alignment horizontal="left"/>
    </xf>
    <xf numFmtId="0" fontId="0" fillId="0" borderId="0" xfId="0" applyFont="1" applyFill="1" applyBorder="1"/>
    <xf numFmtId="0" fontId="79" fillId="0" borderId="18" xfId="0" applyFont="1" applyBorder="1"/>
    <xf numFmtId="0" fontId="81" fillId="0" borderId="26" xfId="0" applyFont="1" applyBorder="1" applyAlignment="1">
      <alignment horizontal="left"/>
    </xf>
    <xf numFmtId="0" fontId="52" fillId="0" borderId="45" xfId="0" applyFont="1" applyBorder="1" applyAlignment="1"/>
    <xf numFmtId="0" fontId="81" fillId="0" borderId="26" xfId="0" applyFont="1" applyFill="1" applyBorder="1" applyAlignment="1">
      <alignment horizontal="left"/>
    </xf>
    <xf numFmtId="2" fontId="53" fillId="0" borderId="25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79" fillId="0" borderId="35" xfId="0" applyFont="1" applyBorder="1"/>
    <xf numFmtId="0" fontId="79" fillId="0" borderId="26" xfId="0" applyFont="1" applyBorder="1" applyAlignment="1">
      <alignment horizontal="left"/>
    </xf>
    <xf numFmtId="0" fontId="79" fillId="0" borderId="29" xfId="0" applyFont="1" applyBorder="1"/>
    <xf numFmtId="0" fontId="79" fillId="0" borderId="0" xfId="0" applyFont="1" applyBorder="1"/>
    <xf numFmtId="0" fontId="79" fillId="0" borderId="3" xfId="0" applyFont="1" applyBorder="1"/>
    <xf numFmtId="0" fontId="79" fillId="0" borderId="13" xfId="0" applyFont="1" applyBorder="1"/>
    <xf numFmtId="0" fontId="77" fillId="0" borderId="26" xfId="0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67" fillId="0" borderId="17" xfId="0" applyFont="1" applyFill="1" applyBorder="1"/>
    <xf numFmtId="0" fontId="52" fillId="0" borderId="2" xfId="0" applyFont="1" applyBorder="1" applyAlignment="1"/>
    <xf numFmtId="0" fontId="79" fillId="0" borderId="15" xfId="0" applyFont="1" applyBorder="1"/>
    <xf numFmtId="0" fontId="67" fillId="0" borderId="0" xfId="0" applyFont="1" applyFill="1" applyBorder="1"/>
    <xf numFmtId="0" fontId="78" fillId="0" borderId="0" xfId="0" applyFont="1" applyFill="1" applyBorder="1" applyAlignment="1">
      <alignment horizontal="left"/>
    </xf>
    <xf numFmtId="0" fontId="67" fillId="0" borderId="3" xfId="0" applyFont="1" applyFill="1" applyBorder="1"/>
    <xf numFmtId="2" fontId="2" fillId="0" borderId="5" xfId="0" applyNumberFormat="1" applyFont="1" applyFill="1" applyBorder="1" applyAlignment="1">
      <alignment horizontal="left"/>
    </xf>
    <xf numFmtId="0" fontId="81" fillId="0" borderId="7" xfId="0" applyFont="1" applyBorder="1" applyAlignment="1">
      <alignment horizontal="left"/>
    </xf>
    <xf numFmtId="0" fontId="34" fillId="0" borderId="35" xfId="0" applyFont="1" applyBorder="1"/>
    <xf numFmtId="0" fontId="5" fillId="0" borderId="0" xfId="0" applyFont="1" applyFill="1" applyBorder="1"/>
    <xf numFmtId="0" fontId="79" fillId="0" borderId="0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76" fillId="0" borderId="35" xfId="0" applyFont="1" applyFill="1" applyBorder="1" applyAlignment="1">
      <alignment horizontal="left"/>
    </xf>
    <xf numFmtId="0" fontId="81" fillId="0" borderId="2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3" xfId="0" applyFont="1" applyFill="1" applyBorder="1" applyAlignment="1">
      <alignment horizontal="left"/>
    </xf>
    <xf numFmtId="0" fontId="75" fillId="0" borderId="0" xfId="0" applyFont="1" applyFill="1" applyBorder="1"/>
    <xf numFmtId="0" fontId="49" fillId="0" borderId="3" xfId="0" applyFont="1" applyFill="1" applyBorder="1"/>
    <xf numFmtId="0" fontId="77" fillId="0" borderId="7" xfId="0" applyFont="1" applyBorder="1" applyAlignment="1">
      <alignment horizontal="left"/>
    </xf>
    <xf numFmtId="0" fontId="87" fillId="0" borderId="17" xfId="0" applyFont="1" applyFill="1" applyBorder="1" applyAlignment="1"/>
    <xf numFmtId="0" fontId="87" fillId="0" borderId="3" xfId="0" applyFont="1" applyFill="1" applyBorder="1"/>
    <xf numFmtId="0" fontId="87" fillId="0" borderId="37" xfId="0" applyFont="1" applyFill="1" applyBorder="1"/>
    <xf numFmtId="0" fontId="87" fillId="0" borderId="10" xfId="0" applyFont="1" applyFill="1" applyBorder="1"/>
    <xf numFmtId="0" fontId="87" fillId="0" borderId="0" xfId="0" applyFont="1" applyFill="1" applyBorder="1"/>
    <xf numFmtId="166" fontId="36" fillId="0" borderId="25" xfId="0" applyNumberFormat="1" applyFont="1" applyBorder="1" applyAlignment="1">
      <alignment horizontal="center" vertical="center"/>
    </xf>
    <xf numFmtId="2" fontId="36" fillId="0" borderId="2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41" fillId="2" borderId="60" xfId="0" applyNumberFormat="1" applyFont="1" applyFill="1" applyBorder="1" applyAlignment="1">
      <alignment horizontal="center"/>
    </xf>
    <xf numFmtId="2" fontId="41" fillId="2" borderId="57" xfId="0" applyNumberFormat="1" applyFont="1" applyFill="1" applyBorder="1" applyAlignment="1">
      <alignment horizontal="center"/>
    </xf>
    <xf numFmtId="0" fontId="17" fillId="0" borderId="54" xfId="0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4" fillId="0" borderId="69" xfId="0" applyFont="1" applyBorder="1" applyAlignment="1">
      <alignment horizontal="center"/>
    </xf>
    <xf numFmtId="2" fontId="18" fillId="0" borderId="69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9" xfId="0" applyFont="1" applyBorder="1"/>
    <xf numFmtId="2" fontId="10" fillId="0" borderId="24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0" fillId="0" borderId="26" xfId="0" applyBorder="1"/>
    <xf numFmtId="0" fontId="37" fillId="0" borderId="29" xfId="0" applyFont="1" applyBorder="1" applyAlignment="1">
      <alignment horizontal="right"/>
    </xf>
    <xf numFmtId="2" fontId="37" fillId="0" borderId="40" xfId="0" applyNumberFormat="1" applyFont="1" applyBorder="1" applyAlignment="1">
      <alignment horizontal="center"/>
    </xf>
    <xf numFmtId="0" fontId="0" fillId="4" borderId="63" xfId="0" applyFill="1" applyBorder="1"/>
    <xf numFmtId="2" fontId="16" fillId="4" borderId="75" xfId="0" applyNumberFormat="1" applyFont="1" applyFill="1" applyBorder="1" applyAlignment="1">
      <alignment horizontal="center"/>
    </xf>
    <xf numFmtId="0" fontId="42" fillId="4" borderId="61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2" fontId="52" fillId="0" borderId="25" xfId="0" applyNumberFormat="1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2" fontId="18" fillId="0" borderId="74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2" fillId="0" borderId="7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166" fontId="72" fillId="0" borderId="74" xfId="0" applyNumberFormat="1" applyFont="1" applyBorder="1" applyAlignment="1">
      <alignment horizontal="center"/>
    </xf>
    <xf numFmtId="0" fontId="72" fillId="0" borderId="76" xfId="0" applyFont="1" applyBorder="1" applyAlignment="1">
      <alignment horizontal="center"/>
    </xf>
    <xf numFmtId="165" fontId="72" fillId="0" borderId="74" xfId="0" applyNumberFormat="1" applyFont="1" applyBorder="1" applyAlignment="1">
      <alignment horizontal="center"/>
    </xf>
    <xf numFmtId="0" fontId="23" fillId="0" borderId="39" xfId="0" applyFont="1" applyFill="1" applyBorder="1" applyAlignment="1">
      <alignment horizontal="left"/>
    </xf>
    <xf numFmtId="0" fontId="38" fillId="0" borderId="24" xfId="0" applyFont="1" applyBorder="1" applyAlignment="1">
      <alignment horizontal="center"/>
    </xf>
    <xf numFmtId="0" fontId="39" fillId="0" borderId="79" xfId="0" applyFont="1" applyBorder="1" applyAlignment="1">
      <alignment horizontal="right"/>
    </xf>
    <xf numFmtId="0" fontId="39" fillId="0" borderId="78" xfId="0" applyFont="1" applyBorder="1" applyAlignment="1">
      <alignment horizontal="right"/>
    </xf>
    <xf numFmtId="2" fontId="41" fillId="3" borderId="79" xfId="0" applyNumberFormat="1" applyFont="1" applyFill="1" applyBorder="1" applyAlignment="1">
      <alignment horizontal="center"/>
    </xf>
    <xf numFmtId="2" fontId="41" fillId="3" borderId="78" xfId="0" applyNumberFormat="1" applyFont="1" applyFill="1" applyBorder="1" applyAlignment="1">
      <alignment horizontal="center"/>
    </xf>
    <xf numFmtId="165" fontId="41" fillId="3" borderId="78" xfId="0" applyNumberFormat="1" applyFont="1" applyFill="1" applyBorder="1" applyAlignment="1">
      <alignment horizontal="center"/>
    </xf>
    <xf numFmtId="1" fontId="37" fillId="0" borderId="79" xfId="0" applyNumberFormat="1" applyFont="1" applyBorder="1" applyAlignment="1">
      <alignment horizontal="center"/>
    </xf>
    <xf numFmtId="1" fontId="37" fillId="0" borderId="78" xfId="0" applyNumberFormat="1" applyFont="1" applyBorder="1" applyAlignment="1">
      <alignment horizontal="center"/>
    </xf>
    <xf numFmtId="2" fontId="38" fillId="4" borderId="8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0" borderId="15" xfId="0" applyFont="1" applyFill="1" applyBorder="1"/>
    <xf numFmtId="0" fontId="0" fillId="0" borderId="17" xfId="0" applyFill="1" applyBorder="1"/>
    <xf numFmtId="0" fontId="6" fillId="0" borderId="0" xfId="0" applyFont="1" applyFill="1" applyBorder="1" applyAlignment="1">
      <alignment horizontal="left"/>
    </xf>
    <xf numFmtId="0" fontId="0" fillId="0" borderId="82" xfId="0" applyBorder="1"/>
    <xf numFmtId="0" fontId="70" fillId="0" borderId="0" xfId="0" applyFont="1" applyFill="1" applyBorder="1"/>
    <xf numFmtId="165" fontId="70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/>
    <xf numFmtId="0" fontId="79" fillId="0" borderId="0" xfId="0" applyFont="1" applyFill="1" applyBorder="1"/>
    <xf numFmtId="0" fontId="39" fillId="0" borderId="83" xfId="0" applyFont="1" applyBorder="1" applyAlignment="1">
      <alignment horizontal="right"/>
    </xf>
    <xf numFmtId="0" fontId="39" fillId="0" borderId="48" xfId="0" applyFont="1" applyBorder="1" applyAlignment="1">
      <alignment horizontal="right"/>
    </xf>
    <xf numFmtId="2" fontId="41" fillId="3" borderId="83" xfId="0" applyNumberFormat="1" applyFont="1" applyFill="1" applyBorder="1" applyAlignment="1">
      <alignment horizontal="center"/>
    </xf>
    <xf numFmtId="2" fontId="41" fillId="3" borderId="48" xfId="0" applyNumberFormat="1" applyFont="1" applyFill="1" applyBorder="1" applyAlignment="1">
      <alignment horizontal="center"/>
    </xf>
    <xf numFmtId="1" fontId="37" fillId="0" borderId="83" xfId="0" applyNumberFormat="1" applyFont="1" applyBorder="1" applyAlignment="1">
      <alignment horizontal="center"/>
    </xf>
    <xf numFmtId="1" fontId="37" fillId="0" borderId="48" xfId="0" applyNumberFormat="1" applyFont="1" applyBorder="1" applyAlignment="1">
      <alignment horizontal="center"/>
    </xf>
    <xf numFmtId="2" fontId="38" fillId="4" borderId="85" xfId="0" applyNumberFormat="1" applyFont="1" applyFill="1" applyBorder="1" applyAlignment="1">
      <alignment horizontal="center"/>
    </xf>
    <xf numFmtId="2" fontId="38" fillId="4" borderId="86" xfId="0" applyNumberFormat="1" applyFont="1" applyFill="1" applyBorder="1" applyAlignment="1">
      <alignment horizontal="center"/>
    </xf>
    <xf numFmtId="0" fontId="2" fillId="0" borderId="88" xfId="0" applyFont="1" applyFill="1" applyBorder="1"/>
    <xf numFmtId="0" fontId="2" fillId="0" borderId="89" xfId="0" applyFont="1" applyFill="1" applyBorder="1"/>
    <xf numFmtId="0" fontId="14" fillId="0" borderId="90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" fillId="0" borderId="91" xfId="0" applyFont="1" applyFill="1" applyBorder="1"/>
    <xf numFmtId="0" fontId="2" fillId="0" borderId="92" xfId="0" applyFont="1" applyFill="1" applyBorder="1"/>
    <xf numFmtId="0" fontId="2" fillId="0" borderId="95" xfId="0" applyFont="1" applyFill="1" applyBorder="1" applyAlignment="1">
      <alignment horizontal="left"/>
    </xf>
    <xf numFmtId="0" fontId="17" fillId="0" borderId="36" xfId="0" applyFont="1" applyFill="1" applyBorder="1"/>
    <xf numFmtId="0" fontId="14" fillId="0" borderId="94" xfId="0" applyFont="1" applyFill="1" applyBorder="1" applyAlignment="1">
      <alignment horizontal="left"/>
    </xf>
    <xf numFmtId="0" fontId="14" fillId="0" borderId="90" xfId="0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0" fontId="0" fillId="0" borderId="2" xfId="0" applyFill="1" applyBorder="1"/>
    <xf numFmtId="0" fontId="14" fillId="0" borderId="9" xfId="0" applyFont="1" applyFill="1" applyBorder="1" applyAlignment="1">
      <alignment horizontal="left"/>
    </xf>
    <xf numFmtId="0" fontId="47" fillId="0" borderId="5" xfId="0" applyFont="1" applyFill="1" applyBorder="1"/>
    <xf numFmtId="0" fontId="2" fillId="0" borderId="96" xfId="0" applyFont="1" applyFill="1" applyBorder="1"/>
    <xf numFmtId="0" fontId="2" fillId="0" borderId="8" xfId="0" applyFont="1" applyBorder="1" applyAlignment="1">
      <alignment horizontal="left"/>
    </xf>
    <xf numFmtId="0" fontId="14" fillId="0" borderId="97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53" fillId="0" borderId="78" xfId="0" applyFont="1" applyFill="1" applyBorder="1"/>
    <xf numFmtId="0" fontId="2" fillId="0" borderId="99" xfId="0" applyFont="1" applyFill="1" applyBorder="1"/>
    <xf numFmtId="0" fontId="2" fillId="0" borderId="100" xfId="0" applyFont="1" applyFill="1" applyBorder="1"/>
    <xf numFmtId="0" fontId="2" fillId="0" borderId="9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" fillId="0" borderId="85" xfId="0" applyFont="1" applyFill="1" applyBorder="1"/>
    <xf numFmtId="0" fontId="29" fillId="0" borderId="87" xfId="0" applyFont="1" applyBorder="1" applyAlignment="1">
      <alignment horizontal="left"/>
    </xf>
    <xf numFmtId="0" fontId="77" fillId="0" borderId="87" xfId="0" applyFont="1" applyBorder="1" applyAlignment="1">
      <alignment horizontal="left"/>
    </xf>
    <xf numFmtId="0" fontId="2" fillId="0" borderId="85" xfId="0" applyFont="1" applyBorder="1"/>
    <xf numFmtId="0" fontId="81" fillId="0" borderId="87" xfId="0" applyFont="1" applyBorder="1" applyAlignment="1">
      <alignment horizontal="left"/>
    </xf>
    <xf numFmtId="0" fontId="23" fillId="0" borderId="100" xfId="0" applyFont="1" applyFill="1" applyBorder="1"/>
    <xf numFmtId="0" fontId="23" fillId="0" borderId="98" xfId="0" applyFont="1" applyFill="1" applyBorder="1" applyAlignment="1">
      <alignment horizontal="left"/>
    </xf>
    <xf numFmtId="0" fontId="77" fillId="0" borderId="102" xfId="0" applyFont="1" applyFill="1" applyBorder="1" applyAlignment="1">
      <alignment horizontal="left"/>
    </xf>
    <xf numFmtId="0" fontId="77" fillId="0" borderId="102" xfId="0" applyFont="1" applyBorder="1" applyAlignment="1">
      <alignment horizontal="left"/>
    </xf>
    <xf numFmtId="0" fontId="14" fillId="0" borderId="24" xfId="0" applyFont="1" applyBorder="1"/>
    <xf numFmtId="0" fontId="2" fillId="0" borderId="78" xfId="0" applyFont="1" applyBorder="1"/>
    <xf numFmtId="0" fontId="52" fillId="0" borderId="45" xfId="0" applyFont="1" applyBorder="1"/>
    <xf numFmtId="0" fontId="34" fillId="0" borderId="25" xfId="0" applyFont="1" applyBorder="1" applyAlignment="1">
      <alignment horizontal="left"/>
    </xf>
    <xf numFmtId="0" fontId="77" fillId="0" borderId="104" xfId="0" applyFont="1" applyBorder="1" applyAlignment="1">
      <alignment horizontal="left"/>
    </xf>
    <xf numFmtId="0" fontId="2" fillId="0" borderId="100" xfId="0" applyFont="1" applyBorder="1"/>
    <xf numFmtId="0" fontId="2" fillId="0" borderId="98" xfId="0" applyFont="1" applyBorder="1" applyAlignment="1">
      <alignment horizontal="left"/>
    </xf>
    <xf numFmtId="0" fontId="52" fillId="0" borderId="14" xfId="0" applyFont="1" applyBorder="1"/>
    <xf numFmtId="0" fontId="79" fillId="0" borderId="7" xfId="0" applyFont="1" applyBorder="1" applyAlignment="1">
      <alignment horizontal="left"/>
    </xf>
    <xf numFmtId="0" fontId="23" fillId="0" borderId="94" xfId="0" applyFont="1" applyBorder="1"/>
    <xf numFmtId="0" fontId="23" fillId="0" borderId="40" xfId="0" applyFont="1" applyBorder="1"/>
    <xf numFmtId="0" fontId="81" fillId="0" borderId="102" xfId="0" applyFont="1" applyBorder="1" applyAlignment="1">
      <alignment horizontal="left"/>
    </xf>
    <xf numFmtId="0" fontId="0" fillId="0" borderId="94" xfId="0" applyBorder="1"/>
    <xf numFmtId="0" fontId="0" fillId="0" borderId="95" xfId="0" applyBorder="1"/>
    <xf numFmtId="0" fontId="2" fillId="0" borderId="103" xfId="0" applyFont="1" applyBorder="1" applyAlignment="1">
      <alignment horizontal="left"/>
    </xf>
    <xf numFmtId="0" fontId="29" fillId="0" borderId="104" xfId="0" applyFont="1" applyBorder="1" applyAlignment="1">
      <alignment horizontal="left"/>
    </xf>
    <xf numFmtId="0" fontId="77" fillId="0" borderId="82" xfId="0" applyFont="1" applyFill="1" applyBorder="1" applyAlignment="1">
      <alignment horizontal="left"/>
    </xf>
    <xf numFmtId="0" fontId="7" fillId="0" borderId="98" xfId="0" applyFont="1" applyBorder="1" applyAlignment="1">
      <alignment horizontal="left"/>
    </xf>
    <xf numFmtId="0" fontId="2" fillId="0" borderId="101" xfId="0" applyFont="1" applyFill="1" applyBorder="1" applyAlignment="1">
      <alignment horizontal="left"/>
    </xf>
    <xf numFmtId="0" fontId="67" fillId="0" borderId="37" xfId="0" applyFont="1" applyFill="1" applyBorder="1"/>
    <xf numFmtId="0" fontId="14" fillId="0" borderId="94" xfId="0" applyFont="1" applyBorder="1" applyAlignment="1">
      <alignment horizontal="left"/>
    </xf>
    <xf numFmtId="0" fontId="14" fillId="0" borderId="97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1" fillId="0" borderId="0" xfId="0" applyFont="1" applyFill="1" applyBorder="1"/>
    <xf numFmtId="0" fontId="29" fillId="0" borderId="29" xfId="0" applyFont="1" applyFill="1" applyBorder="1" applyAlignment="1">
      <alignment horizontal="left"/>
    </xf>
    <xf numFmtId="0" fontId="23" fillId="0" borderId="103" xfId="0" applyFont="1" applyBorder="1" applyAlignment="1">
      <alignment horizontal="left"/>
    </xf>
    <xf numFmtId="0" fontId="14" fillId="0" borderId="24" xfId="0" applyFont="1" applyFill="1" applyBorder="1"/>
    <xf numFmtId="2" fontId="70" fillId="0" borderId="25" xfId="0" applyNumberFormat="1" applyFont="1" applyFill="1" applyBorder="1" applyAlignment="1">
      <alignment horizontal="left"/>
    </xf>
    <xf numFmtId="165" fontId="29" fillId="0" borderId="26" xfId="0" applyNumberFormat="1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29" fillId="0" borderId="87" xfId="0" applyFont="1" applyFill="1" applyBorder="1" applyAlignment="1">
      <alignment horizontal="left"/>
    </xf>
    <xf numFmtId="0" fontId="14" fillId="0" borderId="98" xfId="0" applyFont="1" applyBorder="1" applyAlignment="1">
      <alignment horizontal="left"/>
    </xf>
    <xf numFmtId="0" fontId="2" fillId="0" borderId="33" xfId="0" applyFont="1" applyBorder="1"/>
    <xf numFmtId="0" fontId="82" fillId="0" borderId="102" xfId="0" applyFont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8" fillId="0" borderId="102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52" fillId="0" borderId="0" xfId="0" applyFont="1" applyFill="1" applyBorder="1"/>
    <xf numFmtId="167" fontId="14" fillId="0" borderId="0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8" fillId="0" borderId="78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2" fontId="18" fillId="0" borderId="103" xfId="0" applyNumberFormat="1" applyFont="1" applyBorder="1" applyAlignment="1">
      <alignment horizontal="center"/>
    </xf>
    <xf numFmtId="2" fontId="18" fillId="0" borderId="98" xfId="0" applyNumberFormat="1" applyFont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50" fillId="0" borderId="0" xfId="0" applyFont="1" applyFill="1" applyBorder="1"/>
    <xf numFmtId="0" fontId="44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52" fillId="0" borderId="28" xfId="0" applyFont="1" applyBorder="1"/>
    <xf numFmtId="0" fontId="79" fillId="0" borderId="0" xfId="0" applyFont="1"/>
    <xf numFmtId="0" fontId="81" fillId="0" borderId="82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81" fillId="0" borderId="102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8" fillId="0" borderId="14" xfId="0" applyFont="1" applyBorder="1"/>
    <xf numFmtId="0" fontId="56" fillId="0" borderId="98" xfId="0" applyFont="1" applyBorder="1" applyAlignment="1">
      <alignment horizontal="left"/>
    </xf>
    <xf numFmtId="0" fontId="84" fillId="0" borderId="102" xfId="0" applyFont="1" applyBorder="1" applyAlignment="1">
      <alignment horizontal="left"/>
    </xf>
    <xf numFmtId="0" fontId="29" fillId="0" borderId="82" xfId="0" applyFont="1" applyBorder="1" applyAlignment="1">
      <alignment horizontal="left"/>
    </xf>
    <xf numFmtId="0" fontId="2" fillId="0" borderId="98" xfId="0" applyFont="1" applyBorder="1"/>
    <xf numFmtId="0" fontId="47" fillId="0" borderId="98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57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77" fillId="0" borderId="98" xfId="0" applyFont="1" applyBorder="1" applyAlignment="1">
      <alignment horizontal="left"/>
    </xf>
    <xf numFmtId="164" fontId="14" fillId="0" borderId="105" xfId="0" applyNumberFormat="1" applyFont="1" applyFill="1" applyBorder="1" applyAlignment="1">
      <alignment horizontal="left"/>
    </xf>
    <xf numFmtId="0" fontId="5" fillId="0" borderId="46" xfId="0" applyFont="1" applyFill="1" applyBorder="1"/>
    <xf numFmtId="0" fontId="25" fillId="0" borderId="0" xfId="0" applyFont="1" applyFill="1" applyBorder="1"/>
    <xf numFmtId="0" fontId="52" fillId="0" borderId="0" xfId="0" applyFont="1" applyBorder="1"/>
    <xf numFmtId="164" fontId="14" fillId="0" borderId="27" xfId="0" applyNumberFormat="1" applyFont="1" applyFill="1" applyBorder="1" applyAlignment="1">
      <alignment horizontal="left"/>
    </xf>
    <xf numFmtId="0" fontId="52" fillId="0" borderId="37" xfId="0" applyFont="1" applyBorder="1"/>
    <xf numFmtId="0" fontId="0" fillId="0" borderId="15" xfId="0" applyFont="1" applyBorder="1"/>
    <xf numFmtId="2" fontId="70" fillId="0" borderId="25" xfId="0" applyNumberFormat="1" applyFont="1" applyBorder="1" applyAlignment="1">
      <alignment horizontal="left"/>
    </xf>
    <xf numFmtId="165" fontId="29" fillId="0" borderId="7" xfId="0" applyNumberFormat="1" applyFont="1" applyBorder="1" applyAlignment="1">
      <alignment horizontal="left"/>
    </xf>
    <xf numFmtId="0" fontId="47" fillId="0" borderId="103" xfId="0" applyFont="1" applyBorder="1" applyAlignment="1">
      <alignment horizontal="left"/>
    </xf>
    <xf numFmtId="0" fontId="76" fillId="0" borderId="106" xfId="0" applyFont="1" applyBorder="1" applyAlignment="1">
      <alignment horizontal="left"/>
    </xf>
    <xf numFmtId="0" fontId="34" fillId="0" borderId="99" xfId="0" applyFont="1" applyBorder="1"/>
    <xf numFmtId="0" fontId="2" fillId="0" borderId="47" xfId="0" applyFont="1" applyBorder="1" applyAlignment="1">
      <alignment horizontal="left"/>
    </xf>
    <xf numFmtId="0" fontId="23" fillId="0" borderId="101" xfId="0" applyFont="1" applyFill="1" applyBorder="1" applyAlignment="1">
      <alignment horizontal="left"/>
    </xf>
    <xf numFmtId="2" fontId="10" fillId="0" borderId="24" xfId="0" applyNumberFormat="1" applyFont="1" applyBorder="1" applyAlignment="1">
      <alignment horizontal="center" vertical="center"/>
    </xf>
    <xf numFmtId="0" fontId="14" fillId="0" borderId="108" xfId="0" applyFont="1" applyBorder="1" applyAlignment="1">
      <alignment horizontal="center"/>
    </xf>
    <xf numFmtId="0" fontId="2" fillId="0" borderId="111" xfId="0" applyFont="1" applyBorder="1"/>
    <xf numFmtId="0" fontId="56" fillId="0" borderId="0" xfId="0" applyFont="1" applyFill="1" applyBorder="1" applyAlignment="1">
      <alignment horizontal="left"/>
    </xf>
    <xf numFmtId="0" fontId="76" fillId="0" borderId="109" xfId="0" applyFont="1" applyFill="1" applyBorder="1" applyAlignment="1">
      <alignment horizontal="left"/>
    </xf>
    <xf numFmtId="2" fontId="2" fillId="0" borderId="40" xfId="0" applyNumberFormat="1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94" xfId="0" applyFont="1" applyFill="1" applyBorder="1"/>
    <xf numFmtId="1" fontId="29" fillId="0" borderId="95" xfId="0" applyNumberFormat="1" applyFont="1" applyBorder="1" applyAlignment="1">
      <alignment horizontal="left"/>
    </xf>
    <xf numFmtId="0" fontId="14" fillId="0" borderId="112" xfId="0" applyFont="1" applyFill="1" applyBorder="1" applyAlignment="1">
      <alignment horizontal="left"/>
    </xf>
    <xf numFmtId="0" fontId="2" fillId="0" borderId="113" xfId="0" applyFont="1" applyFill="1" applyBorder="1" applyAlignment="1">
      <alignment horizontal="left"/>
    </xf>
    <xf numFmtId="165" fontId="23" fillId="0" borderId="111" xfId="0" applyNumberFormat="1" applyFont="1" applyBorder="1" applyAlignment="1">
      <alignment horizontal="left"/>
    </xf>
    <xf numFmtId="0" fontId="77" fillId="0" borderId="110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79" fillId="0" borderId="110" xfId="0" applyFont="1" applyBorder="1" applyAlignment="1">
      <alignment horizontal="left"/>
    </xf>
    <xf numFmtId="0" fontId="53" fillId="0" borderId="111" xfId="0" applyFont="1" applyBorder="1" applyAlignment="1">
      <alignment horizontal="left"/>
    </xf>
    <xf numFmtId="0" fontId="2" fillId="0" borderId="108" xfId="0" applyFont="1" applyFill="1" applyBorder="1"/>
    <xf numFmtId="0" fontId="2" fillId="0" borderId="111" xfId="0" applyFont="1" applyFill="1" applyBorder="1" applyAlignment="1">
      <alignment horizontal="left"/>
    </xf>
    <xf numFmtId="0" fontId="29" fillId="0" borderId="110" xfId="0" applyFont="1" applyFill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109" xfId="0" applyFont="1" applyBorder="1" applyAlignment="1">
      <alignment horizontal="left"/>
    </xf>
    <xf numFmtId="0" fontId="76" fillId="0" borderId="109" xfId="0" applyFont="1" applyBorder="1" applyAlignment="1">
      <alignment horizontal="left"/>
    </xf>
    <xf numFmtId="0" fontId="81" fillId="0" borderId="109" xfId="0" applyFont="1" applyBorder="1" applyAlignment="1">
      <alignment horizontal="left"/>
    </xf>
    <xf numFmtId="0" fontId="84" fillId="0" borderId="82" xfId="0" applyFont="1" applyBorder="1" applyAlignment="1">
      <alignment horizontal="left"/>
    </xf>
    <xf numFmtId="0" fontId="77" fillId="0" borderId="109" xfId="0" applyFont="1" applyBorder="1" applyAlignment="1">
      <alignment horizontal="left"/>
    </xf>
    <xf numFmtId="0" fontId="47" fillId="0" borderId="111" xfId="0" applyFont="1" applyBorder="1" applyAlignment="1">
      <alignment horizontal="left"/>
    </xf>
    <xf numFmtId="0" fontId="23" fillId="0" borderId="111" xfId="0" applyFont="1" applyBorder="1" applyAlignment="1">
      <alignment horizontal="left"/>
    </xf>
    <xf numFmtId="1" fontId="77" fillId="0" borderId="7" xfId="0" applyNumberFormat="1" applyFont="1" applyFill="1" applyBorder="1" applyAlignment="1">
      <alignment horizontal="left"/>
    </xf>
    <xf numFmtId="0" fontId="77" fillId="0" borderId="109" xfId="0" applyFont="1" applyFill="1" applyBorder="1" applyAlignment="1">
      <alignment horizontal="left"/>
    </xf>
    <xf numFmtId="0" fontId="2" fillId="0" borderId="113" xfId="0" applyFont="1" applyBorder="1" applyAlignment="1">
      <alignment horizontal="left"/>
    </xf>
    <xf numFmtId="164" fontId="14" fillId="0" borderId="112" xfId="0" applyNumberFormat="1" applyFont="1" applyFill="1" applyBorder="1" applyAlignment="1">
      <alignment horizontal="left"/>
    </xf>
    <xf numFmtId="0" fontId="23" fillId="0" borderId="111" xfId="0" applyFont="1" applyFill="1" applyBorder="1" applyAlignment="1">
      <alignment horizontal="left"/>
    </xf>
    <xf numFmtId="0" fontId="77" fillId="0" borderId="111" xfId="0" applyFont="1" applyBorder="1" applyAlignment="1">
      <alignment horizontal="left"/>
    </xf>
    <xf numFmtId="0" fontId="29" fillId="0" borderId="109" xfId="0" applyFont="1" applyFill="1" applyBorder="1" applyAlignment="1">
      <alignment horizontal="left"/>
    </xf>
    <xf numFmtId="0" fontId="81" fillId="0" borderId="98" xfId="0" applyFont="1" applyBorder="1" applyAlignment="1">
      <alignment horizontal="left"/>
    </xf>
    <xf numFmtId="0" fontId="81" fillId="0" borderId="104" xfId="0" applyFont="1" applyBorder="1" applyAlignment="1">
      <alignment horizontal="left"/>
    </xf>
    <xf numFmtId="0" fontId="23" fillId="0" borderId="25" xfId="0" applyFont="1" applyBorder="1"/>
    <xf numFmtId="0" fontId="77" fillId="0" borderId="29" xfId="0" applyFont="1" applyBorder="1" applyAlignment="1">
      <alignment horizontal="left"/>
    </xf>
    <xf numFmtId="0" fontId="77" fillId="0" borderId="110" xfId="0" applyFont="1" applyFill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52" fillId="0" borderId="27" xfId="0" applyFont="1" applyBorder="1"/>
    <xf numFmtId="0" fontId="14" fillId="0" borderId="100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2" fontId="14" fillId="0" borderId="107" xfId="0" applyNumberFormat="1" applyFont="1" applyBorder="1" applyAlignment="1">
      <alignment horizontal="center"/>
    </xf>
    <xf numFmtId="2" fontId="14" fillId="0" borderId="111" xfId="0" applyNumberFormat="1" applyFont="1" applyFill="1" applyBorder="1" applyAlignment="1">
      <alignment horizontal="center"/>
    </xf>
    <xf numFmtId="2" fontId="76" fillId="0" borderId="109" xfId="0" applyNumberFormat="1" applyFont="1" applyFill="1" applyBorder="1" applyAlignment="1">
      <alignment horizontal="left"/>
    </xf>
    <xf numFmtId="0" fontId="76" fillId="0" borderId="7" xfId="0" applyFont="1" applyFill="1" applyBorder="1" applyAlignment="1">
      <alignment horizontal="left"/>
    </xf>
    <xf numFmtId="0" fontId="81" fillId="0" borderId="82" xfId="0" applyFont="1" applyFill="1" applyBorder="1" applyAlignment="1">
      <alignment horizontal="left"/>
    </xf>
    <xf numFmtId="0" fontId="81" fillId="0" borderId="107" xfId="0" applyFont="1" applyFill="1" applyBorder="1" applyAlignment="1">
      <alignment horizontal="left"/>
    </xf>
    <xf numFmtId="0" fontId="47" fillId="0" borderId="98" xfId="0" applyFont="1" applyBorder="1"/>
    <xf numFmtId="0" fontId="29" fillId="0" borderId="110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34" fillId="0" borderId="111" xfId="0" applyFont="1" applyBorder="1" applyAlignment="1">
      <alignment horizontal="left"/>
    </xf>
    <xf numFmtId="0" fontId="76" fillId="0" borderId="110" xfId="0" applyFont="1" applyBorder="1" applyAlignment="1">
      <alignment horizontal="left"/>
    </xf>
    <xf numFmtId="0" fontId="2" fillId="0" borderId="108" xfId="0" applyFont="1" applyBorder="1"/>
    <xf numFmtId="0" fontId="14" fillId="0" borderId="27" xfId="0" applyFont="1" applyBorder="1" applyAlignment="1">
      <alignment horizontal="left"/>
    </xf>
    <xf numFmtId="0" fontId="81" fillId="0" borderId="110" xfId="0" applyFont="1" applyBorder="1" applyAlignment="1">
      <alignment horizontal="left"/>
    </xf>
    <xf numFmtId="0" fontId="81" fillId="0" borderId="110" xfId="0" applyFont="1" applyFill="1" applyBorder="1" applyAlignment="1">
      <alignment horizontal="left"/>
    </xf>
    <xf numFmtId="0" fontId="50" fillId="0" borderId="39" xfId="0" applyFont="1" applyFill="1" applyBorder="1"/>
    <xf numFmtId="0" fontId="79" fillId="0" borderId="30" xfId="0" applyFont="1" applyFill="1" applyBorder="1"/>
    <xf numFmtId="0" fontId="81" fillId="0" borderId="87" xfId="0" applyFont="1" applyFill="1" applyBorder="1" applyAlignment="1">
      <alignment horizontal="left"/>
    </xf>
    <xf numFmtId="0" fontId="14" fillId="0" borderId="112" xfId="0" applyFont="1" applyFill="1" applyBorder="1" applyAlignment="1"/>
    <xf numFmtId="0" fontId="14" fillId="0" borderId="112" xfId="0" applyFont="1" applyBorder="1"/>
    <xf numFmtId="0" fontId="2" fillId="0" borderId="115" xfId="0" applyFont="1" applyBorder="1"/>
    <xf numFmtId="0" fontId="2" fillId="0" borderId="116" xfId="0" applyFont="1" applyBorder="1" applyAlignment="1">
      <alignment horizontal="center"/>
    </xf>
    <xf numFmtId="0" fontId="17" fillId="0" borderId="117" xfId="0" applyFont="1" applyBorder="1" applyAlignment="1">
      <alignment horizontal="center"/>
    </xf>
    <xf numFmtId="0" fontId="17" fillId="0" borderId="115" xfId="0" applyFont="1" applyBorder="1" applyAlignment="1">
      <alignment horizontal="center"/>
    </xf>
    <xf numFmtId="2" fontId="18" fillId="0" borderId="115" xfId="0" applyNumberFormat="1" applyFont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0" fillId="0" borderId="107" xfId="0" applyBorder="1"/>
    <xf numFmtId="0" fontId="66" fillId="0" borderId="0" xfId="0" applyFont="1" applyFill="1" applyBorder="1"/>
    <xf numFmtId="0" fontId="2" fillId="0" borderId="40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left"/>
    </xf>
    <xf numFmtId="0" fontId="2" fillId="0" borderId="115" xfId="0" applyFont="1" applyFill="1" applyBorder="1" applyAlignment="1">
      <alignment horizontal="left"/>
    </xf>
    <xf numFmtId="0" fontId="34" fillId="0" borderId="115" xfId="0" applyFont="1" applyFill="1" applyBorder="1" applyAlignment="1">
      <alignment horizontal="left"/>
    </xf>
    <xf numFmtId="0" fontId="2" fillId="0" borderId="115" xfId="0" applyFont="1" applyFill="1" applyBorder="1"/>
    <xf numFmtId="0" fontId="58" fillId="0" borderId="115" xfId="0" applyFont="1" applyFill="1" applyBorder="1" applyAlignment="1">
      <alignment horizontal="left"/>
    </xf>
    <xf numFmtId="0" fontId="47" fillId="0" borderId="115" xfId="0" applyFont="1" applyFill="1" applyBorder="1" applyAlignment="1">
      <alignment horizontal="left"/>
    </xf>
    <xf numFmtId="0" fontId="78" fillId="0" borderId="82" xfId="0" applyFont="1" applyFill="1" applyBorder="1" applyAlignment="1">
      <alignment horizontal="left"/>
    </xf>
    <xf numFmtId="0" fontId="14" fillId="0" borderId="112" xfId="0" applyFont="1" applyFill="1" applyBorder="1" applyAlignment="1">
      <alignment horizontal="center"/>
    </xf>
    <xf numFmtId="0" fontId="2" fillId="0" borderId="92" xfId="0" applyFont="1" applyBorder="1"/>
    <xf numFmtId="2" fontId="40" fillId="8" borderId="115" xfId="0" applyNumberFormat="1" applyFont="1" applyFill="1" applyBorder="1" applyAlignment="1">
      <alignment horizontal="center"/>
    </xf>
    <xf numFmtId="0" fontId="2" fillId="0" borderId="115" xfId="0" applyFont="1" applyBorder="1" applyAlignment="1">
      <alignment horizontal="left"/>
    </xf>
    <xf numFmtId="0" fontId="2" fillId="0" borderId="114" xfId="0" applyFont="1" applyFill="1" applyBorder="1"/>
    <xf numFmtId="0" fontId="61" fillId="0" borderId="14" xfId="0" applyFont="1" applyBorder="1"/>
    <xf numFmtId="0" fontId="34" fillId="0" borderId="15" xfId="0" applyFont="1" applyBorder="1"/>
    <xf numFmtId="0" fontId="79" fillId="0" borderId="118" xfId="0" applyFont="1" applyFill="1" applyBorder="1" applyAlignment="1">
      <alignment horizontal="left"/>
    </xf>
    <xf numFmtId="0" fontId="2" fillId="0" borderId="99" xfId="0" applyFont="1" applyBorder="1"/>
    <xf numFmtId="0" fontId="77" fillId="0" borderId="35" xfId="0" applyFont="1" applyBorder="1"/>
    <xf numFmtId="0" fontId="23" fillId="0" borderId="115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73" fillId="0" borderId="98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3" fillId="0" borderId="119" xfId="0" applyFont="1" applyBorder="1" applyAlignment="1">
      <alignment horizontal="left"/>
    </xf>
    <xf numFmtId="0" fontId="2" fillId="0" borderId="119" xfId="0" applyFont="1" applyBorder="1" applyAlignment="1">
      <alignment horizontal="left"/>
    </xf>
    <xf numFmtId="0" fontId="34" fillId="0" borderId="115" xfId="0" applyFont="1" applyBorder="1" applyAlignment="1">
      <alignment horizontal="left"/>
    </xf>
    <xf numFmtId="0" fontId="29" fillId="0" borderId="102" xfId="0" applyFont="1" applyBorder="1" applyAlignment="1">
      <alignment horizontal="left"/>
    </xf>
    <xf numFmtId="0" fontId="10" fillId="0" borderId="14" xfId="0" applyFont="1" applyBorder="1"/>
    <xf numFmtId="0" fontId="25" fillId="0" borderId="15" xfId="0" applyFont="1" applyBorder="1"/>
    <xf numFmtId="0" fontId="14" fillId="0" borderId="115" xfId="0" applyFont="1" applyBorder="1" applyAlignment="1">
      <alignment horizontal="left"/>
    </xf>
    <xf numFmtId="0" fontId="2" fillId="0" borderId="117" xfId="0" applyFont="1" applyBorder="1"/>
    <xf numFmtId="0" fontId="34" fillId="0" borderId="117" xfId="0" applyFont="1" applyBorder="1"/>
    <xf numFmtId="0" fontId="7" fillId="0" borderId="115" xfId="0" applyFont="1" applyFill="1" applyBorder="1" applyAlignment="1">
      <alignment horizontal="left"/>
    </xf>
    <xf numFmtId="0" fontId="47" fillId="0" borderId="108" xfId="0" applyFont="1" applyBorder="1"/>
    <xf numFmtId="0" fontId="47" fillId="0" borderId="115" xfId="0" applyFont="1" applyBorder="1" applyAlignment="1">
      <alignment horizontal="left"/>
    </xf>
    <xf numFmtId="0" fontId="2" fillId="0" borderId="2" xfId="0" applyFont="1" applyBorder="1"/>
    <xf numFmtId="0" fontId="0" fillId="0" borderId="97" xfId="0" applyBorder="1"/>
    <xf numFmtId="0" fontId="0" fillId="0" borderId="101" xfId="0" applyBorder="1"/>
    <xf numFmtId="0" fontId="2" fillId="0" borderId="91" xfId="0" applyFont="1" applyBorder="1"/>
    <xf numFmtId="0" fontId="47" fillId="0" borderId="117" xfId="0" applyFont="1" applyFill="1" applyBorder="1"/>
    <xf numFmtId="0" fontId="14" fillId="0" borderId="95" xfId="0" applyFont="1" applyBorder="1" applyAlignment="1">
      <alignment horizontal="left"/>
    </xf>
    <xf numFmtId="0" fontId="2" fillId="0" borderId="117" xfId="0" applyFont="1" applyFill="1" applyBorder="1"/>
    <xf numFmtId="0" fontId="5" fillId="0" borderId="14" xfId="0" applyFont="1" applyBorder="1"/>
    <xf numFmtId="165" fontId="77" fillId="0" borderId="110" xfId="0" applyNumberFormat="1" applyFont="1" applyBorder="1" applyAlignment="1">
      <alignment horizontal="left"/>
    </xf>
    <xf numFmtId="0" fontId="66" fillId="0" borderId="14" xfId="0" applyFont="1" applyBorder="1"/>
    <xf numFmtId="0" fontId="47" fillId="0" borderId="99" xfId="0" applyFont="1" applyBorder="1"/>
    <xf numFmtId="0" fontId="76" fillId="0" borderId="104" xfId="0" applyFont="1" applyBorder="1" applyAlignment="1">
      <alignment horizontal="left"/>
    </xf>
    <xf numFmtId="0" fontId="47" fillId="0" borderId="100" xfId="0" applyFont="1" applyBorder="1"/>
    <xf numFmtId="0" fontId="8" fillId="0" borderId="3" xfId="0" applyFont="1" applyBorder="1"/>
    <xf numFmtId="0" fontId="14" fillId="0" borderId="112" xfId="0" applyFont="1" applyBorder="1" applyAlignment="1">
      <alignment horizontal="left"/>
    </xf>
    <xf numFmtId="0" fontId="2" fillId="0" borderId="119" xfId="0" applyFont="1" applyFill="1" applyBorder="1" applyAlignment="1">
      <alignment horizontal="left"/>
    </xf>
    <xf numFmtId="0" fontId="77" fillId="0" borderId="118" xfId="0" applyFont="1" applyBorder="1" applyAlignment="1">
      <alignment horizontal="left"/>
    </xf>
    <xf numFmtId="0" fontId="49" fillId="0" borderId="112" xfId="0" applyFont="1" applyBorder="1"/>
    <xf numFmtId="0" fontId="52" fillId="0" borderId="17" xfId="0" applyFont="1" applyBorder="1"/>
    <xf numFmtId="0" fontId="2" fillId="0" borderId="94" xfId="0" applyFont="1" applyFill="1" applyBorder="1"/>
    <xf numFmtId="0" fontId="23" fillId="0" borderId="3" xfId="0" applyFont="1" applyBorder="1"/>
    <xf numFmtId="0" fontId="23" fillId="0" borderId="117" xfId="0" applyFont="1" applyBorder="1"/>
    <xf numFmtId="0" fontId="50" fillId="0" borderId="2" xfId="0" applyFont="1" applyFill="1" applyBorder="1"/>
    <xf numFmtId="0" fontId="79" fillId="0" borderId="18" xfId="0" applyFont="1" applyFill="1" applyBorder="1"/>
    <xf numFmtId="0" fontId="2" fillId="0" borderId="119" xfId="0" applyFont="1" applyBorder="1" applyAlignment="1">
      <alignment horizontal="center"/>
    </xf>
    <xf numFmtId="164" fontId="14" fillId="0" borderId="112" xfId="0" applyNumberFormat="1" applyFont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61" fillId="0" borderId="45" xfId="0" applyFont="1" applyBorder="1"/>
    <xf numFmtId="0" fontId="79" fillId="0" borderId="102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2" fontId="44" fillId="0" borderId="115" xfId="0" applyNumberFormat="1" applyFont="1" applyBorder="1" applyAlignment="1">
      <alignment horizontal="left"/>
    </xf>
    <xf numFmtId="2" fontId="23" fillId="0" borderId="39" xfId="0" applyNumberFormat="1" applyFont="1" applyBorder="1" applyAlignment="1">
      <alignment horizontal="left"/>
    </xf>
    <xf numFmtId="2" fontId="77" fillId="0" borderId="30" xfId="0" applyNumberFormat="1" applyFont="1" applyBorder="1" applyAlignment="1">
      <alignment horizontal="left"/>
    </xf>
    <xf numFmtId="0" fontId="29" fillId="0" borderId="118" xfId="0" applyFont="1" applyBorder="1" applyAlignment="1">
      <alignment horizontal="left"/>
    </xf>
    <xf numFmtId="0" fontId="77" fillId="0" borderId="9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79" fillId="0" borderId="118" xfId="0" applyFont="1" applyBorder="1" applyAlignment="1">
      <alignment horizontal="left"/>
    </xf>
    <xf numFmtId="0" fontId="23" fillId="0" borderId="117" xfId="0" applyFont="1" applyFill="1" applyBorder="1"/>
    <xf numFmtId="0" fontId="14" fillId="0" borderId="99" xfId="0" applyFont="1" applyBorder="1"/>
    <xf numFmtId="0" fontId="23" fillId="0" borderId="99" xfId="0" applyFont="1" applyBorder="1"/>
    <xf numFmtId="0" fontId="71" fillId="0" borderId="36" xfId="0" applyFont="1" applyBorder="1"/>
    <xf numFmtId="0" fontId="7" fillId="0" borderId="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15" xfId="0" applyFont="1" applyFill="1" applyBorder="1" applyAlignment="1">
      <alignment horizontal="left"/>
    </xf>
    <xf numFmtId="164" fontId="14" fillId="0" borderId="112" xfId="0" applyNumberFormat="1" applyFont="1" applyBorder="1" applyAlignment="1">
      <alignment horizontal="left"/>
    </xf>
    <xf numFmtId="0" fontId="53" fillId="0" borderId="115" xfId="0" applyFont="1" applyBorder="1" applyAlignment="1">
      <alignment horizontal="left"/>
    </xf>
    <xf numFmtId="0" fontId="47" fillId="0" borderId="85" xfId="0" applyFont="1" applyFill="1" applyBorder="1"/>
    <xf numFmtId="0" fontId="2" fillId="0" borderId="1" xfId="0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0" fontId="29" fillId="0" borderId="118" xfId="0" applyFont="1" applyFill="1" applyBorder="1" applyAlignment="1">
      <alignment horizontal="left"/>
    </xf>
    <xf numFmtId="0" fontId="67" fillId="0" borderId="35" xfId="0" applyFont="1" applyBorder="1"/>
    <xf numFmtId="0" fontId="52" fillId="0" borderId="15" xfId="0" applyFont="1" applyBorder="1"/>
    <xf numFmtId="0" fontId="5" fillId="0" borderId="17" xfId="0" applyFont="1" applyBorder="1"/>
    <xf numFmtId="0" fontId="49" fillId="0" borderId="18" xfId="0" applyFont="1" applyBorder="1"/>
    <xf numFmtId="0" fontId="5" fillId="0" borderId="37" xfId="0" applyFont="1" applyBorder="1"/>
    <xf numFmtId="0" fontId="77" fillId="0" borderId="30" xfId="0" applyFont="1" applyBorder="1" applyAlignment="1">
      <alignment horizontal="left"/>
    </xf>
    <xf numFmtId="0" fontId="23" fillId="0" borderId="42" xfId="0" applyFont="1" applyBorder="1"/>
    <xf numFmtId="0" fontId="0" fillId="0" borderId="94" xfId="0" applyFill="1" applyBorder="1"/>
    <xf numFmtId="2" fontId="2" fillId="0" borderId="25" xfId="0" applyNumberFormat="1" applyFont="1" applyBorder="1" applyAlignment="1">
      <alignment horizontal="left"/>
    </xf>
    <xf numFmtId="0" fontId="98" fillId="0" borderId="14" xfId="0" applyFont="1" applyBorder="1"/>
    <xf numFmtId="0" fontId="57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>
      <alignment horizontal="left"/>
    </xf>
    <xf numFmtId="0" fontId="81" fillId="0" borderId="118" xfId="0" applyFont="1" applyFill="1" applyBorder="1" applyAlignment="1">
      <alignment horizontal="left"/>
    </xf>
    <xf numFmtId="0" fontId="61" fillId="0" borderId="35" xfId="0" applyFont="1" applyBorder="1"/>
    <xf numFmtId="0" fontId="77" fillId="0" borderId="16" xfId="0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17" fillId="0" borderId="115" xfId="0" applyFont="1" applyFill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8" fillId="0" borderId="26" xfId="0" applyFont="1" applyBorder="1" applyAlignment="1">
      <alignment horizontal="left"/>
    </xf>
    <xf numFmtId="0" fontId="77" fillId="0" borderId="15" xfId="0" applyFont="1" applyBorder="1"/>
    <xf numFmtId="0" fontId="79" fillId="0" borderId="109" xfId="0" applyFont="1" applyBorder="1" applyAlignment="1">
      <alignment horizontal="left"/>
    </xf>
    <xf numFmtId="0" fontId="79" fillId="0" borderId="109" xfId="0" applyFont="1" applyFill="1" applyBorder="1" applyAlignment="1">
      <alignment horizontal="left"/>
    </xf>
    <xf numFmtId="0" fontId="66" fillId="0" borderId="45" xfId="0" applyFont="1" applyBorder="1"/>
    <xf numFmtId="0" fontId="0" fillId="0" borderId="113" xfId="0" applyBorder="1"/>
    <xf numFmtId="0" fontId="14" fillId="0" borderId="92" xfId="0" applyFont="1" applyBorder="1" applyAlignment="1">
      <alignment horizontal="left"/>
    </xf>
    <xf numFmtId="0" fontId="33" fillId="0" borderId="28" xfId="0" applyFont="1" applyFill="1" applyBorder="1"/>
    <xf numFmtId="0" fontId="0" fillId="0" borderId="9" xfId="0" applyFill="1" applyBorder="1"/>
    <xf numFmtId="0" fontId="2" fillId="0" borderId="1" xfId="0" applyFont="1" applyBorder="1"/>
    <xf numFmtId="0" fontId="2" fillId="0" borderId="107" xfId="0" applyFont="1" applyFill="1" applyBorder="1"/>
    <xf numFmtId="0" fontId="0" fillId="0" borderId="10" xfId="0" applyFill="1" applyBorder="1" applyAlignment="1">
      <alignment horizontal="right"/>
    </xf>
    <xf numFmtId="0" fontId="2" fillId="0" borderId="92" xfId="0" applyFont="1" applyBorder="1" applyAlignment="1">
      <alignment horizontal="left"/>
    </xf>
    <xf numFmtId="2" fontId="75" fillId="0" borderId="111" xfId="0" applyNumberFormat="1" applyFont="1" applyBorder="1" applyAlignment="1">
      <alignment horizontal="left"/>
    </xf>
    <xf numFmtId="0" fontId="14" fillId="0" borderId="111" xfId="0" applyFont="1" applyBorder="1" applyAlignment="1">
      <alignment horizontal="left"/>
    </xf>
    <xf numFmtId="165" fontId="0" fillId="0" borderId="0" xfId="0" applyNumberFormat="1" applyBorder="1"/>
    <xf numFmtId="0" fontId="23" fillId="0" borderId="111" xfId="0" applyFont="1" applyBorder="1" applyAlignment="1">
      <alignment horizontal="center"/>
    </xf>
    <xf numFmtId="2" fontId="81" fillId="0" borderId="7" xfId="0" applyNumberFormat="1" applyFont="1" applyFill="1" applyBorder="1" applyAlignment="1">
      <alignment horizontal="left"/>
    </xf>
    <xf numFmtId="2" fontId="77" fillId="0" borderId="7" xfId="0" applyNumberFormat="1" applyFont="1" applyBorder="1" applyAlignment="1">
      <alignment horizontal="left"/>
    </xf>
    <xf numFmtId="0" fontId="2" fillId="0" borderId="93" xfId="0" applyFont="1" applyBorder="1"/>
    <xf numFmtId="0" fontId="2" fillId="0" borderId="88" xfId="0" applyFont="1" applyBorder="1"/>
    <xf numFmtId="0" fontId="66" fillId="0" borderId="14" xfId="0" applyFont="1" applyFill="1" applyBorder="1"/>
    <xf numFmtId="0" fontId="80" fillId="0" borderId="109" xfId="0" applyFont="1" applyFill="1" applyBorder="1" applyAlignment="1">
      <alignment horizontal="left"/>
    </xf>
    <xf numFmtId="0" fontId="53" fillId="0" borderId="0" xfId="0" applyFont="1" applyFill="1" applyBorder="1"/>
    <xf numFmtId="0" fontId="76" fillId="0" borderId="120" xfId="0" applyFont="1" applyFill="1" applyBorder="1" applyAlignment="1">
      <alignment horizontal="left"/>
    </xf>
    <xf numFmtId="0" fontId="99" fillId="0" borderId="99" xfId="0" applyFont="1" applyFill="1" applyBorder="1"/>
    <xf numFmtId="0" fontId="99" fillId="0" borderId="103" xfId="0" applyFont="1" applyFill="1" applyBorder="1" applyAlignment="1">
      <alignment horizontal="left"/>
    </xf>
    <xf numFmtId="0" fontId="76" fillId="0" borderId="104" xfId="0" applyFont="1" applyFill="1" applyBorder="1" applyAlignment="1">
      <alignment horizontal="left"/>
    </xf>
    <xf numFmtId="0" fontId="52" fillId="0" borderId="42" xfId="0" applyFont="1" applyFill="1" applyBorder="1" applyAlignment="1"/>
    <xf numFmtId="0" fontId="65" fillId="0" borderId="0" xfId="0" applyFont="1" applyFill="1" applyBorder="1"/>
    <xf numFmtId="0" fontId="81" fillId="0" borderId="16" xfId="0" applyFont="1" applyBorder="1" applyAlignment="1">
      <alignment horizontal="left"/>
    </xf>
    <xf numFmtId="0" fontId="71" fillId="0" borderId="112" xfId="0" applyFont="1" applyBorder="1" applyAlignment="1">
      <alignment horizontal="left"/>
    </xf>
    <xf numFmtId="0" fontId="5" fillId="0" borderId="17" xfId="0" applyFont="1" applyFill="1" applyBorder="1"/>
    <xf numFmtId="0" fontId="49" fillId="0" borderId="0" xfId="0" applyFont="1" applyFill="1" applyBorder="1" applyAlignment="1">
      <alignment horizontal="left"/>
    </xf>
    <xf numFmtId="165" fontId="83" fillId="0" borderId="0" xfId="0" applyNumberFormat="1" applyFont="1" applyFill="1" applyBorder="1" applyAlignment="1">
      <alignment horizontal="left"/>
    </xf>
    <xf numFmtId="0" fontId="97" fillId="0" borderId="0" xfId="0" applyFont="1" applyFill="1" applyBorder="1" applyAlignment="1">
      <alignment vertical="center"/>
    </xf>
    <xf numFmtId="0" fontId="61" fillId="0" borderId="0" xfId="0" applyFont="1" applyFill="1" applyBorder="1"/>
    <xf numFmtId="165" fontId="17" fillId="0" borderId="0" xfId="0" applyNumberFormat="1" applyFont="1" applyFill="1" applyBorder="1" applyAlignment="1">
      <alignment horizontal="left"/>
    </xf>
    <xf numFmtId="165" fontId="86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2" fontId="0" fillId="0" borderId="0" xfId="0" applyNumberFormat="1" applyBorder="1"/>
    <xf numFmtId="165" fontId="2" fillId="0" borderId="0" xfId="0" applyNumberFormat="1" applyFont="1" applyFill="1" applyBorder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3" fillId="0" borderId="117" xfId="0" applyFont="1" applyFill="1" applyBorder="1"/>
    <xf numFmtId="0" fontId="2" fillId="0" borderId="113" xfId="0" applyFont="1" applyFill="1" applyBorder="1" applyAlignment="1">
      <alignment horizontal="center"/>
    </xf>
    <xf numFmtId="0" fontId="29" fillId="0" borderId="102" xfId="0" applyFont="1" applyFill="1" applyBorder="1" applyAlignment="1">
      <alignment horizontal="left"/>
    </xf>
    <xf numFmtId="0" fontId="23" fillId="0" borderId="107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81" fillId="0" borderId="111" xfId="0" applyFont="1" applyBorder="1" applyAlignment="1">
      <alignment horizontal="left"/>
    </xf>
    <xf numFmtId="0" fontId="29" fillId="0" borderId="111" xfId="0" applyFont="1" applyBorder="1" applyAlignment="1">
      <alignment horizontal="left"/>
    </xf>
    <xf numFmtId="0" fontId="44" fillId="0" borderId="111" xfId="0" applyFont="1" applyBorder="1" applyAlignment="1">
      <alignment horizontal="left"/>
    </xf>
    <xf numFmtId="0" fontId="79" fillId="0" borderId="25" xfId="0" applyFont="1" applyFill="1" applyBorder="1" applyAlignment="1">
      <alignment horizontal="left"/>
    </xf>
    <xf numFmtId="0" fontId="2" fillId="0" borderId="51" xfId="0" applyFont="1" applyBorder="1"/>
    <xf numFmtId="0" fontId="2" fillId="0" borderId="125" xfId="0" applyFont="1" applyBorder="1"/>
    <xf numFmtId="0" fontId="2" fillId="0" borderId="125" xfId="0" applyFont="1" applyFill="1" applyBorder="1"/>
    <xf numFmtId="0" fontId="34" fillId="0" borderId="125" xfId="0" applyFont="1" applyBorder="1" applyAlignment="1">
      <alignment horizontal="left"/>
    </xf>
    <xf numFmtId="0" fontId="2" fillId="0" borderId="95" xfId="0" applyFont="1" applyFill="1" applyBorder="1" applyAlignment="1">
      <alignment horizontal="center"/>
    </xf>
    <xf numFmtId="0" fontId="2" fillId="0" borderId="50" xfId="0" applyFont="1" applyBorder="1"/>
    <xf numFmtId="0" fontId="0" fillId="0" borderId="95" xfId="0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0" fillId="0" borderId="91" xfId="0" applyFill="1" applyBorder="1" applyAlignment="1">
      <alignment horizontal="right"/>
    </xf>
    <xf numFmtId="0" fontId="47" fillId="0" borderId="111" xfId="0" applyFont="1" applyBorder="1"/>
    <xf numFmtId="0" fontId="2" fillId="0" borderId="121" xfId="0" applyFont="1" applyBorder="1" applyAlignment="1">
      <alignment horizontal="left"/>
    </xf>
    <xf numFmtId="0" fontId="77" fillId="0" borderId="122" xfId="0" applyFont="1" applyBorder="1" applyAlignment="1">
      <alignment horizontal="left"/>
    </xf>
    <xf numFmtId="0" fontId="0" fillId="0" borderId="122" xfId="0" applyBorder="1"/>
    <xf numFmtId="0" fontId="67" fillId="0" borderId="46" xfId="0" applyFont="1" applyBorder="1"/>
    <xf numFmtId="0" fontId="2" fillId="0" borderId="50" xfId="0" applyFont="1" applyFill="1" applyBorder="1"/>
    <xf numFmtId="0" fontId="23" fillId="0" borderId="51" xfId="0" applyFont="1" applyFill="1" applyBorder="1"/>
    <xf numFmtId="0" fontId="56" fillId="0" borderId="111" xfId="0" applyFont="1" applyBorder="1" applyAlignment="1">
      <alignment horizontal="left"/>
    </xf>
    <xf numFmtId="0" fontId="84" fillId="0" borderId="110" xfId="0" applyFont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126" xfId="0" applyFont="1" applyFill="1" applyBorder="1"/>
    <xf numFmtId="0" fontId="29" fillId="0" borderId="52" xfId="0" applyFont="1" applyBorder="1" applyAlignment="1">
      <alignment horizontal="left"/>
    </xf>
    <xf numFmtId="164" fontId="14" fillId="0" borderId="36" xfId="0" applyNumberFormat="1" applyFont="1" applyBorder="1" applyAlignment="1">
      <alignment horizontal="left"/>
    </xf>
    <xf numFmtId="0" fontId="49" fillId="0" borderId="15" xfId="0" applyFont="1" applyBorder="1"/>
    <xf numFmtId="0" fontId="23" fillId="0" borderId="111" xfId="0" applyFont="1" applyBorder="1"/>
    <xf numFmtId="0" fontId="23" fillId="0" borderId="103" xfId="0" applyFont="1" applyBorder="1"/>
    <xf numFmtId="0" fontId="67" fillId="0" borderId="8" xfId="0" applyFont="1" applyBorder="1"/>
    <xf numFmtId="2" fontId="2" fillId="0" borderId="15" xfId="0" applyNumberFormat="1" applyFont="1" applyBorder="1" applyAlignment="1">
      <alignment horizontal="left"/>
    </xf>
    <xf numFmtId="2" fontId="29" fillId="0" borderId="35" xfId="0" applyNumberFormat="1" applyFont="1" applyBorder="1" applyAlignment="1">
      <alignment horizontal="left"/>
    </xf>
    <xf numFmtId="0" fontId="81" fillId="0" borderId="52" xfId="0" applyFont="1" applyBorder="1" applyAlignment="1">
      <alignment horizontal="left"/>
    </xf>
    <xf numFmtId="164" fontId="2" fillId="0" borderId="94" xfId="0" applyNumberFormat="1" applyFont="1" applyFill="1" applyBorder="1" applyAlignment="1">
      <alignment horizontal="center"/>
    </xf>
    <xf numFmtId="0" fontId="52" fillId="0" borderId="3" xfId="0" applyFont="1" applyBorder="1"/>
    <xf numFmtId="0" fontId="0" fillId="0" borderId="123" xfId="0" applyBorder="1"/>
    <xf numFmtId="0" fontId="0" fillId="0" borderId="124" xfId="0" applyBorder="1"/>
    <xf numFmtId="0" fontId="2" fillId="0" borderId="10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48" fillId="0" borderId="14" xfId="0" applyFont="1" applyBorder="1"/>
    <xf numFmtId="0" fontId="23" fillId="0" borderId="50" xfId="0" applyFont="1" applyBorder="1"/>
    <xf numFmtId="0" fontId="82" fillId="0" borderId="110" xfId="0" applyFont="1" applyBorder="1" applyAlignment="1">
      <alignment horizontal="left"/>
    </xf>
    <xf numFmtId="0" fontId="49" fillId="0" borderId="27" xfId="0" applyFont="1" applyBorder="1"/>
    <xf numFmtId="0" fontId="47" fillId="0" borderId="50" xfId="0" applyFont="1" applyBorder="1"/>
    <xf numFmtId="0" fontId="23" fillId="0" borderId="121" xfId="0" applyFont="1" applyBorder="1" applyAlignment="1">
      <alignment horizontal="left"/>
    </xf>
    <xf numFmtId="0" fontId="48" fillId="0" borderId="0" xfId="0" applyFont="1" applyBorder="1"/>
    <xf numFmtId="0" fontId="34" fillId="0" borderId="4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4" fillId="0" borderId="24" xfId="0" applyFont="1" applyBorder="1"/>
    <xf numFmtId="0" fontId="70" fillId="0" borderId="50" xfId="0" applyFont="1" applyBorder="1"/>
    <xf numFmtId="0" fontId="70" fillId="0" borderId="111" xfId="0" applyFont="1" applyBorder="1" applyAlignment="1">
      <alignment horizontal="left"/>
    </xf>
    <xf numFmtId="0" fontId="81" fillId="0" borderId="30" xfId="0" applyFont="1" applyBorder="1" applyAlignment="1">
      <alignment horizontal="left"/>
    </xf>
    <xf numFmtId="0" fontId="2" fillId="0" borderId="42" xfId="0" applyFont="1" applyFill="1" applyBorder="1"/>
    <xf numFmtId="0" fontId="2" fillId="0" borderId="4" xfId="0" applyFont="1" applyBorder="1" applyAlignment="1">
      <alignment horizontal="left"/>
    </xf>
    <xf numFmtId="0" fontId="23" fillId="0" borderId="41" xfId="0" applyFont="1" applyBorder="1"/>
    <xf numFmtId="0" fontId="76" fillId="0" borderId="25" xfId="0" applyFont="1" applyFill="1" applyBorder="1" applyAlignment="1">
      <alignment horizontal="left"/>
    </xf>
    <xf numFmtId="0" fontId="100" fillId="0" borderId="27" xfId="0" applyFont="1" applyBorder="1"/>
    <xf numFmtId="0" fontId="23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53" fillId="0" borderId="50" xfId="0" applyFont="1" applyBorder="1" applyAlignment="1">
      <alignment horizontal="left"/>
    </xf>
    <xf numFmtId="2" fontId="81" fillId="0" borderId="25" xfId="0" applyNumberFormat="1" applyFont="1" applyBorder="1" applyAlignment="1">
      <alignment horizontal="left"/>
    </xf>
    <xf numFmtId="0" fontId="82" fillId="0" borderId="111" xfId="0" applyFont="1" applyBorder="1" applyAlignment="1">
      <alignment horizontal="left"/>
    </xf>
    <xf numFmtId="0" fontId="82" fillId="0" borderId="82" xfId="0" applyFont="1" applyBorder="1" applyAlignment="1">
      <alignment horizontal="left"/>
    </xf>
    <xf numFmtId="0" fontId="23" fillId="0" borderId="50" xfId="0" applyFont="1" applyFill="1" applyBorder="1"/>
    <xf numFmtId="0" fontId="34" fillId="0" borderId="92" xfId="0" applyFont="1" applyBorder="1" applyAlignment="1">
      <alignment horizontal="left"/>
    </xf>
    <xf numFmtId="0" fontId="4" fillId="0" borderId="17" xfId="0" applyFont="1" applyBorder="1"/>
    <xf numFmtId="0" fontId="77" fillId="0" borderId="25" xfId="0" applyFont="1" applyBorder="1" applyAlignment="1">
      <alignment horizontal="left"/>
    </xf>
    <xf numFmtId="0" fontId="77" fillId="0" borderId="121" xfId="0" applyFont="1" applyBorder="1" applyAlignment="1">
      <alignment horizontal="left"/>
    </xf>
    <xf numFmtId="0" fontId="14" fillId="0" borderId="126" xfId="0" applyFont="1" applyBorder="1"/>
    <xf numFmtId="0" fontId="23" fillId="0" borderId="37" xfId="0" applyFont="1" applyFill="1" applyBorder="1"/>
    <xf numFmtId="0" fontId="7" fillId="0" borderId="121" xfId="0" applyFont="1" applyBorder="1" applyAlignment="1">
      <alignment horizontal="left"/>
    </xf>
    <xf numFmtId="0" fontId="78" fillId="0" borderId="52" xfId="0" applyFont="1" applyBorder="1" applyAlignment="1">
      <alignment horizontal="left"/>
    </xf>
    <xf numFmtId="0" fontId="53" fillId="0" borderId="50" xfId="0" applyFont="1" applyFill="1" applyBorder="1"/>
    <xf numFmtId="0" fontId="0" fillId="0" borderId="101" xfId="0" applyBorder="1" applyAlignment="1">
      <alignment horizontal="center"/>
    </xf>
    <xf numFmtId="0" fontId="5" fillId="0" borderId="15" xfId="0" applyFont="1" applyBorder="1"/>
    <xf numFmtId="0" fontId="36" fillId="0" borderId="25" xfId="0" applyFont="1" applyBorder="1" applyAlignment="1">
      <alignment horizontal="center"/>
    </xf>
    <xf numFmtId="167" fontId="14" fillId="0" borderId="111" xfId="0" applyNumberFormat="1" applyFont="1" applyBorder="1" applyAlignment="1">
      <alignment horizontal="left"/>
    </xf>
    <xf numFmtId="167" fontId="83" fillId="0" borderId="110" xfId="0" applyNumberFormat="1" applyFont="1" applyBorder="1" applyAlignment="1">
      <alignment horizontal="left"/>
    </xf>
    <xf numFmtId="0" fontId="23" fillId="0" borderId="121" xfId="0" applyFont="1" applyBorder="1"/>
    <xf numFmtId="0" fontId="67" fillId="0" borderId="88" xfId="0" applyFont="1" applyBorder="1"/>
    <xf numFmtId="2" fontId="23" fillId="0" borderId="47" xfId="0" applyNumberFormat="1" applyFont="1" applyBorder="1" applyAlignment="1">
      <alignment horizontal="left"/>
    </xf>
    <xf numFmtId="2" fontId="77" fillId="0" borderId="16" xfId="0" applyNumberFormat="1" applyFont="1" applyBorder="1" applyAlignment="1">
      <alignment horizontal="left"/>
    </xf>
    <xf numFmtId="0" fontId="6" fillId="0" borderId="0" xfId="0" applyFont="1" applyFill="1" applyBorder="1"/>
    <xf numFmtId="49" fontId="14" fillId="0" borderId="27" xfId="0" applyNumberFormat="1" applyFont="1" applyBorder="1" applyAlignment="1">
      <alignment horizontal="left"/>
    </xf>
    <xf numFmtId="0" fontId="23" fillId="0" borderId="51" xfId="0" applyFont="1" applyBorder="1"/>
    <xf numFmtId="0" fontId="23" fillId="0" borderId="121" xfId="0" applyFont="1" applyBorder="1" applyAlignment="1">
      <alignment horizontal="center"/>
    </xf>
    <xf numFmtId="0" fontId="78" fillId="0" borderId="82" xfId="0" applyFont="1" applyBorder="1" applyAlignment="1">
      <alignment horizontal="left"/>
    </xf>
    <xf numFmtId="0" fontId="2" fillId="0" borderId="121" xfId="0" applyFont="1" applyFill="1" applyBorder="1" applyAlignment="1">
      <alignment horizontal="left"/>
    </xf>
    <xf numFmtId="0" fontId="29" fillId="0" borderId="52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65" fillId="0" borderId="111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10" fillId="0" borderId="94" xfId="0" applyFont="1" applyFill="1" applyBorder="1"/>
    <xf numFmtId="0" fontId="66" fillId="0" borderId="15" xfId="0" applyFont="1" applyBorder="1"/>
    <xf numFmtId="0" fontId="14" fillId="0" borderId="14" xfId="0" applyFont="1" applyFill="1" applyBorder="1"/>
    <xf numFmtId="0" fontId="23" fillId="0" borderId="42" xfId="0" applyFont="1" applyFill="1" applyBorder="1"/>
    <xf numFmtId="0" fontId="2" fillId="0" borderId="39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33" fillId="0" borderId="27" xfId="0" applyFont="1" applyFill="1" applyBorder="1" applyAlignment="1">
      <alignment vertical="center"/>
    </xf>
    <xf numFmtId="2" fontId="14" fillId="0" borderId="111" xfId="0" applyNumberFormat="1" applyFont="1" applyBorder="1" applyAlignment="1">
      <alignment horizontal="left"/>
    </xf>
    <xf numFmtId="2" fontId="82" fillId="0" borderId="109" xfId="0" applyNumberFormat="1" applyFont="1" applyBorder="1" applyAlignment="1">
      <alignment horizontal="left"/>
    </xf>
    <xf numFmtId="0" fontId="0" fillId="0" borderId="25" xfId="0" applyBorder="1"/>
    <xf numFmtId="49" fontId="14" fillId="0" borderId="97" xfId="0" applyNumberFormat="1" applyFont="1" applyFill="1" applyBorder="1" applyAlignment="1">
      <alignment horizontal="left"/>
    </xf>
    <xf numFmtId="0" fontId="75" fillId="0" borderId="25" xfId="0" applyFont="1" applyBorder="1" applyAlignment="1">
      <alignment horizontal="left"/>
    </xf>
    <xf numFmtId="0" fontId="79" fillId="0" borderId="45" xfId="0" applyFont="1" applyBorder="1"/>
    <xf numFmtId="0" fontId="29" fillId="0" borderId="115" xfId="0" applyFont="1" applyBorder="1" applyAlignment="1">
      <alignment horizontal="left"/>
    </xf>
    <xf numFmtId="0" fontId="2" fillId="0" borderId="114" xfId="0" applyFont="1" applyBorder="1"/>
    <xf numFmtId="0" fontId="77" fillId="0" borderId="116" xfId="0" applyFont="1" applyBorder="1" applyAlignment="1">
      <alignment horizontal="left"/>
    </xf>
    <xf numFmtId="0" fontId="29" fillId="0" borderId="116" xfId="0" applyFont="1" applyBorder="1" applyAlignment="1">
      <alignment horizontal="left"/>
    </xf>
    <xf numFmtId="0" fontId="79" fillId="0" borderId="116" xfId="0" applyFont="1" applyFill="1" applyBorder="1" applyAlignment="1">
      <alignment horizontal="left"/>
    </xf>
    <xf numFmtId="0" fontId="7" fillId="0" borderId="115" xfId="0" applyFont="1" applyBorder="1"/>
    <xf numFmtId="0" fontId="0" fillId="0" borderId="115" xfId="0" applyBorder="1"/>
    <xf numFmtId="0" fontId="23" fillId="0" borderId="115" xfId="0" applyFont="1" applyBorder="1"/>
    <xf numFmtId="0" fontId="96" fillId="0" borderId="115" xfId="0" applyFont="1" applyBorder="1" applyAlignment="1">
      <alignment horizontal="left"/>
    </xf>
    <xf numFmtId="0" fontId="77" fillId="0" borderId="115" xfId="0" applyFont="1" applyBorder="1" applyAlignment="1">
      <alignment horizontal="left"/>
    </xf>
    <xf numFmtId="0" fontId="23" fillId="0" borderId="114" xfId="0" applyFont="1" applyBorder="1"/>
    <xf numFmtId="0" fontId="79" fillId="0" borderId="116" xfId="0" applyFont="1" applyBorder="1" applyAlignment="1">
      <alignment horizontal="left"/>
    </xf>
    <xf numFmtId="0" fontId="47" fillId="0" borderId="114" xfId="0" applyFont="1" applyBorder="1"/>
    <xf numFmtId="0" fontId="8" fillId="0" borderId="17" xfId="0" applyFont="1" applyBorder="1"/>
    <xf numFmtId="0" fontId="81" fillId="0" borderId="116" xfId="0" applyFont="1" applyBorder="1" applyAlignment="1">
      <alignment horizontal="left"/>
    </xf>
    <xf numFmtId="0" fontId="23" fillId="0" borderId="107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0" fillId="0" borderId="103" xfId="0" applyBorder="1"/>
    <xf numFmtId="0" fontId="76" fillId="0" borderId="116" xfId="0" applyFont="1" applyBorder="1" applyAlignment="1">
      <alignment horizontal="left"/>
    </xf>
    <xf numFmtId="0" fontId="76" fillId="0" borderId="102" xfId="0" applyFont="1" applyBorder="1" applyAlignment="1">
      <alignment horizontal="left"/>
    </xf>
    <xf numFmtId="0" fontId="77" fillId="0" borderId="82" xfId="0" applyFont="1" applyBorder="1" applyAlignment="1">
      <alignment horizontal="left"/>
    </xf>
    <xf numFmtId="0" fontId="81" fillId="0" borderId="122" xfId="0" applyFont="1" applyBorder="1" applyAlignment="1">
      <alignment horizontal="left"/>
    </xf>
    <xf numFmtId="0" fontId="47" fillId="0" borderId="114" xfId="0" applyFont="1" applyFill="1" applyBorder="1"/>
    <xf numFmtId="0" fontId="76" fillId="0" borderId="116" xfId="0" applyFont="1" applyFill="1" applyBorder="1" applyAlignment="1">
      <alignment horizontal="left"/>
    </xf>
    <xf numFmtId="0" fontId="80" fillId="0" borderId="116" xfId="0" applyFont="1" applyFill="1" applyBorder="1" applyAlignment="1">
      <alignment horizontal="left"/>
    </xf>
    <xf numFmtId="0" fontId="78" fillId="0" borderId="116" xfId="0" applyFont="1" applyFill="1" applyBorder="1" applyAlignment="1">
      <alignment horizontal="left"/>
    </xf>
    <xf numFmtId="0" fontId="56" fillId="0" borderId="115" xfId="0" applyFont="1" applyBorder="1" applyAlignment="1">
      <alignment horizontal="left"/>
    </xf>
    <xf numFmtId="0" fontId="84" fillId="0" borderId="116" xfId="0" applyFont="1" applyBorder="1" applyAlignment="1">
      <alignment horizontal="left"/>
    </xf>
    <xf numFmtId="0" fontId="23" fillId="0" borderId="115" xfId="0" applyFont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70" fillId="0" borderId="114" xfId="0" applyFont="1" applyFill="1" applyBorder="1"/>
    <xf numFmtId="0" fontId="70" fillId="0" borderId="115" xfId="0" applyFont="1" applyFill="1" applyBorder="1" applyAlignment="1">
      <alignment horizontal="left"/>
    </xf>
    <xf numFmtId="0" fontId="29" fillId="0" borderId="116" xfId="0" applyFont="1" applyFill="1" applyBorder="1" applyAlignment="1">
      <alignment horizontal="left"/>
    </xf>
    <xf numFmtId="0" fontId="77" fillId="0" borderId="116" xfId="0" applyFont="1" applyFill="1" applyBorder="1" applyAlignment="1">
      <alignment horizontal="left"/>
    </xf>
    <xf numFmtId="0" fontId="92" fillId="0" borderId="114" xfId="0" applyFont="1" applyFill="1" applyBorder="1"/>
    <xf numFmtId="0" fontId="82" fillId="0" borderId="116" xfId="0" applyFont="1" applyBorder="1" applyAlignment="1">
      <alignment horizontal="left"/>
    </xf>
    <xf numFmtId="0" fontId="49" fillId="0" borderId="127" xfId="0" applyFont="1" applyBorder="1"/>
    <xf numFmtId="0" fontId="0" fillId="0" borderId="119" xfId="0" applyBorder="1"/>
    <xf numFmtId="0" fontId="81" fillId="0" borderId="116" xfId="0" applyFont="1" applyFill="1" applyBorder="1" applyAlignment="1">
      <alignment horizontal="left"/>
    </xf>
    <xf numFmtId="0" fontId="17" fillId="0" borderId="2" xfId="0" applyFont="1" applyBorder="1"/>
    <xf numFmtId="0" fontId="14" fillId="0" borderId="125" xfId="0" applyFont="1" applyFill="1" applyBorder="1"/>
    <xf numFmtId="0" fontId="14" fillId="0" borderId="125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77" fillId="0" borderId="118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left"/>
    </xf>
    <xf numFmtId="165" fontId="76" fillId="0" borderId="0" xfId="0" applyNumberFormat="1" applyFont="1" applyFill="1" applyBorder="1" applyAlignment="1">
      <alignment horizontal="left"/>
    </xf>
    <xf numFmtId="0" fontId="34" fillId="0" borderId="114" xfId="0" applyFont="1" applyFill="1" applyBorder="1"/>
    <xf numFmtId="0" fontId="53" fillId="0" borderId="115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65" fillId="0" borderId="114" xfId="0" applyFont="1" applyFill="1" applyBorder="1"/>
    <xf numFmtId="0" fontId="23" fillId="0" borderId="114" xfId="0" applyFont="1" applyFill="1" applyBorder="1"/>
    <xf numFmtId="0" fontId="53" fillId="0" borderId="114" xfId="0" applyFont="1" applyFill="1" applyBorder="1"/>
    <xf numFmtId="0" fontId="0" fillId="0" borderId="116" xfId="0" applyFill="1" applyBorder="1"/>
    <xf numFmtId="0" fontId="81" fillId="0" borderId="29" xfId="0" applyFont="1" applyFill="1" applyBorder="1" applyAlignment="1">
      <alignment horizontal="left"/>
    </xf>
    <xf numFmtId="0" fontId="77" fillId="0" borderId="87" xfId="0" applyFont="1" applyFill="1" applyBorder="1" applyAlignment="1">
      <alignment horizontal="left"/>
    </xf>
    <xf numFmtId="0" fontId="81" fillId="0" borderId="13" xfId="0" applyFont="1" applyBorder="1" applyAlignment="1">
      <alignment horizontal="left"/>
    </xf>
    <xf numFmtId="0" fontId="23" fillId="0" borderId="37" xfId="0" applyFont="1" applyBorder="1"/>
    <xf numFmtId="0" fontId="57" fillId="0" borderId="45" xfId="0" applyFont="1" applyBorder="1" applyAlignment="1">
      <alignment horizontal="left"/>
    </xf>
    <xf numFmtId="0" fontId="34" fillId="0" borderId="114" xfId="0" applyFont="1" applyBorder="1"/>
    <xf numFmtId="0" fontId="101" fillId="0" borderId="14" xfId="0" applyFont="1" applyBorder="1"/>
    <xf numFmtId="0" fontId="1" fillId="0" borderId="15" xfId="0" applyFont="1" applyBorder="1"/>
    <xf numFmtId="0" fontId="100" fillId="0" borderId="15" xfId="0" applyFont="1" applyBorder="1"/>
    <xf numFmtId="165" fontId="23" fillId="0" borderId="115" xfId="0" applyNumberFormat="1" applyFont="1" applyBorder="1" applyAlignment="1">
      <alignment horizontal="left"/>
    </xf>
    <xf numFmtId="0" fontId="53" fillId="0" borderId="121" xfId="0" applyFont="1" applyBorder="1" applyAlignment="1">
      <alignment horizontal="left"/>
    </xf>
    <xf numFmtId="0" fontId="29" fillId="0" borderId="122" xfId="0" applyFont="1" applyBorder="1" applyAlignment="1">
      <alignment horizontal="left"/>
    </xf>
    <xf numFmtId="0" fontId="0" fillId="0" borderId="128" xfId="0" applyBorder="1"/>
    <xf numFmtId="0" fontId="49" fillId="0" borderId="14" xfId="0" applyFont="1" applyBorder="1"/>
    <xf numFmtId="2" fontId="75" fillId="0" borderId="115" xfId="0" applyNumberFormat="1" applyFont="1" applyBorder="1" applyAlignment="1">
      <alignment horizontal="left"/>
    </xf>
    <xf numFmtId="0" fontId="48" fillId="0" borderId="10" xfId="0" applyFont="1" applyBorder="1"/>
    <xf numFmtId="0" fontId="48" fillId="0" borderId="13" xfId="0" applyFont="1" applyBorder="1"/>
    <xf numFmtId="0" fontId="47" fillId="0" borderId="42" xfId="0" applyFont="1" applyBorder="1"/>
    <xf numFmtId="0" fontId="47" fillId="0" borderId="39" xfId="0" applyFont="1" applyBorder="1" applyAlignment="1">
      <alignment horizontal="left"/>
    </xf>
    <xf numFmtId="0" fontId="76" fillId="0" borderId="30" xfId="0" applyFont="1" applyBorder="1" applyAlignment="1">
      <alignment horizontal="left"/>
    </xf>
    <xf numFmtId="0" fontId="0" fillId="0" borderId="114" xfId="0" applyFill="1" applyBorder="1"/>
    <xf numFmtId="0" fontId="0" fillId="0" borderId="115" xfId="0" applyFill="1" applyBorder="1"/>
    <xf numFmtId="0" fontId="49" fillId="0" borderId="116" xfId="0" applyFont="1" applyFill="1" applyBorder="1" applyAlignment="1">
      <alignment horizontal="left"/>
    </xf>
    <xf numFmtId="0" fontId="71" fillId="0" borderId="127" xfId="0" applyFont="1" applyBorder="1" applyAlignment="1">
      <alignment horizontal="left"/>
    </xf>
    <xf numFmtId="0" fontId="23" fillId="0" borderId="85" xfId="0" applyFont="1" applyBorder="1"/>
    <xf numFmtId="0" fontId="2" fillId="0" borderId="114" xfId="0" applyFont="1" applyBorder="1" applyAlignment="1">
      <alignment horizontal="left"/>
    </xf>
    <xf numFmtId="0" fontId="17" fillId="0" borderId="97" xfId="0" applyFont="1" applyBorder="1" applyAlignment="1">
      <alignment horizontal="left"/>
    </xf>
    <xf numFmtId="0" fontId="17" fillId="0" borderId="36" xfId="0" applyFont="1" applyBorder="1"/>
    <xf numFmtId="0" fontId="23" fillId="0" borderId="127" xfId="0" applyFont="1" applyBorder="1"/>
    <xf numFmtId="0" fontId="7" fillId="0" borderId="121" xfId="0" applyFont="1" applyFill="1" applyBorder="1" applyAlignment="1">
      <alignment horizontal="left"/>
    </xf>
    <xf numFmtId="0" fontId="78" fillId="0" borderId="87" xfId="0" applyFont="1" applyFill="1" applyBorder="1" applyAlignment="1">
      <alignment horizontal="left"/>
    </xf>
    <xf numFmtId="164" fontId="14" fillId="0" borderId="127" xfId="0" applyNumberFormat="1" applyFont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58" fillId="0" borderId="115" xfId="0" applyFont="1" applyBorder="1" applyAlignment="1">
      <alignment horizontal="left"/>
    </xf>
    <xf numFmtId="0" fontId="14" fillId="0" borderId="114" xfId="0" applyFont="1" applyFill="1" applyBorder="1"/>
    <xf numFmtId="0" fontId="99" fillId="0" borderId="0" xfId="0" applyFont="1" applyFill="1" applyBorder="1"/>
    <xf numFmtId="0" fontId="9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54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48" fillId="0" borderId="0" xfId="0" applyFont="1" applyFill="1" applyBorder="1"/>
    <xf numFmtId="1" fontId="81" fillId="0" borderId="0" xfId="0" applyNumberFormat="1" applyFont="1" applyFill="1" applyBorder="1" applyAlignment="1">
      <alignment horizontal="left"/>
    </xf>
    <xf numFmtId="0" fontId="77" fillId="0" borderId="7" xfId="0" applyFont="1" applyFill="1" applyBorder="1" applyAlignment="1">
      <alignment horizontal="left"/>
    </xf>
    <xf numFmtId="0" fontId="81" fillId="0" borderId="118" xfId="0" applyFont="1" applyBorder="1" applyAlignment="1">
      <alignment horizontal="left"/>
    </xf>
    <xf numFmtId="0" fontId="80" fillId="0" borderId="118" xfId="0" applyFont="1" applyBorder="1" applyAlignment="1">
      <alignment horizontal="left"/>
    </xf>
    <xf numFmtId="0" fontId="78" fillId="0" borderId="118" xfId="0" applyFont="1" applyFill="1" applyBorder="1" applyAlignment="1">
      <alignment horizontal="left"/>
    </xf>
    <xf numFmtId="2" fontId="14" fillId="0" borderId="115" xfId="0" applyNumberFormat="1" applyFont="1" applyBorder="1" applyAlignment="1">
      <alignment horizontal="left"/>
    </xf>
    <xf numFmtId="2" fontId="82" fillId="0" borderId="118" xfId="0" applyNumberFormat="1" applyFont="1" applyBorder="1" applyAlignment="1">
      <alignment horizontal="left"/>
    </xf>
    <xf numFmtId="0" fontId="44" fillId="0" borderId="115" xfId="0" applyFont="1" applyBorder="1" applyAlignment="1">
      <alignment horizontal="left"/>
    </xf>
    <xf numFmtId="167" fontId="14" fillId="0" borderId="115" xfId="0" applyNumberFormat="1" applyFont="1" applyBorder="1" applyAlignment="1">
      <alignment horizontal="left"/>
    </xf>
    <xf numFmtId="167" fontId="83" fillId="0" borderId="116" xfId="0" applyNumberFormat="1" applyFont="1" applyBorder="1" applyAlignment="1">
      <alignment horizontal="left"/>
    </xf>
    <xf numFmtId="0" fontId="17" fillId="0" borderId="127" xfId="0" applyFont="1" applyBorder="1"/>
    <xf numFmtId="0" fontId="14" fillId="0" borderId="127" xfId="0" applyFont="1" applyFill="1" applyBorder="1" applyAlignment="1">
      <alignment horizontal="left"/>
    </xf>
    <xf numFmtId="0" fontId="14" fillId="0" borderId="127" xfId="0" applyFont="1" applyFill="1" applyBorder="1" applyAlignment="1">
      <alignment horizontal="center"/>
    </xf>
    <xf numFmtId="0" fontId="2" fillId="0" borderId="43" xfId="0" applyFont="1" applyFill="1" applyBorder="1"/>
    <xf numFmtId="0" fontId="66" fillId="0" borderId="45" xfId="0" applyFont="1" applyFill="1" applyBorder="1"/>
    <xf numFmtId="0" fontId="0" fillId="0" borderId="47" xfId="0" applyFill="1" applyBorder="1"/>
    <xf numFmtId="0" fontId="0" fillId="0" borderId="16" xfId="0" applyFill="1" applyBorder="1"/>
    <xf numFmtId="0" fontId="8" fillId="0" borderId="15" xfId="0" applyFont="1" applyBorder="1"/>
    <xf numFmtId="165" fontId="81" fillId="0" borderId="116" xfId="0" applyNumberFormat="1" applyFont="1" applyBorder="1" applyAlignment="1">
      <alignment horizontal="left"/>
    </xf>
    <xf numFmtId="0" fontId="2" fillId="0" borderId="127" xfId="0" applyFont="1" applyBorder="1" applyAlignment="1">
      <alignment horizontal="center"/>
    </xf>
    <xf numFmtId="0" fontId="81" fillId="0" borderId="29" xfId="0" applyFont="1" applyBorder="1" applyAlignment="1">
      <alignment horizontal="left"/>
    </xf>
    <xf numFmtId="0" fontId="2" fillId="0" borderId="42" xfId="0" applyFont="1" applyBorder="1"/>
    <xf numFmtId="0" fontId="2" fillId="0" borderId="39" xfId="0" applyFont="1" applyBorder="1" applyAlignment="1">
      <alignment horizontal="left"/>
    </xf>
    <xf numFmtId="0" fontId="79" fillId="0" borderId="30" xfId="0" applyFont="1" applyBorder="1" applyAlignment="1">
      <alignment horizontal="left"/>
    </xf>
    <xf numFmtId="0" fontId="5" fillId="0" borderId="3" xfId="0" applyFont="1" applyBorder="1"/>
    <xf numFmtId="0" fontId="50" fillId="0" borderId="28" xfId="0" applyFont="1" applyFill="1" applyBorder="1"/>
    <xf numFmtId="0" fontId="79" fillId="0" borderId="29" xfId="0" applyFont="1" applyFill="1" applyBorder="1"/>
    <xf numFmtId="0" fontId="52" fillId="0" borderId="37" xfId="0" applyFont="1" applyFill="1" applyBorder="1" applyAlignment="1"/>
    <xf numFmtId="0" fontId="50" fillId="0" borderId="9" xfId="0" applyFont="1" applyFill="1" applyBorder="1"/>
    <xf numFmtId="0" fontId="79" fillId="0" borderId="13" xfId="0" applyFont="1" applyFill="1" applyBorder="1"/>
    <xf numFmtId="165" fontId="81" fillId="0" borderId="118" xfId="0" applyNumberFormat="1" applyFont="1" applyBorder="1" applyAlignment="1">
      <alignment horizontal="left"/>
    </xf>
    <xf numFmtId="0" fontId="81" fillId="0" borderId="115" xfId="0" applyFont="1" applyBorder="1" applyAlignment="1">
      <alignment horizontal="left"/>
    </xf>
    <xf numFmtId="165" fontId="81" fillId="0" borderId="115" xfId="0" applyNumberFormat="1" applyFont="1" applyBorder="1" applyAlignment="1">
      <alignment horizontal="left"/>
    </xf>
    <xf numFmtId="0" fontId="2" fillId="0" borderId="103" xfId="0" applyFont="1" applyBorder="1"/>
    <xf numFmtId="0" fontId="23" fillId="0" borderId="101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127" xfId="0" applyFont="1" applyBorder="1" applyAlignment="1">
      <alignment horizontal="left"/>
    </xf>
    <xf numFmtId="0" fontId="14" fillId="0" borderId="127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72" fillId="0" borderId="115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166" fontId="14" fillId="0" borderId="115" xfId="0" applyNumberFormat="1" applyFont="1" applyBorder="1" applyAlignment="1">
      <alignment horizontal="center"/>
    </xf>
    <xf numFmtId="2" fontId="14" fillId="0" borderId="115" xfId="0" applyNumberFormat="1" applyFont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166" fontId="14" fillId="0" borderId="62" xfId="0" applyNumberFormat="1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166" fontId="17" fillId="0" borderId="98" xfId="0" applyNumberFormat="1" applyFont="1" applyBorder="1" applyAlignment="1">
      <alignment horizontal="center"/>
    </xf>
    <xf numFmtId="0" fontId="14" fillId="0" borderId="114" xfId="0" applyFont="1" applyBorder="1"/>
    <xf numFmtId="0" fontId="14" fillId="0" borderId="117" xfId="0" applyFont="1" applyBorder="1" applyAlignment="1">
      <alignment horizontal="center"/>
    </xf>
    <xf numFmtId="0" fontId="2" fillId="0" borderId="121" xfId="0" applyFont="1" applyBorder="1"/>
    <xf numFmtId="0" fontId="2" fillId="0" borderId="122" xfId="0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121" xfId="0" applyNumberFormat="1" applyFont="1" applyFill="1" applyBorder="1" applyAlignment="1">
      <alignment horizontal="center"/>
    </xf>
    <xf numFmtId="165" fontId="41" fillId="2" borderId="121" xfId="0" applyNumberFormat="1" applyFont="1" applyFill="1" applyBorder="1" applyAlignment="1">
      <alignment horizontal="center"/>
    </xf>
    <xf numFmtId="2" fontId="41" fillId="2" borderId="122" xfId="0" applyNumberFormat="1" applyFont="1" applyFill="1" applyBorder="1" applyAlignment="1">
      <alignment horizontal="center"/>
    </xf>
    <xf numFmtId="0" fontId="14" fillId="0" borderId="115" xfId="0" applyFont="1" applyFill="1" applyBorder="1" applyAlignment="1">
      <alignment horizontal="center"/>
    </xf>
    <xf numFmtId="2" fontId="18" fillId="0" borderId="115" xfId="0" applyNumberFormat="1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7" fillId="0" borderId="114" xfId="0" applyFont="1" applyBorder="1" applyAlignment="1">
      <alignment horizontal="center"/>
    </xf>
    <xf numFmtId="0" fontId="17" fillId="0" borderId="115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71" fillId="0" borderId="94" xfId="0" applyFont="1" applyBorder="1" applyAlignment="1">
      <alignment horizontal="left"/>
    </xf>
    <xf numFmtId="2" fontId="14" fillId="0" borderId="127" xfId="0" applyNumberFormat="1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2" fontId="14" fillId="0" borderId="121" xfId="0" applyNumberFormat="1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2" fontId="18" fillId="0" borderId="121" xfId="0" applyNumberFormat="1" applyFont="1" applyBorder="1" applyAlignment="1">
      <alignment horizontal="center"/>
    </xf>
    <xf numFmtId="0" fontId="2" fillId="0" borderId="118" xfId="0" applyFont="1" applyBorder="1"/>
    <xf numFmtId="0" fontId="14" fillId="0" borderId="127" xfId="0" applyFont="1" applyBorder="1"/>
    <xf numFmtId="49" fontId="14" fillId="0" borderId="127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2" fillId="0" borderId="95" xfId="0" applyFont="1" applyBorder="1"/>
    <xf numFmtId="0" fontId="7" fillId="0" borderId="98" xfId="0" applyFont="1" applyBorder="1"/>
    <xf numFmtId="0" fontId="2" fillId="0" borderId="101" xfId="0" applyFont="1" applyBorder="1" applyAlignment="1">
      <alignment horizontal="center"/>
    </xf>
    <xf numFmtId="166" fontId="72" fillId="0" borderId="11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2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0" fontId="2" fillId="0" borderId="40" xfId="0" applyFont="1" applyBorder="1"/>
    <xf numFmtId="0" fontId="7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68" fillId="0" borderId="0" xfId="0" applyFont="1" applyBorder="1"/>
    <xf numFmtId="0" fontId="3" fillId="0" borderId="0" xfId="0" applyFont="1" applyAlignment="1">
      <alignment horizontal="right"/>
    </xf>
    <xf numFmtId="0" fontId="57" fillId="0" borderId="0" xfId="0" applyFont="1"/>
    <xf numFmtId="0" fontId="54" fillId="0" borderId="0" xfId="0" applyFont="1"/>
    <xf numFmtId="0" fontId="57" fillId="0" borderId="14" xfId="0" applyFont="1" applyBorder="1" applyAlignment="1">
      <alignment horizontal="center"/>
    </xf>
    <xf numFmtId="0" fontId="6" fillId="0" borderId="15" xfId="0" applyFont="1" applyBorder="1"/>
    <xf numFmtId="0" fontId="2" fillId="0" borderId="15" xfId="0" applyFont="1" applyBorder="1"/>
    <xf numFmtId="0" fontId="48" fillId="0" borderId="46" xfId="0" applyFont="1" applyBorder="1"/>
    <xf numFmtId="0" fontId="48" fillId="0" borderId="47" xfId="0" applyFont="1" applyBorder="1"/>
    <xf numFmtId="0" fontId="102" fillId="0" borderId="16" xfId="0" applyFont="1" applyBorder="1"/>
    <xf numFmtId="0" fontId="48" fillId="0" borderId="45" xfId="0" applyFont="1" applyBorder="1"/>
    <xf numFmtId="0" fontId="102" fillId="0" borderId="35" xfId="0" applyFont="1" applyBorder="1"/>
    <xf numFmtId="0" fontId="7" fillId="0" borderId="99" xfId="0" applyFont="1" applyBorder="1"/>
    <xf numFmtId="0" fontId="49" fillId="0" borderId="103" xfId="0" applyFont="1" applyBorder="1" applyAlignment="1">
      <alignment horizontal="center"/>
    </xf>
    <xf numFmtId="0" fontId="103" fillId="0" borderId="103" xfId="0" applyFont="1" applyBorder="1"/>
    <xf numFmtId="0" fontId="7" fillId="0" borderId="103" xfId="0" applyFont="1" applyBorder="1"/>
    <xf numFmtId="0" fontId="0" fillId="6" borderId="17" xfId="0" applyFill="1" applyBorder="1"/>
    <xf numFmtId="0" fontId="7" fillId="0" borderId="114" xfId="0" applyFont="1" applyBorder="1"/>
    <xf numFmtId="0" fontId="49" fillId="0" borderId="115" xfId="0" applyFont="1" applyBorder="1" applyAlignment="1">
      <alignment horizontal="center"/>
    </xf>
    <xf numFmtId="0" fontId="104" fillId="0" borderId="115" xfId="0" applyFont="1" applyBorder="1"/>
    <xf numFmtId="0" fontId="103" fillId="0" borderId="115" xfId="0" applyFont="1" applyBorder="1"/>
    <xf numFmtId="0" fontId="34" fillId="0" borderId="115" xfId="0" applyFont="1" applyBorder="1"/>
    <xf numFmtId="0" fontId="103" fillId="0" borderId="116" xfId="0" applyFont="1" applyBorder="1"/>
    <xf numFmtId="0" fontId="58" fillId="0" borderId="115" xfId="0" applyFont="1" applyBorder="1"/>
    <xf numFmtId="2" fontId="103" fillId="0" borderId="115" xfId="0" applyNumberFormat="1" applyFont="1" applyBorder="1"/>
    <xf numFmtId="0" fontId="7" fillId="0" borderId="127" xfId="0" applyFont="1" applyBorder="1"/>
    <xf numFmtId="1" fontId="49" fillId="0" borderId="115" xfId="0" applyNumberFormat="1" applyFont="1" applyBorder="1" applyAlignment="1">
      <alignment horizontal="center"/>
    </xf>
    <xf numFmtId="1" fontId="103" fillId="0" borderId="115" xfId="0" applyNumberFormat="1" applyFont="1" applyBorder="1"/>
    <xf numFmtId="0" fontId="7" fillId="9" borderId="115" xfId="0" applyFont="1" applyFill="1" applyBorder="1"/>
    <xf numFmtId="166" fontId="34" fillId="6" borderId="115" xfId="0" applyNumberFormat="1" applyFont="1" applyFill="1" applyBorder="1"/>
    <xf numFmtId="2" fontId="2" fillId="9" borderId="116" xfId="0" applyNumberFormat="1" applyFont="1" applyFill="1" applyBorder="1" applyAlignment="1">
      <alignment horizontal="center"/>
    </xf>
    <xf numFmtId="0" fontId="61" fillId="0" borderId="85" xfId="0" applyFont="1" applyBorder="1"/>
    <xf numFmtId="0" fontId="49" fillId="0" borderId="121" xfId="0" applyFont="1" applyBorder="1" applyAlignment="1">
      <alignment horizontal="center"/>
    </xf>
    <xf numFmtId="0" fontId="103" fillId="0" borderId="121" xfId="0" applyFont="1" applyBorder="1"/>
    <xf numFmtId="0" fontId="107" fillId="0" borderId="0" xfId="0" applyFont="1"/>
    <xf numFmtId="167" fontId="103" fillId="0" borderId="115" xfId="0" applyNumberFormat="1" applyFont="1" applyBorder="1"/>
    <xf numFmtId="2" fontId="49" fillId="0" borderId="115" xfId="0" applyNumberFormat="1" applyFont="1" applyBorder="1" applyAlignment="1">
      <alignment horizontal="center"/>
    </xf>
    <xf numFmtId="166" fontId="49" fillId="0" borderId="103" xfId="0" applyNumberFormat="1" applyFont="1" applyBorder="1" applyAlignment="1">
      <alignment horizontal="center"/>
    </xf>
    <xf numFmtId="2" fontId="103" fillId="0" borderId="121" xfId="0" applyNumberFormat="1" applyFont="1" applyBorder="1"/>
    <xf numFmtId="0" fontId="7" fillId="0" borderId="24" xfId="0" applyFont="1" applyBorder="1"/>
    <xf numFmtId="0" fontId="0" fillId="6" borderId="44" xfId="0" applyFill="1" applyBorder="1"/>
    <xf numFmtId="0" fontId="49" fillId="0" borderId="98" xfId="0" applyFont="1" applyBorder="1" applyAlignment="1">
      <alignment horizontal="center"/>
    </xf>
    <xf numFmtId="0" fontId="85" fillId="0" borderId="116" xfId="0" applyFont="1" applyBorder="1"/>
    <xf numFmtId="0" fontId="58" fillId="0" borderId="98" xfId="0" applyFont="1" applyBorder="1"/>
    <xf numFmtId="165" fontId="103" fillId="0" borderId="115" xfId="0" applyNumberFormat="1" applyFont="1" applyBorder="1"/>
    <xf numFmtId="0" fontId="7" fillId="9" borderId="103" xfId="0" applyFont="1" applyFill="1" applyBorder="1"/>
    <xf numFmtId="166" fontId="34" fillId="6" borderId="103" xfId="0" applyNumberFormat="1" applyFont="1" applyFill="1" applyBorder="1"/>
    <xf numFmtId="0" fontId="106" fillId="0" borderId="29" xfId="0" applyFont="1" applyBorder="1"/>
    <xf numFmtId="165" fontId="49" fillId="0" borderId="115" xfId="0" applyNumberFormat="1" applyFont="1" applyBorder="1" applyAlignment="1">
      <alignment horizontal="center"/>
    </xf>
    <xf numFmtId="165" fontId="103" fillId="0" borderId="121" xfId="0" applyNumberFormat="1" applyFont="1" applyBorder="1"/>
    <xf numFmtId="0" fontId="48" fillId="0" borderId="28" xfId="0" applyFont="1" applyBorder="1"/>
    <xf numFmtId="0" fontId="102" fillId="0" borderId="29" xfId="0" applyFont="1" applyBorder="1"/>
    <xf numFmtId="0" fontId="49" fillId="0" borderId="25" xfId="0" applyFont="1" applyBorder="1" applyAlignment="1">
      <alignment horizontal="center"/>
    </xf>
    <xf numFmtId="0" fontId="103" fillId="0" borderId="25" xfId="0" applyFont="1" applyBorder="1"/>
    <xf numFmtId="0" fontId="0" fillId="6" borderId="38" xfId="0" applyFill="1" applyBorder="1"/>
    <xf numFmtId="2" fontId="106" fillId="9" borderId="116" xfId="0" applyNumberFormat="1" applyFont="1" applyFill="1" applyBorder="1" applyAlignment="1">
      <alignment horizontal="center"/>
    </xf>
    <xf numFmtId="0" fontId="7" fillId="0" borderId="114" xfId="0" applyFont="1" applyBorder="1" applyAlignment="1">
      <alignment horizontal="left"/>
    </xf>
    <xf numFmtId="0" fontId="0" fillId="0" borderId="127" xfId="0" applyBorder="1" applyAlignment="1">
      <alignment horizontal="left"/>
    </xf>
    <xf numFmtId="0" fontId="7" fillId="0" borderId="85" xfId="0" applyFont="1" applyBorder="1"/>
    <xf numFmtId="167" fontId="106" fillId="0" borderId="115" xfId="0" applyNumberFormat="1" applyFont="1" applyBorder="1"/>
    <xf numFmtId="166" fontId="49" fillId="0" borderId="115" xfId="0" applyNumberFormat="1" applyFont="1" applyBorder="1" applyAlignment="1">
      <alignment horizontal="center"/>
    </xf>
    <xf numFmtId="0" fontId="7" fillId="0" borderId="94" xfId="0" applyFont="1" applyBorder="1"/>
    <xf numFmtId="0" fontId="70" fillId="0" borderId="114" xfId="0" applyFont="1" applyBorder="1"/>
    <xf numFmtId="0" fontId="85" fillId="0" borderId="29" xfId="0" applyFont="1" applyBorder="1"/>
    <xf numFmtId="0" fontId="103" fillId="0" borderId="118" xfId="0" applyFont="1" applyBorder="1"/>
    <xf numFmtId="0" fontId="48" fillId="0" borderId="31" xfId="0" applyFont="1" applyBorder="1"/>
    <xf numFmtId="0" fontId="48" fillId="0" borderId="11" xfId="0" applyFont="1" applyBorder="1"/>
    <xf numFmtId="0" fontId="102" fillId="0" borderId="32" xfId="0" applyFont="1" applyBorder="1"/>
    <xf numFmtId="0" fontId="48" fillId="0" borderId="9" xfId="0" applyFont="1" applyBorder="1"/>
    <xf numFmtId="0" fontId="102" fillId="0" borderId="13" xfId="0" applyFont="1" applyBorder="1"/>
    <xf numFmtId="0" fontId="61" fillId="0" borderId="114" xfId="0" applyFont="1" applyBorder="1"/>
    <xf numFmtId="0" fontId="85" fillId="0" borderId="115" xfId="0" applyFont="1" applyBorder="1"/>
    <xf numFmtId="2" fontId="0" fillId="0" borderId="0" xfId="0" applyNumberFormat="1"/>
    <xf numFmtId="2" fontId="103" fillId="0" borderId="0" xfId="0" applyNumberFormat="1" applyFont="1"/>
    <xf numFmtId="165" fontId="104" fillId="0" borderId="103" xfId="0" applyNumberFormat="1" applyFont="1" applyBorder="1"/>
    <xf numFmtId="0" fontId="7" fillId="0" borderId="43" xfId="0" applyFont="1" applyBorder="1"/>
    <xf numFmtId="0" fontId="0" fillId="7" borderId="42" xfId="0" applyFill="1" applyBorder="1" applyAlignment="1">
      <alignment horizontal="center"/>
    </xf>
    <xf numFmtId="0" fontId="0" fillId="7" borderId="39" xfId="0" applyFill="1" applyBorder="1"/>
    <xf numFmtId="0" fontId="34" fillId="7" borderId="30" xfId="0" applyFont="1" applyFill="1" applyBorder="1"/>
    <xf numFmtId="2" fontId="49" fillId="0" borderId="103" xfId="0" applyNumberFormat="1" applyFont="1" applyBorder="1" applyAlignment="1">
      <alignment horizontal="center"/>
    </xf>
    <xf numFmtId="167" fontId="49" fillId="0" borderId="115" xfId="0" applyNumberFormat="1" applyFont="1" applyBorder="1"/>
    <xf numFmtId="0" fontId="0" fillId="7" borderId="121" xfId="0" applyFill="1" applyBorder="1"/>
    <xf numFmtId="167" fontId="0" fillId="7" borderId="121" xfId="0" applyNumberFormat="1" applyFill="1" applyBorder="1"/>
    <xf numFmtId="0" fontId="103" fillId="7" borderId="121" xfId="0" applyFont="1" applyFill="1" applyBorder="1"/>
    <xf numFmtId="0" fontId="7" fillId="0" borderId="25" xfId="0" applyFont="1" applyBorder="1"/>
    <xf numFmtId="0" fontId="61" fillId="0" borderId="115" xfId="0" applyFont="1" applyBorder="1"/>
    <xf numFmtId="166" fontId="52" fillId="6" borderId="115" xfId="0" applyNumberFormat="1" applyFont="1" applyFill="1" applyBorder="1"/>
    <xf numFmtId="2" fontId="103" fillId="0" borderId="29" xfId="0" applyNumberFormat="1" applyFont="1" applyBorder="1"/>
    <xf numFmtId="167" fontId="49" fillId="0" borderId="115" xfId="0" applyNumberFormat="1" applyFont="1" applyBorder="1" applyAlignment="1">
      <alignment horizontal="center"/>
    </xf>
    <xf numFmtId="0" fontId="48" fillId="0" borderId="42" xfId="0" applyFont="1" applyBorder="1"/>
    <xf numFmtId="0" fontId="48" fillId="0" borderId="2" xfId="0" applyFont="1" applyBorder="1"/>
    <xf numFmtId="0" fontId="102" fillId="0" borderId="18" xfId="0" applyFont="1" applyBorder="1"/>
    <xf numFmtId="0" fontId="105" fillId="0" borderId="22" xfId="0" applyFont="1" applyFill="1" applyBorder="1"/>
    <xf numFmtId="0" fontId="85" fillId="0" borderId="115" xfId="0" applyFont="1" applyFill="1" applyBorder="1"/>
    <xf numFmtId="0" fontId="0" fillId="0" borderId="0" xfId="0" applyFont="1" applyFill="1" applyBorder="1" applyAlignment="1">
      <alignment horizontal="left"/>
    </xf>
    <xf numFmtId="0" fontId="45" fillId="0" borderId="0" xfId="0" applyFont="1" applyFill="1" applyBorder="1"/>
    <xf numFmtId="1" fontId="47" fillId="0" borderId="0" xfId="0" applyNumberFormat="1" applyFont="1" applyFill="1" applyBorder="1"/>
    <xf numFmtId="2" fontId="2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22" xfId="0" applyFont="1" applyBorder="1"/>
    <xf numFmtId="0" fontId="103" fillId="0" borderId="22" xfId="0" applyFont="1" applyBorder="1"/>
    <xf numFmtId="0" fontId="104" fillId="0" borderId="22" xfId="0" applyFont="1" applyBorder="1"/>
    <xf numFmtId="2" fontId="103" fillId="0" borderId="22" xfId="0" applyNumberFormat="1" applyFont="1" applyBorder="1"/>
    <xf numFmtId="0" fontId="103" fillId="0" borderId="117" xfId="0" applyFont="1" applyBorder="1"/>
    <xf numFmtId="0" fontId="103" fillId="0" borderId="55" xfId="0" applyFont="1" applyBorder="1"/>
    <xf numFmtId="0" fontId="85" fillId="0" borderId="116" xfId="0" applyFont="1" applyFill="1" applyBorder="1"/>
    <xf numFmtId="0" fontId="105" fillId="0" borderId="116" xfId="0" applyFont="1" applyFill="1" applyBorder="1"/>
    <xf numFmtId="0" fontId="106" fillId="0" borderId="116" xfId="0" applyFont="1" applyFill="1" applyBorder="1"/>
    <xf numFmtId="0" fontId="103" fillId="0" borderId="115" xfId="0" applyFont="1" applyFill="1" applyBorder="1"/>
    <xf numFmtId="0" fontId="104" fillId="0" borderId="115" xfId="0" applyFont="1" applyFill="1" applyBorder="1"/>
    <xf numFmtId="0" fontId="103" fillId="0" borderId="116" xfId="0" applyFont="1" applyFill="1" applyBorder="1"/>
    <xf numFmtId="2" fontId="103" fillId="0" borderId="115" xfId="0" applyNumberFormat="1" applyFont="1" applyFill="1" applyBorder="1"/>
    <xf numFmtId="2" fontId="105" fillId="0" borderId="116" xfId="0" applyNumberFormat="1" applyFont="1" applyFill="1" applyBorder="1"/>
    <xf numFmtId="166" fontId="103" fillId="0" borderId="115" xfId="0" applyNumberFormat="1" applyFont="1" applyFill="1" applyBorder="1"/>
    <xf numFmtId="0" fontId="46" fillId="0" borderId="0" xfId="0" applyFont="1" applyFill="1" applyBorder="1"/>
    <xf numFmtId="2" fontId="47" fillId="0" borderId="0" xfId="0" applyNumberFormat="1" applyFont="1" applyFill="1" applyBorder="1"/>
    <xf numFmtId="2" fontId="0" fillId="0" borderId="0" xfId="0" applyNumberFormat="1" applyFill="1" applyBorder="1"/>
    <xf numFmtId="165" fontId="49" fillId="0" borderId="103" xfId="0" applyNumberFormat="1" applyFont="1" applyBorder="1" applyAlignment="1">
      <alignment horizontal="center"/>
    </xf>
    <xf numFmtId="165" fontId="103" fillId="0" borderId="103" xfId="0" applyNumberFormat="1" applyFont="1" applyBorder="1"/>
    <xf numFmtId="0" fontId="58" fillId="0" borderId="0" xfId="0" applyFont="1" applyBorder="1"/>
    <xf numFmtId="2" fontId="106" fillId="9" borderId="104" xfId="0" applyNumberFormat="1" applyFont="1" applyFill="1" applyBorder="1" applyAlignment="1">
      <alignment horizontal="center"/>
    </xf>
    <xf numFmtId="166" fontId="106" fillId="9" borderId="116" xfId="0" applyNumberFormat="1" applyFont="1" applyFill="1" applyBorder="1" applyAlignment="1">
      <alignment horizontal="center"/>
    </xf>
    <xf numFmtId="0" fontId="7" fillId="9" borderId="98" xfId="0" applyFont="1" applyFill="1" applyBorder="1"/>
    <xf numFmtId="166" fontId="34" fillId="6" borderId="98" xfId="0" applyNumberFormat="1" applyFont="1" applyFill="1" applyBorder="1"/>
    <xf numFmtId="2" fontId="106" fillId="9" borderId="102" xfId="0" applyNumberFormat="1" applyFont="1" applyFill="1" applyBorder="1" applyAlignment="1">
      <alignment horizontal="center"/>
    </xf>
    <xf numFmtId="2" fontId="0" fillId="0" borderId="40" xfId="0" applyNumberFormat="1" applyBorder="1"/>
    <xf numFmtId="0" fontId="106" fillId="0" borderId="115" xfId="0" applyFont="1" applyBorder="1"/>
    <xf numFmtId="2" fontId="106" fillId="0" borderId="116" xfId="0" applyNumberFormat="1" applyFont="1" applyFill="1" applyBorder="1"/>
    <xf numFmtId="2" fontId="0" fillId="0" borderId="95" xfId="0" applyNumberFormat="1" applyBorder="1"/>
    <xf numFmtId="0" fontId="107" fillId="0" borderId="115" xfId="0" applyFont="1" applyBorder="1"/>
    <xf numFmtId="0" fontId="48" fillId="0" borderId="38" xfId="0" applyFont="1" applyBorder="1"/>
    <xf numFmtId="0" fontId="102" fillId="0" borderId="45" xfId="0" applyFont="1" applyBorder="1"/>
    <xf numFmtId="0" fontId="106" fillId="0" borderId="103" xfId="0" applyFont="1" applyBorder="1"/>
    <xf numFmtId="0" fontId="57" fillId="0" borderId="17" xfId="0" applyFont="1" applyBorder="1" applyAlignment="1">
      <alignment horizontal="center"/>
    </xf>
    <xf numFmtId="0" fontId="6" fillId="0" borderId="3" xfId="0" applyFont="1" applyBorder="1"/>
    <xf numFmtId="165" fontId="34" fillId="0" borderId="0" xfId="0" applyNumberFormat="1" applyFont="1" applyFill="1" applyBorder="1"/>
    <xf numFmtId="2" fontId="49" fillId="0" borderId="121" xfId="0" applyNumberFormat="1" applyFont="1" applyBorder="1" applyAlignment="1">
      <alignment horizontal="center"/>
    </xf>
    <xf numFmtId="166" fontId="49" fillId="0" borderId="121" xfId="0" applyNumberFormat="1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7" fillId="10" borderId="115" xfId="0" applyFont="1" applyFill="1" applyBorder="1"/>
    <xf numFmtId="0" fontId="49" fillId="10" borderId="115" xfId="0" applyFont="1" applyFill="1" applyBorder="1" applyAlignment="1">
      <alignment horizontal="center"/>
    </xf>
    <xf numFmtId="0" fontId="0" fillId="10" borderId="115" xfId="0" applyFill="1" applyBorder="1"/>
    <xf numFmtId="167" fontId="106" fillId="10" borderId="115" xfId="0" applyNumberFormat="1" applyFont="1" applyFill="1" applyBorder="1"/>
    <xf numFmtId="2" fontId="106" fillId="9" borderId="116" xfId="0" applyNumberFormat="1" applyFont="1" applyFill="1" applyBorder="1" applyAlignment="1">
      <alignment horizontal="right"/>
    </xf>
    <xf numFmtId="0" fontId="103" fillId="7" borderId="87" xfId="0" applyFont="1" applyFill="1" applyBorder="1"/>
    <xf numFmtId="0" fontId="66" fillId="0" borderId="27" xfId="0" applyFont="1" applyFill="1" applyBorder="1"/>
    <xf numFmtId="1" fontId="0" fillId="0" borderId="0" xfId="0" applyNumberFormat="1" applyFill="1" applyBorder="1"/>
    <xf numFmtId="167" fontId="2" fillId="0" borderId="115" xfId="0" applyNumberFormat="1" applyFont="1" applyBorder="1"/>
    <xf numFmtId="1" fontId="0" fillId="0" borderId="0" xfId="0" applyNumberFormat="1"/>
    <xf numFmtId="165" fontId="105" fillId="0" borderId="116" xfId="0" applyNumberFormat="1" applyFont="1" applyFill="1" applyBorder="1"/>
    <xf numFmtId="0" fontId="0" fillId="0" borderId="127" xfId="0" applyFont="1" applyFill="1" applyBorder="1" applyAlignment="1">
      <alignment horizontal="left"/>
    </xf>
    <xf numFmtId="166" fontId="0" fillId="0" borderId="0" xfId="0" applyNumberFormat="1" applyBorder="1"/>
    <xf numFmtId="165" fontId="103" fillId="0" borderId="117" xfId="0" applyNumberFormat="1" applyFont="1" applyBorder="1"/>
    <xf numFmtId="0" fontId="61" fillId="0" borderId="25" xfId="0" applyFont="1" applyBorder="1"/>
    <xf numFmtId="0" fontId="0" fillId="7" borderId="39" xfId="0" applyFill="1" applyBorder="1" applyAlignment="1">
      <alignment horizontal="center"/>
    </xf>
    <xf numFmtId="166" fontId="0" fillId="0" borderId="10" xfId="0" applyNumberFormat="1" applyBorder="1"/>
    <xf numFmtId="2" fontId="103" fillId="0" borderId="13" xfId="0" applyNumberFormat="1" applyFont="1" applyBorder="1"/>
    <xf numFmtId="0" fontId="23" fillId="0" borderId="46" xfId="0" applyFont="1" applyBorder="1"/>
    <xf numFmtId="166" fontId="103" fillId="0" borderId="115" xfId="0" applyNumberFormat="1" applyFont="1" applyBorder="1"/>
    <xf numFmtId="0" fontId="1" fillId="0" borderId="100" xfId="0" applyFont="1" applyBorder="1"/>
    <xf numFmtId="167" fontId="103" fillId="0" borderId="55" xfId="0" applyNumberFormat="1" applyFont="1" applyBorder="1"/>
    <xf numFmtId="0" fontId="106" fillId="0" borderId="107" xfId="0" applyFont="1" applyBorder="1"/>
    <xf numFmtId="168" fontId="49" fillId="0" borderId="115" xfId="0" applyNumberFormat="1" applyFont="1" applyBorder="1" applyAlignment="1">
      <alignment horizontal="center"/>
    </xf>
    <xf numFmtId="0" fontId="34" fillId="0" borderId="27" xfId="0" applyFont="1" applyFill="1" applyBorder="1"/>
    <xf numFmtId="0" fontId="103" fillId="0" borderId="115" xfId="0" applyFont="1" applyBorder="1" applyAlignment="1">
      <alignment horizontal="right"/>
    </xf>
    <xf numFmtId="0" fontId="104" fillId="0" borderId="115" xfId="0" applyFont="1" applyBorder="1" applyAlignment="1">
      <alignment horizontal="right"/>
    </xf>
    <xf numFmtId="2" fontId="103" fillId="0" borderId="115" xfId="0" applyNumberFormat="1" applyFont="1" applyBorder="1" applyAlignment="1">
      <alignment horizontal="right"/>
    </xf>
    <xf numFmtId="0" fontId="7" fillId="11" borderId="115" xfId="0" applyFont="1" applyFill="1" applyBorder="1"/>
    <xf numFmtId="166" fontId="52" fillId="7" borderId="115" xfId="0" applyNumberFormat="1" applyFont="1" applyFill="1" applyBorder="1"/>
    <xf numFmtId="0" fontId="0" fillId="7" borderId="82" xfId="0" applyFill="1" applyBorder="1" applyAlignment="1">
      <alignment horizontal="right"/>
    </xf>
    <xf numFmtId="0" fontId="0" fillId="7" borderId="40" xfId="0" applyFill="1" applyBorder="1"/>
    <xf numFmtId="0" fontId="103" fillId="0" borderId="0" xfId="0" applyFont="1" applyBorder="1"/>
    <xf numFmtId="0" fontId="6" fillId="0" borderId="14" xfId="0" applyFont="1" applyBorder="1"/>
    <xf numFmtId="0" fontId="57" fillId="0" borderId="15" xfId="0" applyFont="1" applyBorder="1" applyAlignment="1">
      <alignment horizontal="left"/>
    </xf>
    <xf numFmtId="0" fontId="57" fillId="0" borderId="15" xfId="0" applyFont="1" applyBorder="1"/>
    <xf numFmtId="0" fontId="109" fillId="0" borderId="15" xfId="0" applyFont="1" applyBorder="1"/>
    <xf numFmtId="0" fontId="11" fillId="0" borderId="15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73" fillId="0" borderId="115" xfId="0" applyFont="1" applyBorder="1" applyAlignment="1">
      <alignment horizontal="left"/>
    </xf>
    <xf numFmtId="0" fontId="79" fillId="0" borderId="25" xfId="0" applyFont="1" applyBorder="1" applyAlignment="1">
      <alignment horizontal="left"/>
    </xf>
    <xf numFmtId="0" fontId="57" fillId="0" borderId="14" xfId="0" applyFont="1" applyBorder="1"/>
    <xf numFmtId="0" fontId="0" fillId="7" borderId="95" xfId="0" applyFill="1" applyBorder="1"/>
    <xf numFmtId="0" fontId="0" fillId="7" borderId="116" xfId="0" applyFill="1" applyBorder="1"/>
    <xf numFmtId="1" fontId="77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0" fontId="56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166" fontId="0" fillId="0" borderId="0" xfId="0" applyNumberFormat="1" applyFill="1" applyBorder="1"/>
    <xf numFmtId="165" fontId="23" fillId="0" borderId="0" xfId="0" applyNumberFormat="1" applyFont="1" applyFill="1" applyBorder="1"/>
    <xf numFmtId="0" fontId="7" fillId="0" borderId="103" xfId="0" applyFont="1" applyBorder="1" applyAlignment="1">
      <alignment horizontal="center"/>
    </xf>
    <xf numFmtId="0" fontId="64" fillId="0" borderId="0" xfId="0" applyFont="1" applyFill="1" applyBorder="1"/>
    <xf numFmtId="0" fontId="63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3" fillId="0" borderId="0" xfId="0" applyNumberFormat="1" applyFont="1" applyFill="1" applyBorder="1"/>
    <xf numFmtId="166" fontId="63" fillId="0" borderId="0" xfId="0" applyNumberFormat="1" applyFont="1" applyFill="1" applyBorder="1"/>
    <xf numFmtId="2" fontId="30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0" fontId="44" fillId="0" borderId="103" xfId="0" applyFont="1" applyBorder="1" applyAlignment="1">
      <alignment horizontal="center"/>
    </xf>
    <xf numFmtId="0" fontId="44" fillId="0" borderId="103" xfId="0" applyFont="1" applyFill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1" fontId="7" fillId="0" borderId="116" xfId="0" applyNumberFormat="1" applyFont="1" applyBorder="1" applyAlignment="1">
      <alignment horizontal="center"/>
    </xf>
    <xf numFmtId="165" fontId="7" fillId="0" borderId="117" xfId="0" applyNumberFormat="1" applyFont="1" applyBorder="1" applyAlignment="1">
      <alignment horizontal="center"/>
    </xf>
    <xf numFmtId="1" fontId="7" fillId="0" borderId="115" xfId="0" applyNumberFormat="1" applyFont="1" applyBorder="1" applyAlignment="1">
      <alignment horizontal="center"/>
    </xf>
    <xf numFmtId="165" fontId="7" fillId="0" borderId="115" xfId="0" applyNumberFormat="1" applyFont="1" applyBorder="1" applyAlignment="1">
      <alignment horizontal="center"/>
    </xf>
    <xf numFmtId="1" fontId="44" fillId="0" borderId="115" xfId="0" applyNumberFormat="1" applyFont="1" applyBorder="1" applyAlignment="1">
      <alignment horizontal="center"/>
    </xf>
    <xf numFmtId="165" fontId="44" fillId="0" borderId="103" xfId="0" applyNumberFormat="1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1" fontId="44" fillId="0" borderId="115" xfId="0" applyNumberFormat="1" applyFont="1" applyFill="1" applyBorder="1" applyAlignment="1">
      <alignment horizontal="center"/>
    </xf>
    <xf numFmtId="2" fontId="44" fillId="0" borderId="115" xfId="0" applyNumberFormat="1" applyFont="1" applyBorder="1" applyAlignment="1">
      <alignment horizontal="center"/>
    </xf>
    <xf numFmtId="165" fontId="44" fillId="0" borderId="115" xfId="0" applyNumberFormat="1" applyFont="1" applyBorder="1" applyAlignment="1">
      <alignment horizontal="center"/>
    </xf>
    <xf numFmtId="165" fontId="44" fillId="0" borderId="115" xfId="0" applyNumberFormat="1" applyFont="1" applyFill="1" applyBorder="1" applyAlignment="1">
      <alignment horizontal="center"/>
    </xf>
    <xf numFmtId="2" fontId="7" fillId="0" borderId="115" xfId="0" applyNumberFormat="1" applyFont="1" applyBorder="1" applyAlignment="1">
      <alignment horizontal="center"/>
    </xf>
    <xf numFmtId="2" fontId="44" fillId="0" borderId="103" xfId="0" applyNumberFormat="1" applyFont="1" applyBorder="1" applyAlignment="1">
      <alignment horizontal="center"/>
    </xf>
    <xf numFmtId="166" fontId="44" fillId="0" borderId="115" xfId="0" applyNumberFormat="1" applyFont="1" applyBorder="1" applyAlignment="1">
      <alignment horizontal="center"/>
    </xf>
    <xf numFmtId="166" fontId="7" fillId="0" borderId="115" xfId="0" applyNumberFormat="1" applyFont="1" applyBorder="1" applyAlignment="1">
      <alignment horizontal="center"/>
    </xf>
    <xf numFmtId="166" fontId="44" fillId="0" borderId="103" xfId="0" applyNumberFormat="1" applyFont="1" applyBorder="1" applyAlignment="1">
      <alignment horizontal="center"/>
    </xf>
    <xf numFmtId="2" fontId="44" fillId="0" borderId="115" xfId="0" applyNumberFormat="1" applyFont="1" applyFill="1" applyBorder="1" applyAlignment="1">
      <alignment horizontal="center"/>
    </xf>
    <xf numFmtId="167" fontId="44" fillId="0" borderId="103" xfId="0" applyNumberFormat="1" applyFont="1" applyBorder="1" applyAlignment="1">
      <alignment horizontal="center"/>
    </xf>
    <xf numFmtId="168" fontId="44" fillId="0" borderId="103" xfId="0" applyNumberFormat="1" applyFont="1" applyBorder="1" applyAlignment="1">
      <alignment horizontal="center"/>
    </xf>
    <xf numFmtId="167" fontId="44" fillId="0" borderId="115" xfId="0" applyNumberFormat="1" applyFont="1" applyFill="1" applyBorder="1" applyAlignment="1">
      <alignment horizontal="center"/>
    </xf>
    <xf numFmtId="167" fontId="44" fillId="0" borderId="115" xfId="0" applyNumberFormat="1" applyFont="1" applyBorder="1" applyAlignment="1">
      <alignment horizontal="center"/>
    </xf>
    <xf numFmtId="2" fontId="2" fillId="0" borderId="115" xfId="0" applyNumberFormat="1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2" fontId="7" fillId="0" borderId="121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" fontId="7" fillId="0" borderId="87" xfId="0" applyNumberFormat="1" applyFont="1" applyBorder="1" applyAlignment="1">
      <alignment horizontal="center"/>
    </xf>
    <xf numFmtId="9" fontId="23" fillId="0" borderId="19" xfId="0" applyNumberFormat="1" applyFont="1" applyBorder="1"/>
    <xf numFmtId="0" fontId="23" fillId="0" borderId="19" xfId="0" applyFont="1" applyBorder="1"/>
    <xf numFmtId="9" fontId="23" fillId="0" borderId="22" xfId="0" applyNumberFormat="1" applyFont="1" applyBorder="1"/>
    <xf numFmtId="9" fontId="23" fillId="0" borderId="103" xfId="0" applyNumberFormat="1" applyFont="1" applyBorder="1"/>
    <xf numFmtId="0" fontId="0" fillId="0" borderId="46" xfId="0" applyFont="1" applyBorder="1"/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Font="1" applyBorder="1"/>
    <xf numFmtId="0" fontId="0" fillId="0" borderId="16" xfId="0" applyFont="1" applyBorder="1" applyAlignment="1">
      <alignment horizontal="center"/>
    </xf>
    <xf numFmtId="9" fontId="28" fillId="0" borderId="0" xfId="0" applyNumberFormat="1" applyFont="1" applyFill="1" applyBorder="1" applyAlignment="1">
      <alignment horizontal="left"/>
    </xf>
    <xf numFmtId="10" fontId="28" fillId="0" borderId="0" xfId="0" applyNumberFormat="1" applyFont="1" applyFill="1" applyBorder="1" applyAlignment="1">
      <alignment horizontal="left"/>
    </xf>
    <xf numFmtId="10" fontId="30" fillId="0" borderId="0" xfId="0" applyNumberFormat="1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2" fontId="44" fillId="0" borderId="0" xfId="0" applyNumberFormat="1" applyFont="1" applyFill="1" applyBorder="1" applyAlignment="1">
      <alignment horizontal="left"/>
    </xf>
    <xf numFmtId="2" fontId="85" fillId="0" borderId="0" xfId="0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left"/>
    </xf>
    <xf numFmtId="167" fontId="49" fillId="0" borderId="98" xfId="0" applyNumberFormat="1" applyFont="1" applyBorder="1" applyAlignment="1">
      <alignment horizontal="center"/>
    </xf>
    <xf numFmtId="168" fontId="49" fillId="0" borderId="98" xfId="0" applyNumberFormat="1" applyFont="1" applyBorder="1" applyAlignment="1">
      <alignment horizontal="center"/>
    </xf>
    <xf numFmtId="2" fontId="85" fillId="0" borderId="115" xfId="0" applyNumberFormat="1" applyFont="1" applyFill="1" applyBorder="1"/>
    <xf numFmtId="167" fontId="48" fillId="0" borderId="115" xfId="0" applyNumberFormat="1" applyFont="1" applyBorder="1" applyAlignment="1">
      <alignment horizontal="center"/>
    </xf>
    <xf numFmtId="1" fontId="49" fillId="0" borderId="103" xfId="0" applyNumberFormat="1" applyFont="1" applyBorder="1" applyAlignment="1">
      <alignment horizontal="center"/>
    </xf>
    <xf numFmtId="0" fontId="0" fillId="0" borderId="123" xfId="0" applyBorder="1" applyAlignment="1">
      <alignment horizontal="left"/>
    </xf>
    <xf numFmtId="0" fontId="0" fillId="0" borderId="12" xfId="0" applyBorder="1"/>
    <xf numFmtId="0" fontId="85" fillId="0" borderId="13" xfId="0" applyFont="1" applyBorder="1"/>
    <xf numFmtId="0" fontId="7" fillId="9" borderId="121" xfId="0" applyFont="1" applyFill="1" applyBorder="1"/>
    <xf numFmtId="166" fontId="34" fillId="6" borderId="121" xfId="0" applyNumberFormat="1" applyFont="1" applyFill="1" applyBorder="1"/>
    <xf numFmtId="2" fontId="106" fillId="9" borderId="87" xfId="0" applyNumberFormat="1" applyFont="1" applyFill="1" applyBorder="1" applyAlignment="1">
      <alignment horizontal="center"/>
    </xf>
    <xf numFmtId="0" fontId="105" fillId="0" borderId="29" xfId="0" applyFont="1" applyBorder="1"/>
    <xf numFmtId="166" fontId="34" fillId="0" borderId="10" xfId="0" applyNumberFormat="1" applyFont="1" applyBorder="1"/>
    <xf numFmtId="2" fontId="106" fillId="0" borderId="13" xfId="0" applyNumberFormat="1" applyFont="1" applyBorder="1" applyAlignment="1">
      <alignment horizontal="center"/>
    </xf>
    <xf numFmtId="0" fontId="47" fillId="0" borderId="0" xfId="0" applyFont="1"/>
    <xf numFmtId="165" fontId="103" fillId="0" borderId="115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103" fillId="0" borderId="104" xfId="0" applyFont="1" applyBorder="1"/>
    <xf numFmtId="165" fontId="105" fillId="0" borderId="29" xfId="0" applyNumberFormat="1" applyFont="1" applyFill="1" applyBorder="1"/>
    <xf numFmtId="0" fontId="105" fillId="0" borderId="29" xfId="0" applyFont="1" applyFill="1" applyBorder="1"/>
    <xf numFmtId="166" fontId="34" fillId="0" borderId="10" xfId="0" applyNumberFormat="1" applyFont="1" applyFill="1" applyBorder="1"/>
    <xf numFmtId="2" fontId="2" fillId="0" borderId="13" xfId="0" applyNumberFormat="1" applyFont="1" applyFill="1" applyBorder="1" applyAlignment="1">
      <alignment horizontal="center"/>
    </xf>
    <xf numFmtId="0" fontId="74" fillId="0" borderId="0" xfId="0" applyFont="1" applyFill="1" applyBorder="1"/>
    <xf numFmtId="0" fontId="106" fillId="0" borderId="98" xfId="0" applyFont="1" applyBorder="1"/>
    <xf numFmtId="0" fontId="0" fillId="0" borderId="94" xfId="0" applyBorder="1" applyAlignment="1">
      <alignment horizontal="left"/>
    </xf>
    <xf numFmtId="2" fontId="49" fillId="0" borderId="98" xfId="0" applyNumberFormat="1" applyFont="1" applyBorder="1" applyAlignment="1">
      <alignment horizontal="center"/>
    </xf>
    <xf numFmtId="0" fontId="94" fillId="0" borderId="0" xfId="0" applyFont="1" applyFill="1" applyBorder="1"/>
    <xf numFmtId="1" fontId="103" fillId="0" borderId="115" xfId="0" applyNumberFormat="1" applyFont="1" applyFill="1" applyBorder="1"/>
    <xf numFmtId="166" fontId="23" fillId="0" borderId="0" xfId="0" applyNumberFormat="1" applyFont="1" applyFill="1" applyBorder="1"/>
    <xf numFmtId="2" fontId="108" fillId="0" borderId="103" xfId="0" applyNumberFormat="1" applyFont="1" applyBorder="1"/>
    <xf numFmtId="165" fontId="85" fillId="0" borderId="115" xfId="0" applyNumberFormat="1" applyFont="1" applyBorder="1"/>
    <xf numFmtId="0" fontId="85" fillId="0" borderId="118" xfId="0" applyFont="1" applyBorder="1"/>
    <xf numFmtId="0" fontId="2" fillId="0" borderId="127" xfId="0" applyFont="1" applyBorder="1"/>
    <xf numFmtId="0" fontId="23" fillId="0" borderId="36" xfId="0" applyFont="1" applyBorder="1"/>
    <xf numFmtId="0" fontId="81" fillId="0" borderId="8" xfId="0" applyFont="1" applyBorder="1" applyAlignment="1">
      <alignment horizontal="left"/>
    </xf>
    <xf numFmtId="0" fontId="2" fillId="0" borderId="116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2" fontId="85" fillId="0" borderId="29" xfId="0" applyNumberFormat="1" applyFont="1" applyBorder="1"/>
    <xf numFmtId="165" fontId="17" fillId="0" borderId="0" xfId="0" applyNumberFormat="1" applyFont="1" applyFill="1" applyBorder="1"/>
    <xf numFmtId="1" fontId="54" fillId="0" borderId="0" xfId="0" applyNumberFormat="1" applyFont="1" applyFill="1" applyBorder="1"/>
    <xf numFmtId="167" fontId="23" fillId="0" borderId="0" xfId="0" applyNumberFormat="1" applyFont="1" applyFill="1" applyBorder="1"/>
    <xf numFmtId="0" fontId="110" fillId="0" borderId="115" xfId="0" applyFont="1" applyFill="1" applyBorder="1"/>
    <xf numFmtId="0" fontId="0" fillId="7" borderId="98" xfId="0" applyFill="1" applyBorder="1" applyAlignment="1">
      <alignment horizontal="center"/>
    </xf>
    <xf numFmtId="0" fontId="0" fillId="7" borderId="98" xfId="0" applyFill="1" applyBorder="1"/>
    <xf numFmtId="0" fontId="0" fillId="7" borderId="115" xfId="0" applyFill="1" applyBorder="1"/>
    <xf numFmtId="167" fontId="0" fillId="7" borderId="115" xfId="0" applyNumberFormat="1" applyFill="1" applyBorder="1"/>
    <xf numFmtId="0" fontId="34" fillId="7" borderId="102" xfId="0" applyFont="1" applyFill="1" applyBorder="1"/>
    <xf numFmtId="0" fontId="103" fillId="7" borderId="116" xfId="0" applyFont="1" applyFill="1" applyBorder="1"/>
    <xf numFmtId="0" fontId="47" fillId="0" borderId="115" xfId="0" applyFont="1" applyBorder="1"/>
    <xf numFmtId="0" fontId="0" fillId="0" borderId="116" xfId="0" applyBorder="1"/>
    <xf numFmtId="166" fontId="14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0" fillId="0" borderId="49" xfId="0" applyFill="1" applyBorder="1"/>
    <xf numFmtId="0" fontId="17" fillId="0" borderId="114" xfId="0" applyFont="1" applyFill="1" applyBorder="1" applyAlignment="1">
      <alignment horizontal="center"/>
    </xf>
    <xf numFmtId="1" fontId="44" fillId="0" borderId="103" xfId="0" applyNumberFormat="1" applyFont="1" applyFill="1" applyBorder="1" applyAlignment="1">
      <alignment horizontal="center"/>
    </xf>
    <xf numFmtId="0" fontId="44" fillId="0" borderId="115" xfId="0" applyFont="1" applyFill="1" applyBorder="1" applyAlignment="1">
      <alignment horizontal="center"/>
    </xf>
    <xf numFmtId="2" fontId="44" fillId="0" borderId="103" xfId="0" applyNumberFormat="1" applyFont="1" applyFill="1" applyBorder="1" applyAlignment="1">
      <alignment horizontal="center"/>
    </xf>
    <xf numFmtId="167" fontId="7" fillId="0" borderId="115" xfId="0" applyNumberFormat="1" applyFont="1" applyBorder="1" applyAlignment="1">
      <alignment horizontal="center"/>
    </xf>
    <xf numFmtId="165" fontId="44" fillId="0" borderId="103" xfId="0" applyNumberFormat="1" applyFont="1" applyFill="1" applyBorder="1" applyAlignment="1">
      <alignment horizontal="center"/>
    </xf>
    <xf numFmtId="167" fontId="44" fillId="0" borderId="103" xfId="0" applyNumberFormat="1" applyFont="1" applyFill="1" applyBorder="1" applyAlignment="1">
      <alignment horizontal="center"/>
    </xf>
    <xf numFmtId="168" fontId="44" fillId="0" borderId="103" xfId="0" applyNumberFormat="1" applyFont="1" applyFill="1" applyBorder="1" applyAlignment="1">
      <alignment horizontal="center"/>
    </xf>
    <xf numFmtId="1" fontId="2" fillId="0" borderId="121" xfId="0" applyNumberFormat="1" applyFont="1" applyBorder="1" applyAlignment="1">
      <alignment horizontal="center"/>
    </xf>
    <xf numFmtId="0" fontId="103" fillId="0" borderId="0" xfId="0" applyFont="1" applyFill="1" applyBorder="1"/>
    <xf numFmtId="0" fontId="69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49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/>
    <xf numFmtId="0" fontId="105" fillId="0" borderId="0" xfId="0" applyFont="1" applyFill="1" applyBorder="1"/>
    <xf numFmtId="168" fontId="49" fillId="0" borderId="0" xfId="0" applyNumberFormat="1" applyFont="1" applyFill="1" applyBorder="1" applyAlignment="1">
      <alignment horizontal="center"/>
    </xf>
    <xf numFmtId="166" fontId="49" fillId="0" borderId="0" xfId="0" applyNumberFormat="1" applyFont="1" applyFill="1" applyBorder="1" applyAlignment="1">
      <alignment horizontal="center"/>
    </xf>
    <xf numFmtId="2" fontId="103" fillId="0" borderId="0" xfId="0" applyNumberFormat="1" applyFont="1" applyFill="1" applyBorder="1"/>
    <xf numFmtId="166" fontId="103" fillId="0" borderId="0" xfId="0" applyNumberFormat="1" applyFont="1" applyFill="1" applyBorder="1"/>
    <xf numFmtId="166" fontId="34" fillId="0" borderId="0" xfId="0" applyNumberFormat="1" applyFont="1" applyFill="1" applyBorder="1"/>
    <xf numFmtId="2" fontId="106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right"/>
    </xf>
    <xf numFmtId="2" fontId="103" fillId="0" borderId="0" xfId="0" applyNumberFormat="1" applyFont="1" applyFill="1" applyBorder="1" applyAlignment="1">
      <alignment horizontal="right"/>
    </xf>
    <xf numFmtId="165" fontId="103" fillId="0" borderId="0" xfId="0" applyNumberFormat="1" applyFont="1" applyFill="1" applyBorder="1"/>
    <xf numFmtId="2" fontId="105" fillId="0" borderId="0" xfId="0" applyNumberFormat="1" applyFont="1" applyFill="1" applyBorder="1"/>
    <xf numFmtId="166" fontId="52" fillId="0" borderId="0" xfId="0" applyNumberFormat="1" applyFont="1" applyFill="1" applyBorder="1"/>
    <xf numFmtId="166" fontId="106" fillId="0" borderId="0" xfId="0" applyNumberFormat="1" applyFont="1" applyFill="1" applyBorder="1" applyAlignment="1">
      <alignment horizontal="center"/>
    </xf>
    <xf numFmtId="1" fontId="103" fillId="0" borderId="0" xfId="0" applyNumberFormat="1" applyFont="1" applyFill="1" applyBorder="1"/>
    <xf numFmtId="165" fontId="49" fillId="0" borderId="0" xfId="0" applyNumberFormat="1" applyFont="1" applyFill="1" applyBorder="1" applyAlignment="1">
      <alignment horizontal="center"/>
    </xf>
    <xf numFmtId="167" fontId="48" fillId="0" borderId="0" xfId="0" applyNumberFormat="1" applyFont="1" applyFill="1" applyBorder="1" applyAlignment="1">
      <alignment horizontal="center"/>
    </xf>
    <xf numFmtId="165" fontId="105" fillId="0" borderId="0" xfId="0" applyNumberFormat="1" applyFont="1" applyFill="1" applyBorder="1"/>
    <xf numFmtId="2" fontId="106" fillId="0" borderId="0" xfId="0" applyNumberFormat="1" applyFont="1" applyFill="1" applyBorder="1"/>
    <xf numFmtId="0" fontId="106" fillId="0" borderId="0" xfId="0" applyFont="1" applyFill="1" applyBorder="1"/>
    <xf numFmtId="0" fontId="85" fillId="0" borderId="0" xfId="0" applyFont="1" applyFill="1" applyBorder="1"/>
    <xf numFmtId="167" fontId="106" fillId="0" borderId="0" xfId="0" applyNumberFormat="1" applyFont="1" applyFill="1" applyBorder="1"/>
    <xf numFmtId="167" fontId="49" fillId="0" borderId="0" xfId="0" applyNumberFormat="1" applyFont="1" applyFill="1" applyBorder="1" applyAlignment="1">
      <alignment horizontal="center"/>
    </xf>
    <xf numFmtId="2" fontId="108" fillId="0" borderId="0" xfId="0" applyNumberFormat="1" applyFont="1" applyFill="1" applyBorder="1"/>
    <xf numFmtId="2" fontId="85" fillId="0" borderId="0" xfId="0" applyNumberFormat="1" applyFont="1" applyFill="1" applyBorder="1"/>
    <xf numFmtId="165" fontId="85" fillId="0" borderId="0" xfId="0" applyNumberFormat="1" applyFont="1" applyFill="1" applyBorder="1"/>
    <xf numFmtId="167" fontId="103" fillId="0" borderId="0" xfId="0" applyNumberFormat="1" applyFont="1" applyFill="1" applyBorder="1"/>
    <xf numFmtId="0" fontId="110" fillId="0" borderId="0" xfId="0" applyFont="1" applyFill="1" applyBorder="1"/>
    <xf numFmtId="167" fontId="49" fillId="0" borderId="0" xfId="0" applyNumberFormat="1" applyFont="1" applyFill="1" applyBorder="1"/>
    <xf numFmtId="167" fontId="0" fillId="0" borderId="0" xfId="0" applyNumberFormat="1" applyFill="1" applyBorder="1"/>
    <xf numFmtId="0" fontId="0" fillId="0" borderId="0" xfId="0" applyFont="1" applyBorder="1" applyAlignment="1"/>
    <xf numFmtId="0" fontId="49" fillId="0" borderId="0" xfId="0" applyFont="1" applyBorder="1" applyAlignment="1">
      <alignment horizontal="left"/>
    </xf>
    <xf numFmtId="0" fontId="47" fillId="0" borderId="0" xfId="0" applyFont="1" applyBorder="1"/>
    <xf numFmtId="0" fontId="94" fillId="0" borderId="0" xfId="0" applyFont="1" applyBorder="1"/>
    <xf numFmtId="0" fontId="70" fillId="0" borderId="0" xfId="0" applyFont="1" applyBorder="1"/>
    <xf numFmtId="0" fontId="57" fillId="0" borderId="0" xfId="0" applyFont="1" applyBorder="1"/>
    <xf numFmtId="0" fontId="4" fillId="0" borderId="0" xfId="0" applyFont="1" applyAlignment="1">
      <alignment horizontal="left"/>
    </xf>
    <xf numFmtId="0" fontId="67" fillId="0" borderId="0" xfId="0" applyFont="1"/>
    <xf numFmtId="0" fontId="69" fillId="0" borderId="0" xfId="0" applyFont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14" fillId="0" borderId="123" xfId="0" applyFont="1" applyFill="1" applyBorder="1" applyAlignment="1">
      <alignment horizontal="left"/>
    </xf>
    <xf numFmtId="0" fontId="2" fillId="0" borderId="128" xfId="0" applyFont="1" applyFill="1" applyBorder="1" applyAlignment="1">
      <alignment horizontal="center"/>
    </xf>
    <xf numFmtId="0" fontId="14" fillId="0" borderId="127" xfId="0" applyFont="1" applyFill="1" applyBorder="1" applyAlignment="1"/>
    <xf numFmtId="0" fontId="2" fillId="0" borderId="96" xfId="0" applyFont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6" xfId="0" applyFont="1" applyFill="1" applyBorder="1" applyAlignment="1">
      <alignment horizontal="center"/>
    </xf>
    <xf numFmtId="164" fontId="14" fillId="0" borderId="123" xfId="0" applyNumberFormat="1" applyFont="1" applyFill="1" applyBorder="1" applyAlignment="1">
      <alignment horizontal="left"/>
    </xf>
    <xf numFmtId="0" fontId="14" fillId="0" borderId="127" xfId="0" applyFont="1" applyFill="1" applyBorder="1"/>
    <xf numFmtId="0" fontId="2" fillId="0" borderId="95" xfId="0" applyFont="1" applyBorder="1" applyAlignment="1">
      <alignment horizontal="center"/>
    </xf>
    <xf numFmtId="164" fontId="2" fillId="0" borderId="123" xfId="0" applyNumberFormat="1" applyFont="1" applyFill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2" fillId="0" borderId="128" xfId="0" applyFont="1" applyFill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19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4" fillId="0" borderId="123" xfId="0" applyFont="1" applyFill="1" applyBorder="1" applyAlignment="1"/>
    <xf numFmtId="164" fontId="14" fillId="0" borderId="96" xfId="0" applyNumberFormat="1" applyFont="1" applyBorder="1" applyAlignment="1">
      <alignment horizontal="center"/>
    </xf>
    <xf numFmtId="0" fontId="2" fillId="0" borderId="124" xfId="0" applyFont="1" applyBorder="1"/>
    <xf numFmtId="0" fontId="2" fillId="0" borderId="96" xfId="0" applyFont="1" applyBorder="1" applyAlignment="1">
      <alignment horizontal="center"/>
    </xf>
    <xf numFmtId="164" fontId="14" fillId="0" borderId="123" xfId="0" applyNumberFormat="1" applyFont="1" applyBorder="1" applyAlignment="1">
      <alignment horizontal="left"/>
    </xf>
    <xf numFmtId="164" fontId="14" fillId="0" borderId="123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5" fillId="0" borderId="15" xfId="0" applyFont="1" applyFill="1" applyBorder="1"/>
    <xf numFmtId="0" fontId="34" fillId="0" borderId="125" xfId="0" applyFont="1" applyFill="1" applyBorder="1" applyAlignment="1">
      <alignment horizontal="left"/>
    </xf>
    <xf numFmtId="0" fontId="0" fillId="0" borderId="96" xfId="0" applyFill="1" applyBorder="1" applyAlignment="1">
      <alignment horizontal="right"/>
    </xf>
    <xf numFmtId="0" fontId="34" fillId="0" borderId="91" xfId="0" applyFont="1" applyFill="1" applyBorder="1"/>
    <xf numFmtId="0" fontId="2" fillId="0" borderId="126" xfId="0" applyFont="1" applyBorder="1"/>
    <xf numFmtId="0" fontId="47" fillId="0" borderId="117" xfId="0" applyFont="1" applyBorder="1"/>
    <xf numFmtId="0" fontId="0" fillId="0" borderId="85" xfId="0" applyBorder="1"/>
    <xf numFmtId="0" fontId="81" fillId="0" borderId="121" xfId="0" applyFont="1" applyBorder="1" applyAlignment="1">
      <alignment horizontal="left"/>
    </xf>
    <xf numFmtId="0" fontId="34" fillId="0" borderId="88" xfId="0" applyFont="1" applyFill="1" applyBorder="1" applyAlignment="1">
      <alignment horizontal="left"/>
    </xf>
    <xf numFmtId="0" fontId="7" fillId="0" borderId="88" xfId="0" applyFont="1" applyFill="1" applyBorder="1"/>
    <xf numFmtId="0" fontId="17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left" wrapText="1"/>
    </xf>
    <xf numFmtId="0" fontId="48" fillId="0" borderId="39" xfId="0" applyFont="1" applyBorder="1"/>
    <xf numFmtId="0" fontId="102" fillId="0" borderId="30" xfId="0" applyFont="1" applyBorder="1"/>
    <xf numFmtId="166" fontId="49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8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2" fillId="0" borderId="0" xfId="0" applyNumberFormat="1" applyFont="1"/>
    <xf numFmtId="165" fontId="32" fillId="0" borderId="0" xfId="0" applyNumberFormat="1" applyFont="1"/>
    <xf numFmtId="2" fontId="32" fillId="0" borderId="0" xfId="0" applyNumberFormat="1" applyFont="1"/>
    <xf numFmtId="165" fontId="31" fillId="0" borderId="0" xfId="0" applyNumberFormat="1" applyFont="1"/>
    <xf numFmtId="0" fontId="24" fillId="0" borderId="0" xfId="0" applyFont="1"/>
    <xf numFmtId="0" fontId="3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4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49" fillId="0" borderId="9" xfId="0" applyFont="1" applyBorder="1"/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1" fontId="37" fillId="0" borderId="91" xfId="0" applyNumberFormat="1" applyFont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0" fillId="0" borderId="28" xfId="0" applyBorder="1" applyAlignment="1">
      <alignment horizontal="center"/>
    </xf>
    <xf numFmtId="1" fontId="37" fillId="0" borderId="92" xfId="0" applyNumberFormat="1" applyFont="1" applyBorder="1" applyAlignment="1">
      <alignment horizontal="center"/>
    </xf>
    <xf numFmtId="0" fontId="14" fillId="0" borderId="92" xfId="0" applyFont="1" applyBorder="1" applyAlignment="1">
      <alignment horizontal="right"/>
    </xf>
    <xf numFmtId="2" fontId="37" fillId="0" borderId="28" xfId="0" applyNumberFormat="1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/>
    </xf>
    <xf numFmtId="0" fontId="17" fillId="0" borderId="92" xfId="0" applyFont="1" applyBorder="1" applyAlignment="1">
      <alignment horizontal="right"/>
    </xf>
    <xf numFmtId="0" fontId="26" fillId="0" borderId="28" xfId="0" applyFont="1" applyBorder="1" applyAlignment="1">
      <alignment horizontal="center" vertical="center"/>
    </xf>
    <xf numFmtId="1" fontId="37" fillId="0" borderId="125" xfId="0" applyNumberFormat="1" applyFont="1" applyBorder="1" applyAlignment="1">
      <alignment horizontal="center"/>
    </xf>
    <xf numFmtId="0" fontId="14" fillId="0" borderId="125" xfId="0" applyFont="1" applyBorder="1" applyAlignment="1">
      <alignment horizontal="right"/>
    </xf>
    <xf numFmtId="2" fontId="16" fillId="0" borderId="28" xfId="0" applyNumberFormat="1" applyFont="1" applyBorder="1" applyAlignment="1">
      <alignment horizontal="center" vertical="center" wrapText="1"/>
    </xf>
    <xf numFmtId="0" fontId="14" fillId="0" borderId="91" xfId="0" applyFont="1" applyBorder="1" applyAlignment="1">
      <alignment horizontal="right"/>
    </xf>
    <xf numFmtId="0" fontId="8" fillId="0" borderId="4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50" fillId="0" borderId="37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4" fillId="0" borderId="88" xfId="0" applyFont="1" applyBorder="1" applyAlignment="1">
      <alignment horizontal="right"/>
    </xf>
    <xf numFmtId="0" fontId="70" fillId="0" borderId="91" xfId="0" applyFont="1" applyBorder="1"/>
    <xf numFmtId="0" fontId="1" fillId="0" borderId="94" xfId="0" applyFont="1" applyBorder="1" applyAlignment="1">
      <alignment horizontal="center"/>
    </xf>
    <xf numFmtId="0" fontId="70" fillId="0" borderId="92" xfId="0" applyFont="1" applyBorder="1"/>
    <xf numFmtId="0" fontId="1" fillId="0" borderId="97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4" fillId="0" borderId="96" xfId="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2" fontId="18" fillId="0" borderId="82" xfId="0" applyNumberFormat="1" applyFont="1" applyBorder="1" applyAlignment="1">
      <alignment horizontal="center"/>
    </xf>
    <xf numFmtId="1" fontId="37" fillId="0" borderId="1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4" fillId="0" borderId="92" xfId="0" applyFont="1" applyBorder="1"/>
    <xf numFmtId="0" fontId="0" fillId="0" borderId="101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6" xfId="0" applyBorder="1" applyAlignment="1">
      <alignment horizontal="left"/>
    </xf>
    <xf numFmtId="1" fontId="54" fillId="0" borderId="97" xfId="0" applyNumberFormat="1" applyFont="1" applyBorder="1" applyAlignment="1">
      <alignment horizontal="left"/>
    </xf>
    <xf numFmtId="0" fontId="0" fillId="0" borderId="92" xfId="0" applyBorder="1" applyAlignment="1">
      <alignment horizontal="right"/>
    </xf>
    <xf numFmtId="2" fontId="18" fillId="0" borderId="106" xfId="0" applyNumberFormat="1" applyFont="1" applyBorder="1" applyAlignment="1">
      <alignment horizontal="center"/>
    </xf>
    <xf numFmtId="1" fontId="37" fillId="0" borderId="97" xfId="0" applyNumberFormat="1" applyFont="1" applyBorder="1" applyAlignment="1">
      <alignment horizontal="center"/>
    </xf>
    <xf numFmtId="2" fontId="18" fillId="0" borderId="118" xfId="0" applyNumberFormat="1" applyFont="1" applyBorder="1" applyAlignment="1">
      <alignment horizontal="center"/>
    </xf>
    <xf numFmtId="1" fontId="37" fillId="0" borderId="127" xfId="0" applyNumberFormat="1" applyFont="1" applyBorder="1" applyAlignment="1">
      <alignment horizontal="center"/>
    </xf>
    <xf numFmtId="49" fontId="14" fillId="0" borderId="125" xfId="0" applyNumberFormat="1" applyFont="1" applyBorder="1" applyAlignment="1">
      <alignment horizontal="right"/>
    </xf>
    <xf numFmtId="1" fontId="37" fillId="0" borderId="94" xfId="0" applyNumberFormat="1" applyFont="1" applyBorder="1" applyAlignment="1">
      <alignment horizontal="center"/>
    </xf>
    <xf numFmtId="1" fontId="37" fillId="0" borderId="123" xfId="0" applyNumberFormat="1" applyFont="1" applyBorder="1" applyAlignment="1">
      <alignment horizontal="center"/>
    </xf>
    <xf numFmtId="164" fontId="14" fillId="0" borderId="96" xfId="0" applyNumberFormat="1" applyFont="1" applyBorder="1" applyAlignment="1">
      <alignment horizontal="right"/>
    </xf>
    <xf numFmtId="1" fontId="37" fillId="0" borderId="36" xfId="0" applyNumberFormat="1" applyFont="1" applyBorder="1" applyAlignment="1">
      <alignment horizontal="center"/>
    </xf>
    <xf numFmtId="0" fontId="17" fillId="0" borderId="88" xfId="0" applyFont="1" applyBorder="1" applyAlignment="1">
      <alignment horizontal="right"/>
    </xf>
    <xf numFmtId="1" fontId="37" fillId="0" borderId="24" xfId="0" applyNumberFormat="1" applyFont="1" applyBorder="1" applyAlignment="1">
      <alignment horizontal="center"/>
    </xf>
    <xf numFmtId="164" fontId="14" fillId="0" borderId="88" xfId="0" applyNumberFormat="1" applyFont="1" applyBorder="1" applyAlignment="1">
      <alignment horizontal="right"/>
    </xf>
    <xf numFmtId="1" fontId="37" fillId="0" borderId="114" xfId="0" applyNumberFormat="1" applyFont="1" applyBorder="1" applyAlignment="1">
      <alignment horizontal="center"/>
    </xf>
    <xf numFmtId="1" fontId="37" fillId="0" borderId="100" xfId="0" applyNumberFormat="1" applyFont="1" applyBorder="1" applyAlignment="1">
      <alignment horizontal="center"/>
    </xf>
    <xf numFmtId="1" fontId="37" fillId="0" borderId="99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2" fillId="0" borderId="18" xfId="0" applyFont="1" applyBorder="1"/>
    <xf numFmtId="1" fontId="37" fillId="0" borderId="42" xfId="0" applyNumberFormat="1" applyFont="1" applyBorder="1" applyAlignment="1">
      <alignment horizontal="center"/>
    </xf>
    <xf numFmtId="0" fontId="71" fillId="0" borderId="2" xfId="0" applyFont="1" applyBorder="1" applyAlignment="1">
      <alignment horizontal="right"/>
    </xf>
    <xf numFmtId="0" fontId="34" fillId="0" borderId="101" xfId="0" applyFont="1" applyBorder="1" applyAlignment="1">
      <alignment horizontal="left"/>
    </xf>
    <xf numFmtId="0" fontId="2" fillId="0" borderId="119" xfId="0" applyFont="1" applyBorder="1"/>
    <xf numFmtId="0" fontId="2" fillId="0" borderId="128" xfId="0" applyFont="1" applyBorder="1"/>
    <xf numFmtId="0" fontId="8" fillId="0" borderId="9" xfId="0" applyFont="1" applyBorder="1" applyAlignment="1">
      <alignment horizontal="left"/>
    </xf>
    <xf numFmtId="0" fontId="1" fillId="0" borderId="17" xfId="0" applyFont="1" applyBorder="1"/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2" fontId="37" fillId="0" borderId="0" xfId="0" applyNumberFormat="1" applyFont="1" applyAlignment="1">
      <alignment horizontal="center"/>
    </xf>
    <xf numFmtId="9" fontId="37" fillId="0" borderId="0" xfId="0" applyNumberFormat="1" applyFont="1" applyAlignment="1">
      <alignment horizontal="center"/>
    </xf>
    <xf numFmtId="0" fontId="52" fillId="0" borderId="24" xfId="0" applyFont="1" applyBorder="1" applyAlignment="1">
      <alignment horizontal="center" vertical="center"/>
    </xf>
    <xf numFmtId="166" fontId="0" fillId="0" borderId="26" xfId="0" applyNumberFormat="1" applyBorder="1"/>
    <xf numFmtId="0" fontId="37" fillId="0" borderId="0" xfId="0" applyFont="1" applyAlignment="1">
      <alignment horizontal="right"/>
    </xf>
    <xf numFmtId="0" fontId="52" fillId="0" borderId="114" xfId="0" applyFont="1" applyBorder="1" applyAlignment="1">
      <alignment horizontal="center" vertical="center"/>
    </xf>
    <xf numFmtId="166" fontId="0" fillId="0" borderId="116" xfId="0" applyNumberFormat="1" applyBorder="1"/>
    <xf numFmtId="0" fontId="59" fillId="8" borderId="127" xfId="0" applyFont="1" applyFill="1" applyBorder="1"/>
    <xf numFmtId="9" fontId="37" fillId="5" borderId="118" xfId="0" applyNumberFormat="1" applyFont="1" applyFill="1" applyBorder="1" applyAlignment="1">
      <alignment horizontal="center"/>
    </xf>
    <xf numFmtId="2" fontId="37" fillId="0" borderId="0" xfId="0" applyNumberFormat="1" applyFont="1"/>
    <xf numFmtId="0" fontId="37" fillId="0" borderId="107" xfId="0" applyFont="1" applyBorder="1" applyAlignment="1">
      <alignment horizontal="right"/>
    </xf>
    <xf numFmtId="0" fontId="0" fillId="0" borderId="102" xfId="0" applyBorder="1" applyAlignment="1">
      <alignment horizontal="left"/>
    </xf>
    <xf numFmtId="0" fontId="42" fillId="4" borderId="124" xfId="0" applyFont="1" applyFill="1" applyBorder="1" applyAlignment="1">
      <alignment horizontal="right"/>
    </xf>
    <xf numFmtId="166" fontId="111" fillId="0" borderId="0" xfId="0" applyNumberFormat="1" applyFont="1"/>
    <xf numFmtId="167" fontId="111" fillId="0" borderId="0" xfId="0" applyNumberFormat="1" applyFont="1"/>
    <xf numFmtId="2" fontId="111" fillId="0" borderId="0" xfId="0" applyNumberFormat="1" applyFont="1"/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89" fillId="0" borderId="0" xfId="0" applyNumberFormat="1" applyFont="1" applyAlignment="1">
      <alignment horizontal="center"/>
    </xf>
    <xf numFmtId="1" fontId="89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88" xfId="0" applyFont="1" applyBorder="1" applyAlignment="1">
      <alignment horizontal="left"/>
    </xf>
    <xf numFmtId="2" fontId="18" fillId="0" borderId="116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41" fillId="2" borderId="87" xfId="0" applyNumberFormat="1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98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107" xfId="0" applyFont="1" applyBorder="1"/>
    <xf numFmtId="0" fontId="2" fillId="0" borderId="91" xfId="0" applyFont="1" applyBorder="1" applyAlignment="1">
      <alignment horizontal="center"/>
    </xf>
    <xf numFmtId="0" fontId="48" fillId="0" borderId="10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41" fillId="2" borderId="0" xfId="0" applyNumberFormat="1" applyFont="1" applyFill="1" applyBorder="1" applyAlignment="1">
      <alignment horizontal="center"/>
    </xf>
    <xf numFmtId="166" fontId="73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66" fontId="89" fillId="2" borderId="0" xfId="0" applyNumberFormat="1" applyFont="1" applyFill="1" applyBorder="1" applyAlignment="1">
      <alignment horizontal="center"/>
    </xf>
    <xf numFmtId="0" fontId="17" fillId="0" borderId="0" xfId="0" applyFont="1" applyBorder="1"/>
    <xf numFmtId="165" fontId="17" fillId="0" borderId="0" xfId="0" applyNumberFormat="1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left"/>
    </xf>
    <xf numFmtId="9" fontId="37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59" fillId="0" borderId="0" xfId="0" applyFont="1" applyFill="1" applyBorder="1"/>
    <xf numFmtId="2" fontId="40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/>
    <xf numFmtId="1" fontId="37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166" fontId="60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36" xfId="0" applyFont="1" applyBorder="1"/>
    <xf numFmtId="0" fontId="2" fillId="0" borderId="94" xfId="0" applyFont="1" applyBorder="1" applyAlignment="1">
      <alignment vertical="center"/>
    </xf>
    <xf numFmtId="0" fontId="2" fillId="0" borderId="97" xfId="0" applyFont="1" applyBorder="1"/>
    <xf numFmtId="0" fontId="2" fillId="0" borderId="94" xfId="0" applyFont="1" applyBorder="1"/>
    <xf numFmtId="0" fontId="5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125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14" fillId="0" borderId="91" xfId="0" applyFont="1" applyBorder="1" applyAlignment="1">
      <alignment horizontal="left"/>
    </xf>
    <xf numFmtId="0" fontId="0" fillId="0" borderId="92" xfId="0" applyBorder="1" applyAlignment="1">
      <alignment horizontal="left"/>
    </xf>
    <xf numFmtId="49" fontId="14" fillId="0" borderId="125" xfId="0" applyNumberFormat="1" applyFont="1" applyBorder="1" applyAlignment="1">
      <alignment horizontal="left"/>
    </xf>
    <xf numFmtId="164" fontId="14" fillId="0" borderId="96" xfId="0" applyNumberFormat="1" applyFont="1" applyBorder="1" applyAlignment="1">
      <alignment horizontal="left"/>
    </xf>
    <xf numFmtId="0" fontId="17" fillId="0" borderId="88" xfId="0" applyFont="1" applyBorder="1" applyAlignment="1">
      <alignment horizontal="left"/>
    </xf>
    <xf numFmtId="0" fontId="2" fillId="0" borderId="123" xfId="0" applyFont="1" applyBorder="1"/>
    <xf numFmtId="0" fontId="2" fillId="0" borderId="87" xfId="0" applyFont="1" applyBorder="1" applyAlignment="1">
      <alignment horizontal="center"/>
    </xf>
    <xf numFmtId="0" fontId="14" fillId="0" borderId="5" xfId="0" applyFont="1" applyBorder="1"/>
    <xf numFmtId="0" fontId="23" fillId="0" borderId="107" xfId="0" applyFont="1" applyBorder="1"/>
    <xf numFmtId="0" fontId="49" fillId="0" borderId="36" xfId="0" applyFont="1" applyFill="1" applyBorder="1"/>
    <xf numFmtId="0" fontId="0" fillId="0" borderId="4" xfId="0" applyBorder="1" applyAlignment="1">
      <alignment horizontal="right"/>
    </xf>
    <xf numFmtId="0" fontId="112" fillId="0" borderId="0" xfId="0" applyFont="1"/>
    <xf numFmtId="0" fontId="49" fillId="0" borderId="15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49" fillId="0" borderId="36" xfId="0" applyFont="1" applyBorder="1"/>
    <xf numFmtId="0" fontId="10" fillId="0" borderId="4" xfId="0" applyFont="1" applyFill="1" applyBorder="1"/>
    <xf numFmtId="0" fontId="2" fillId="0" borderId="8" xfId="0" applyFont="1" applyBorder="1" applyAlignment="1">
      <alignment horizontal="right"/>
    </xf>
    <xf numFmtId="0" fontId="57" fillId="0" borderId="14" xfId="0" applyFont="1" applyFill="1" applyBorder="1"/>
    <xf numFmtId="165" fontId="23" fillId="0" borderId="98" xfId="0" applyNumberFormat="1" applyFont="1" applyBorder="1" applyAlignment="1">
      <alignment horizontal="left"/>
    </xf>
    <xf numFmtId="165" fontId="77" fillId="0" borderId="98" xfId="0" applyNumberFormat="1" applyFont="1" applyFill="1" applyBorder="1" applyAlignment="1">
      <alignment horizontal="left"/>
    </xf>
    <xf numFmtId="0" fontId="77" fillId="0" borderId="98" xfId="0" applyFont="1" applyFill="1" applyBorder="1" applyAlignment="1">
      <alignment horizontal="left"/>
    </xf>
    <xf numFmtId="0" fontId="23" fillId="0" borderId="40" xfId="0" applyFont="1" applyFill="1" applyBorder="1"/>
    <xf numFmtId="0" fontId="23" fillId="0" borderId="40" xfId="0" applyFont="1" applyFill="1" applyBorder="1" applyAlignment="1">
      <alignment horizontal="left"/>
    </xf>
    <xf numFmtId="0" fontId="77" fillId="0" borderId="40" xfId="0" applyFont="1" applyFill="1" applyBorder="1" applyAlignment="1">
      <alignment horizontal="left"/>
    </xf>
    <xf numFmtId="0" fontId="29" fillId="0" borderId="115" xfId="0" applyFont="1" applyFill="1" applyBorder="1" applyAlignment="1">
      <alignment horizontal="left"/>
    </xf>
    <xf numFmtId="0" fontId="77" fillId="0" borderId="115" xfId="0" applyFont="1" applyFill="1" applyBorder="1" applyAlignment="1">
      <alignment horizontal="left"/>
    </xf>
    <xf numFmtId="165" fontId="2" fillId="0" borderId="115" xfId="0" applyNumberFormat="1" applyFont="1" applyFill="1" applyBorder="1" applyAlignment="1">
      <alignment horizontal="left"/>
    </xf>
    <xf numFmtId="165" fontId="29" fillId="0" borderId="115" xfId="0" applyNumberFormat="1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48" fillId="0" borderId="15" xfId="0" applyFont="1" applyFill="1" applyBorder="1"/>
    <xf numFmtId="0" fontId="48" fillId="0" borderId="15" xfId="0" applyFont="1" applyBorder="1"/>
    <xf numFmtId="0" fontId="48" fillId="0" borderId="35" xfId="0" applyFont="1" applyBorder="1"/>
    <xf numFmtId="165" fontId="49" fillId="0" borderId="25" xfId="0" applyNumberFormat="1" applyFont="1" applyBorder="1" applyAlignment="1">
      <alignment horizontal="center"/>
    </xf>
    <xf numFmtId="0" fontId="7" fillId="0" borderId="121" xfId="0" applyFont="1" applyBorder="1"/>
    <xf numFmtId="0" fontId="0" fillId="0" borderId="4" xfId="0" applyFill="1" applyBorder="1"/>
    <xf numFmtId="0" fontId="0" fillId="0" borderId="8" xfId="0" applyFill="1" applyBorder="1" applyAlignment="1">
      <alignment horizontal="right"/>
    </xf>
    <xf numFmtId="164" fontId="14" fillId="0" borderId="97" xfId="0" applyNumberFormat="1" applyFont="1" applyBorder="1" applyAlignment="1">
      <alignment horizontal="left"/>
    </xf>
    <xf numFmtId="0" fontId="23" fillId="0" borderId="107" xfId="0" applyFont="1" applyFill="1" applyBorder="1" applyAlignment="1">
      <alignment horizontal="center"/>
    </xf>
    <xf numFmtId="0" fontId="7" fillId="0" borderId="31" xfId="0" applyFont="1" applyBorder="1"/>
    <xf numFmtId="0" fontId="49" fillId="0" borderId="11" xfId="0" applyFont="1" applyBorder="1" applyAlignment="1">
      <alignment horizontal="center"/>
    </xf>
    <xf numFmtId="0" fontId="103" fillId="0" borderId="122" xfId="0" applyFont="1" applyBorder="1"/>
    <xf numFmtId="0" fontId="47" fillId="0" borderId="100" xfId="0" applyFont="1" applyFill="1" applyBorder="1"/>
    <xf numFmtId="0" fontId="47" fillId="0" borderId="98" xfId="0" applyFont="1" applyFill="1" applyBorder="1" applyAlignment="1">
      <alignment horizontal="left"/>
    </xf>
    <xf numFmtId="0" fontId="76" fillId="0" borderId="118" xfId="0" applyFont="1" applyFill="1" applyBorder="1" applyAlignment="1">
      <alignment horizontal="left"/>
    </xf>
    <xf numFmtId="0" fontId="76" fillId="0" borderId="82" xfId="0" applyFont="1" applyFill="1" applyBorder="1" applyAlignment="1">
      <alignment horizontal="left"/>
    </xf>
    <xf numFmtId="0" fontId="14" fillId="0" borderId="82" xfId="0" applyFont="1" applyFill="1" applyBorder="1"/>
    <xf numFmtId="0" fontId="0" fillId="0" borderId="10" xfId="0" applyBorder="1" applyAlignment="1">
      <alignment horizontal="right"/>
    </xf>
    <xf numFmtId="165" fontId="47" fillId="0" borderId="115" xfId="0" applyNumberFormat="1" applyFont="1" applyFill="1" applyBorder="1" applyAlignment="1">
      <alignment horizontal="left"/>
    </xf>
    <xf numFmtId="165" fontId="76" fillId="0" borderId="115" xfId="0" applyNumberFormat="1" applyFont="1" applyFill="1" applyBorder="1" applyAlignment="1">
      <alignment horizontal="left"/>
    </xf>
    <xf numFmtId="0" fontId="76" fillId="0" borderId="115" xfId="0" applyFont="1" applyFill="1" applyBorder="1" applyAlignment="1">
      <alignment horizontal="left"/>
    </xf>
    <xf numFmtId="0" fontId="23" fillId="0" borderId="119" xfId="0" applyFont="1" applyFill="1" applyBorder="1" applyAlignment="1">
      <alignment horizontal="left"/>
    </xf>
    <xf numFmtId="0" fontId="0" fillId="6" borderId="49" xfId="0" applyFill="1" applyBorder="1"/>
    <xf numFmtId="0" fontId="2" fillId="0" borderId="0" xfId="0" applyFont="1" applyBorder="1" applyAlignment="1">
      <alignment vertical="center"/>
    </xf>
    <xf numFmtId="164" fontId="14" fillId="0" borderId="94" xfId="0" applyNumberFormat="1" applyFont="1" applyBorder="1" applyAlignment="1">
      <alignment horizontal="left"/>
    </xf>
    <xf numFmtId="0" fontId="0" fillId="0" borderId="91" xfId="0" applyBorder="1" applyAlignment="1">
      <alignment horizontal="right"/>
    </xf>
    <xf numFmtId="0" fontId="113" fillId="0" borderId="0" xfId="0" applyFont="1" applyFill="1"/>
    <xf numFmtId="0" fontId="57" fillId="0" borderId="17" xfId="0" applyFont="1" applyFill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48" fillId="0" borderId="17" xfId="0" applyFont="1" applyBorder="1" applyAlignment="1">
      <alignment horizontal="left"/>
    </xf>
    <xf numFmtId="2" fontId="93" fillId="2" borderId="121" xfId="0" applyNumberFormat="1" applyFont="1" applyFill="1" applyBorder="1" applyAlignment="1">
      <alignment horizontal="center"/>
    </xf>
    <xf numFmtId="0" fontId="2" fillId="0" borderId="88" xfId="0" applyFont="1" applyBorder="1" applyAlignment="1">
      <alignment vertical="center"/>
    </xf>
    <xf numFmtId="1" fontId="114" fillId="0" borderId="24" xfId="0" applyNumberFormat="1" applyFont="1" applyBorder="1" applyAlignment="1">
      <alignment horizontal="center"/>
    </xf>
    <xf numFmtId="1" fontId="114" fillId="0" borderId="100" xfId="0" applyNumberFormat="1" applyFont="1" applyBorder="1" applyAlignment="1">
      <alignment horizontal="center"/>
    </xf>
    <xf numFmtId="1" fontId="114" fillId="0" borderId="99" xfId="0" applyNumberFormat="1" applyFont="1" applyBorder="1" applyAlignment="1">
      <alignment horizontal="center"/>
    </xf>
    <xf numFmtId="1" fontId="114" fillId="0" borderId="114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2" fontId="18" fillId="0" borderId="95" xfId="0" applyNumberFormat="1" applyFont="1" applyBorder="1" applyAlignment="1">
      <alignment horizontal="center"/>
    </xf>
    <xf numFmtId="1" fontId="37" fillId="0" borderId="33" xfId="0" applyNumberFormat="1" applyFont="1" applyBorder="1" applyAlignment="1">
      <alignment horizontal="center"/>
    </xf>
    <xf numFmtId="1" fontId="54" fillId="0" borderId="93" xfId="0" applyNumberFormat="1" applyFont="1" applyBorder="1" applyAlignment="1">
      <alignment horizontal="center"/>
    </xf>
    <xf numFmtId="2" fontId="18" fillId="0" borderId="104" xfId="0" applyNumberFormat="1" applyFont="1" applyBorder="1" applyAlignment="1">
      <alignment horizontal="center"/>
    </xf>
    <xf numFmtId="1" fontId="37" fillId="0" borderId="117" xfId="0" applyNumberFormat="1" applyFont="1" applyBorder="1" applyAlignment="1">
      <alignment horizontal="center"/>
    </xf>
    <xf numFmtId="164" fontId="14" fillId="0" borderId="92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66" fillId="0" borderId="0" xfId="0" applyFont="1"/>
    <xf numFmtId="0" fontId="23" fillId="0" borderId="116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36" fillId="0" borderId="2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7" fillId="0" borderId="117" xfId="0" applyFont="1" applyBorder="1"/>
    <xf numFmtId="0" fontId="7" fillId="0" borderId="3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1" fontId="116" fillId="0" borderId="127" xfId="0" applyNumberFormat="1" applyFont="1" applyBorder="1" applyAlignment="1">
      <alignment horizontal="center"/>
    </xf>
    <xf numFmtId="0" fontId="54" fillId="0" borderId="127" xfId="0" applyFont="1" applyBorder="1" applyAlignment="1">
      <alignment horizontal="center"/>
    </xf>
    <xf numFmtId="0" fontId="116" fillId="0" borderId="127" xfId="0" applyFont="1" applyBorder="1" applyAlignment="1">
      <alignment horizontal="center"/>
    </xf>
    <xf numFmtId="0" fontId="2" fillId="0" borderId="4" xfId="0" applyFont="1" applyBorder="1"/>
    <xf numFmtId="0" fontId="8" fillId="0" borderId="3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7" fillId="0" borderId="13" xfId="0" applyFont="1" applyBorder="1" applyAlignment="1">
      <alignment horizontal="center"/>
    </xf>
    <xf numFmtId="9" fontId="37" fillId="0" borderId="40" xfId="0" applyNumberFormat="1" applyFont="1" applyBorder="1" applyAlignment="1">
      <alignment horizontal="center"/>
    </xf>
    <xf numFmtId="0" fontId="52" fillId="0" borderId="99" xfId="0" applyFont="1" applyBorder="1" applyAlignment="1">
      <alignment horizontal="center" vertical="center"/>
    </xf>
    <xf numFmtId="166" fontId="0" fillId="0" borderId="120" xfId="0" applyNumberFormat="1" applyBorder="1"/>
    <xf numFmtId="0" fontId="48" fillId="0" borderId="94" xfId="0" applyFont="1" applyBorder="1" applyAlignment="1">
      <alignment horizontal="left"/>
    </xf>
    <xf numFmtId="166" fontId="0" fillId="0" borderId="102" xfId="0" applyNumberFormat="1" applyBorder="1"/>
    <xf numFmtId="0" fontId="48" fillId="0" borderId="37" xfId="0" applyFont="1" applyBorder="1" applyAlignment="1">
      <alignment horizontal="left"/>
    </xf>
    <xf numFmtId="166" fontId="0" fillId="0" borderId="32" xfId="0" applyNumberFormat="1" applyBorder="1"/>
    <xf numFmtId="0" fontId="10" fillId="0" borderId="0" xfId="0" applyFont="1" applyAlignment="1">
      <alignment horizontal="center"/>
    </xf>
    <xf numFmtId="165" fontId="10" fillId="0" borderId="7" xfId="0" applyNumberFormat="1" applyFont="1" applyBorder="1" applyAlignment="1">
      <alignment horizontal="center" vertical="center"/>
    </xf>
    <xf numFmtId="2" fontId="18" fillId="0" borderId="118" xfId="0" applyNumberFormat="1" applyFont="1" applyFill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2" fontId="19" fillId="0" borderId="118" xfId="0" applyNumberFormat="1" applyFont="1" applyFill="1" applyBorder="1" applyAlignment="1">
      <alignment horizontal="center"/>
    </xf>
    <xf numFmtId="165" fontId="52" fillId="0" borderId="7" xfId="0" applyNumberFormat="1" applyFont="1" applyBorder="1" applyAlignment="1">
      <alignment horizontal="center"/>
    </xf>
    <xf numFmtId="1" fontId="38" fillId="0" borderId="7" xfId="0" applyNumberFormat="1" applyFont="1" applyBorder="1" applyAlignment="1">
      <alignment horizontal="center"/>
    </xf>
    <xf numFmtId="0" fontId="39" fillId="0" borderId="118" xfId="0" applyFont="1" applyBorder="1" applyAlignment="1">
      <alignment horizontal="right"/>
    </xf>
    <xf numFmtId="165" fontId="41" fillId="3" borderId="118" xfId="0" applyNumberFormat="1" applyFont="1" applyFill="1" applyBorder="1" applyAlignment="1">
      <alignment horizontal="center"/>
    </xf>
    <xf numFmtId="1" fontId="37" fillId="0" borderId="118" xfId="0" applyNumberFormat="1" applyFont="1" applyBorder="1" applyAlignment="1">
      <alignment horizontal="center"/>
    </xf>
    <xf numFmtId="165" fontId="38" fillId="4" borderId="122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2" fontId="72" fillId="0" borderId="0" xfId="0" applyNumberFormat="1" applyFont="1" applyFill="1" applyBorder="1" applyAlignment="1">
      <alignment horizontal="center"/>
    </xf>
    <xf numFmtId="1" fontId="114" fillId="0" borderId="117" xfId="0" applyNumberFormat="1" applyFont="1" applyBorder="1" applyAlignment="1">
      <alignment horizontal="center"/>
    </xf>
    <xf numFmtId="0" fontId="0" fillId="0" borderId="99" xfId="0" applyBorder="1" applyAlignment="1">
      <alignment horizontal="left"/>
    </xf>
    <xf numFmtId="2" fontId="18" fillId="0" borderId="116" xfId="0" applyNumberFormat="1" applyFont="1" applyFill="1" applyBorder="1" applyAlignment="1">
      <alignment horizontal="center"/>
    </xf>
    <xf numFmtId="2" fontId="18" fillId="0" borderId="102" xfId="0" applyNumberFormat="1" applyFont="1" applyBorder="1" applyAlignment="1">
      <alignment horizontal="center"/>
    </xf>
    <xf numFmtId="0" fontId="34" fillId="0" borderId="127" xfId="0" applyFont="1" applyBorder="1" applyAlignment="1">
      <alignment horizontal="left"/>
    </xf>
    <xf numFmtId="0" fontId="23" fillId="0" borderId="88" xfId="0" applyFont="1" applyBorder="1" applyAlignment="1">
      <alignment horizontal="center"/>
    </xf>
    <xf numFmtId="1" fontId="114" fillId="0" borderId="88" xfId="0" applyNumberFormat="1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54" fillId="0" borderId="125" xfId="0" applyFont="1" applyBorder="1" applyAlignment="1">
      <alignment horizontal="center"/>
    </xf>
    <xf numFmtId="2" fontId="88" fillId="0" borderId="0" xfId="0" applyNumberFormat="1" applyFont="1" applyFill="1" applyBorder="1" applyAlignment="1">
      <alignment horizontal="left" vertical="center" wrapText="1"/>
    </xf>
    <xf numFmtId="166" fontId="72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166" fontId="38" fillId="0" borderId="0" xfId="0" applyNumberFormat="1" applyFont="1" applyFill="1" applyBorder="1" applyAlignment="1">
      <alignment horizontal="center"/>
    </xf>
    <xf numFmtId="0" fontId="17" fillId="0" borderId="94" xfId="0" applyFont="1" applyFill="1" applyBorder="1" applyAlignment="1">
      <alignment horizontal="left"/>
    </xf>
    <xf numFmtId="165" fontId="77" fillId="0" borderId="26" xfId="0" applyNumberFormat="1" applyFont="1" applyFill="1" applyBorder="1" applyAlignment="1">
      <alignment horizontal="left"/>
    </xf>
    <xf numFmtId="2" fontId="14" fillId="0" borderId="107" xfId="0" applyNumberFormat="1" applyFont="1" applyFill="1" applyBorder="1" applyAlignment="1">
      <alignment horizontal="center"/>
    </xf>
    <xf numFmtId="0" fontId="14" fillId="0" borderId="91" xfId="0" applyFont="1" applyBorder="1"/>
    <xf numFmtId="166" fontId="38" fillId="4" borderId="81" xfId="0" applyNumberFormat="1" applyFont="1" applyFill="1" applyBorder="1" applyAlignment="1">
      <alignment horizontal="center"/>
    </xf>
    <xf numFmtId="2" fontId="38" fillId="4" borderId="80" xfId="0" applyNumberFormat="1" applyFont="1" applyFill="1" applyBorder="1" applyAlignment="1">
      <alignment horizontal="center"/>
    </xf>
    <xf numFmtId="0" fontId="7" fillId="0" borderId="30" xfId="0" applyFont="1" applyBorder="1"/>
    <xf numFmtId="0" fontId="7" fillId="0" borderId="120" xfId="0" applyFont="1" applyBorder="1"/>
    <xf numFmtId="0" fontId="2" fillId="0" borderId="28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2" xfId="0" applyFont="1" applyBorder="1"/>
    <xf numFmtId="0" fontId="7" fillId="0" borderId="17" xfId="0" applyFont="1" applyBorder="1" applyAlignment="1">
      <alignment horizontal="center"/>
    </xf>
    <xf numFmtId="0" fontId="2" fillId="0" borderId="9" xfId="0" applyFont="1" applyBorder="1"/>
    <xf numFmtId="0" fontId="0" fillId="0" borderId="36" xfId="0" applyBorder="1" applyAlignment="1">
      <alignment horizontal="center"/>
    </xf>
    <xf numFmtId="0" fontId="0" fillId="0" borderId="127" xfId="0" applyBorder="1" applyAlignment="1">
      <alignment horizontal="center"/>
    </xf>
    <xf numFmtId="0" fontId="2" fillId="0" borderId="49" xfId="0" applyFont="1" applyBorder="1"/>
    <xf numFmtId="0" fontId="0" fillId="0" borderId="123" xfId="0" applyBorder="1" applyAlignment="1">
      <alignment horizontal="center"/>
    </xf>
    <xf numFmtId="0" fontId="44" fillId="0" borderId="93" xfId="0" applyFont="1" applyFill="1" applyBorder="1" applyAlignment="1">
      <alignment horizontal="center"/>
    </xf>
    <xf numFmtId="165" fontId="44" fillId="0" borderId="93" xfId="0" applyNumberFormat="1" applyFont="1" applyFill="1" applyBorder="1" applyAlignment="1">
      <alignment horizontal="center"/>
    </xf>
    <xf numFmtId="167" fontId="44" fillId="0" borderId="93" xfId="0" applyNumberFormat="1" applyFont="1" applyBorder="1" applyAlignment="1">
      <alignment horizontal="center"/>
    </xf>
    <xf numFmtId="2" fontId="2" fillId="0" borderId="117" xfId="0" applyNumberFormat="1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2" fontId="2" fillId="0" borderId="126" xfId="0" applyNumberFormat="1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04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166" fontId="44" fillId="0" borderId="103" xfId="0" applyNumberFormat="1" applyFont="1" applyFill="1" applyBorder="1" applyAlignment="1">
      <alignment horizontal="center"/>
    </xf>
    <xf numFmtId="166" fontId="44" fillId="0" borderId="115" xfId="0" applyNumberFormat="1" applyFont="1" applyFill="1" applyBorder="1" applyAlignment="1">
      <alignment horizontal="center"/>
    </xf>
    <xf numFmtId="166" fontId="2" fillId="0" borderId="116" xfId="0" applyNumberFormat="1" applyFont="1" applyBorder="1" applyAlignment="1">
      <alignment horizontal="center"/>
    </xf>
    <xf numFmtId="0" fontId="17" fillId="0" borderId="97" xfId="0" applyFont="1" applyBorder="1"/>
    <xf numFmtId="0" fontId="23" fillId="0" borderId="1" xfId="0" applyFont="1" applyBorder="1" applyAlignment="1">
      <alignment horizontal="center"/>
    </xf>
    <xf numFmtId="0" fontId="10" fillId="0" borderId="4" xfId="0" applyFont="1" applyBorder="1"/>
    <xf numFmtId="0" fontId="50" fillId="0" borderId="0" xfId="0" applyFont="1"/>
    <xf numFmtId="0" fontId="34" fillId="0" borderId="8" xfId="0" applyFont="1" applyBorder="1" applyAlignment="1">
      <alignment horizontal="left"/>
    </xf>
    <xf numFmtId="0" fontId="94" fillId="0" borderId="94" xfId="0" applyFont="1" applyBorder="1" applyAlignment="1">
      <alignment horizontal="left"/>
    </xf>
    <xf numFmtId="0" fontId="70" fillId="0" borderId="95" xfId="0" applyFont="1" applyBorder="1" applyAlignment="1">
      <alignment horizontal="left"/>
    </xf>
    <xf numFmtId="0" fontId="113" fillId="0" borderId="0" xfId="0" applyFont="1"/>
    <xf numFmtId="0" fontId="57" fillId="0" borderId="37" xfId="0" applyFont="1" applyFill="1" applyBorder="1" applyAlignment="1">
      <alignment horizontal="left"/>
    </xf>
    <xf numFmtId="0" fontId="14" fillId="0" borderId="125" xfId="0" applyFont="1" applyBorder="1"/>
    <xf numFmtId="164" fontId="2" fillId="0" borderId="127" xfId="0" applyNumberFormat="1" applyFont="1" applyBorder="1" applyAlignment="1">
      <alignment horizontal="center"/>
    </xf>
    <xf numFmtId="0" fontId="61" fillId="0" borderId="24" xfId="0" applyFont="1" applyBorder="1"/>
    <xf numFmtId="165" fontId="103" fillId="0" borderId="25" xfId="0" applyNumberFormat="1" applyFont="1" applyBorder="1"/>
    <xf numFmtId="165" fontId="49" fillId="0" borderId="121" xfId="0" applyNumberFormat="1" applyFont="1" applyBorder="1" applyAlignment="1">
      <alignment horizontal="center"/>
    </xf>
    <xf numFmtId="164" fontId="14" fillId="0" borderId="125" xfId="0" applyNumberFormat="1" applyFont="1" applyBorder="1" applyAlignment="1">
      <alignment horizontal="center"/>
    </xf>
    <xf numFmtId="0" fontId="17" fillId="0" borderId="94" xfId="0" applyFont="1" applyBorder="1" applyAlignment="1">
      <alignment horizontal="left"/>
    </xf>
    <xf numFmtId="0" fontId="36" fillId="0" borderId="97" xfId="0" applyFont="1" applyBorder="1" applyAlignment="1">
      <alignment horizontal="left"/>
    </xf>
    <xf numFmtId="0" fontId="0" fillId="0" borderId="101" xfId="0" applyBorder="1" applyAlignment="1">
      <alignment horizontal="right"/>
    </xf>
    <xf numFmtId="0" fontId="2" fillId="0" borderId="101" xfId="0" applyFont="1" applyFill="1" applyBorder="1" applyAlignment="1">
      <alignment horizontal="center"/>
    </xf>
    <xf numFmtId="0" fontId="23" fillId="0" borderId="127" xfId="0" applyFont="1" applyBorder="1" applyAlignment="1">
      <alignment horizontal="left"/>
    </xf>
    <xf numFmtId="49" fontId="14" fillId="0" borderId="127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44" fillId="0" borderId="106" xfId="0" applyFont="1" applyBorder="1" applyAlignment="1">
      <alignment horizontal="center"/>
    </xf>
    <xf numFmtId="1" fontId="44" fillId="0" borderId="118" xfId="0" applyNumberFormat="1" applyFont="1" applyBorder="1" applyAlignment="1">
      <alignment horizontal="center"/>
    </xf>
    <xf numFmtId="165" fontId="44" fillId="0" borderId="118" xfId="0" applyNumberFormat="1" applyFont="1" applyBorder="1" applyAlignment="1">
      <alignment horizontal="center"/>
    </xf>
    <xf numFmtId="2" fontId="44" fillId="0" borderId="118" xfId="0" applyNumberFormat="1" applyFont="1" applyBorder="1" applyAlignment="1">
      <alignment horizontal="center"/>
    </xf>
    <xf numFmtId="166" fontId="44" fillId="0" borderId="118" xfId="0" applyNumberFormat="1" applyFont="1" applyBorder="1" applyAlignment="1">
      <alignment horizontal="center"/>
    </xf>
    <xf numFmtId="2" fontId="2" fillId="0" borderId="1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165" fontId="7" fillId="0" borderId="114" xfId="0" applyNumberFormat="1" applyFont="1" applyBorder="1" applyAlignment="1">
      <alignment horizontal="center"/>
    </xf>
    <xf numFmtId="1" fontId="7" fillId="0" borderId="114" xfId="0" applyNumberFormat="1" applyFont="1" applyBorder="1" applyAlignment="1">
      <alignment horizontal="center"/>
    </xf>
    <xf numFmtId="2" fontId="7" fillId="0" borderId="114" xfId="0" applyNumberFormat="1" applyFont="1" applyBorder="1" applyAlignment="1">
      <alignment horizontal="center"/>
    </xf>
    <xf numFmtId="2" fontId="7" fillId="0" borderId="85" xfId="0" applyNumberFormat="1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61" fillId="0" borderId="116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7" xfId="0" applyFont="1" applyBorder="1" applyAlignment="1">
      <alignment horizontal="center"/>
    </xf>
    <xf numFmtId="2" fontId="2" fillId="0" borderId="116" xfId="0" applyNumberFormat="1" applyFont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1" fontId="37" fillId="2" borderId="36" xfId="0" applyNumberFormat="1" applyFont="1" applyFill="1" applyBorder="1" applyAlignment="1">
      <alignment horizontal="center"/>
    </xf>
    <xf numFmtId="0" fontId="34" fillId="0" borderId="93" xfId="0" applyFont="1" applyFill="1" applyBorder="1" applyAlignment="1">
      <alignment horizontal="left"/>
    </xf>
    <xf numFmtId="0" fontId="52" fillId="0" borderId="3" xfId="0" applyFont="1" applyFill="1" applyBorder="1" applyAlignment="1"/>
    <xf numFmtId="0" fontId="8" fillId="0" borderId="17" xfId="0" applyFont="1" applyFill="1" applyBorder="1"/>
    <xf numFmtId="0" fontId="52" fillId="0" borderId="3" xfId="0" applyFont="1" applyBorder="1" applyAlignment="1">
      <alignment horizontal="left"/>
    </xf>
    <xf numFmtId="0" fontId="52" fillId="0" borderId="18" xfId="0" applyFont="1" applyBorder="1"/>
    <xf numFmtId="0" fontId="52" fillId="0" borderId="10" xfId="0" applyFont="1" applyBorder="1"/>
    <xf numFmtId="0" fontId="52" fillId="0" borderId="13" xfId="0" applyFont="1" applyBorder="1"/>
    <xf numFmtId="0" fontId="2" fillId="0" borderId="127" xfId="0" applyFont="1" applyFill="1" applyBorder="1"/>
    <xf numFmtId="0" fontId="50" fillId="0" borderId="39" xfId="0" applyFont="1" applyBorder="1"/>
    <xf numFmtId="0" fontId="79" fillId="0" borderId="30" xfId="0" applyFont="1" applyBorder="1"/>
    <xf numFmtId="0" fontId="52" fillId="0" borderId="42" xfId="0" applyFont="1" applyBorder="1" applyAlignment="1"/>
    <xf numFmtId="0" fontId="2" fillId="0" borderId="103" xfId="0" applyFont="1" applyFill="1" applyBorder="1" applyAlignment="1">
      <alignment horizontal="left"/>
    </xf>
    <xf numFmtId="0" fontId="81" fillId="0" borderId="104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1" fontId="42" fillId="0" borderId="114" xfId="0" applyNumberFormat="1" applyFont="1" applyBorder="1" applyAlignment="1">
      <alignment horizontal="center"/>
    </xf>
    <xf numFmtId="1" fontId="42" fillId="0" borderId="100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23" fillId="0" borderId="125" xfId="0" applyFont="1" applyBorder="1" applyAlignment="1">
      <alignment horizontal="center"/>
    </xf>
    <xf numFmtId="0" fontId="14" fillId="0" borderId="123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0" fillId="0" borderId="8" xfId="0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9" fillId="0" borderId="0" xfId="0" applyFont="1" applyBorder="1"/>
    <xf numFmtId="0" fontId="113" fillId="0" borderId="0" xfId="0" applyFont="1" applyFill="1" applyBorder="1"/>
    <xf numFmtId="0" fontId="75" fillId="0" borderId="0" xfId="0" applyFont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25" xfId="0" applyFont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164" fontId="2" fillId="0" borderId="123" xfId="0" applyNumberFormat="1" applyFont="1" applyBorder="1" applyAlignment="1">
      <alignment horizontal="center"/>
    </xf>
    <xf numFmtId="0" fontId="36" fillId="0" borderId="37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57" fillId="0" borderId="17" xfId="0" applyFont="1" applyFill="1" applyBorder="1"/>
    <xf numFmtId="0" fontId="0" fillId="0" borderId="29" xfId="0" applyFill="1" applyBorder="1" applyAlignment="1">
      <alignment horizontal="left"/>
    </xf>
    <xf numFmtId="0" fontId="2" fillId="0" borderId="123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4"/>
  <sheetViews>
    <sheetView tabSelected="1" topLeftCell="A178" zoomScaleNormal="100" workbookViewId="0">
      <selection activeCell="I11" sqref="I11:J11"/>
    </sheetView>
  </sheetViews>
  <sheetFormatPr defaultRowHeight="15"/>
  <cols>
    <col min="1" max="1" width="1.5703125" customWidth="1"/>
    <col min="2" max="2" width="9.85546875" customWidth="1"/>
    <col min="3" max="3" width="27.28515625" customWidth="1"/>
    <col min="4" max="4" width="8.85546875" style="1" customWidth="1"/>
    <col min="5" max="5" width="7.5703125" style="1" customWidth="1"/>
    <col min="6" max="6" width="7.140625" style="1" customWidth="1"/>
    <col min="7" max="7" width="8.85546875" style="1" customWidth="1"/>
    <col min="8" max="8" width="9.28515625" style="1" customWidth="1"/>
    <col min="9" max="9" width="9.5703125" style="1" customWidth="1"/>
    <col min="10" max="10" width="9.7109375" style="1" customWidth="1"/>
    <col min="11" max="11" width="4.42578125" style="1" customWidth="1"/>
    <col min="12" max="12" width="6.42578125" style="1" customWidth="1"/>
    <col min="13" max="13" width="23.28515625" style="1" customWidth="1"/>
    <col min="14" max="14" width="7" style="1" customWidth="1"/>
    <col min="15" max="15" width="4.7109375" style="1" customWidth="1"/>
    <col min="16" max="16" width="5.140625" style="1" customWidth="1"/>
    <col min="17" max="17" width="6" customWidth="1"/>
    <col min="18" max="18" width="6.140625" customWidth="1"/>
    <col min="19" max="19" width="13.85546875" customWidth="1"/>
    <col min="20" max="20" width="3.28515625" customWidth="1"/>
    <col min="21" max="21" width="6.28515625" customWidth="1"/>
    <col min="22" max="22" width="6" customWidth="1"/>
    <col min="23" max="23" width="6.140625"/>
    <col min="24" max="24" width="6.28515625" customWidth="1"/>
    <col min="25" max="26" width="5.5703125" customWidth="1"/>
    <col min="27" max="27" width="6.28515625"/>
    <col min="28" max="30" width="6.140625"/>
    <col min="31" max="31" width="5.5703125" customWidth="1"/>
    <col min="32" max="32" width="4.85546875" customWidth="1"/>
    <col min="33" max="33" width="5.85546875" customWidth="1"/>
    <col min="34" max="34" width="6" customWidth="1"/>
    <col min="35" max="35" width="5.5703125" customWidth="1"/>
    <col min="36" max="36" width="1.7109375" customWidth="1"/>
    <col min="37" max="37" width="1.140625" customWidth="1"/>
    <col min="38" max="1025" width="8.28515625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217"/>
      <c r="T2" s="3"/>
      <c r="U2" s="3"/>
      <c r="V2" s="3"/>
      <c r="W2" s="10"/>
      <c r="X2" s="7"/>
      <c r="Y2" s="11"/>
      <c r="Z2" s="8"/>
      <c r="AA2" s="3"/>
      <c r="AB2" s="11"/>
      <c r="AC2" s="3"/>
      <c r="AD2" s="3"/>
      <c r="AE2" s="3"/>
      <c r="AF2" s="10"/>
      <c r="AG2" s="10"/>
      <c r="AH2" s="5"/>
      <c r="AI2" s="244"/>
      <c r="AJ2" s="442"/>
      <c r="AK2" s="442"/>
      <c r="AL2" s="442"/>
      <c r="AM2" s="10"/>
      <c r="AN2" s="10"/>
      <c r="AO2" s="3"/>
      <c r="AP2" s="3"/>
      <c r="AQ2" s="3"/>
      <c r="AR2" s="10"/>
      <c r="AS2" s="10"/>
      <c r="AT2" s="1"/>
    </row>
    <row r="3" spans="2:59">
      <c r="C3" s="6" t="s">
        <v>213</v>
      </c>
      <c r="E3"/>
      <c r="F3"/>
      <c r="G3" s="2" t="s">
        <v>473</v>
      </c>
      <c r="J3"/>
      <c r="S3" s="217"/>
      <c r="T3" s="4"/>
      <c r="U3" s="5"/>
      <c r="V3" s="5"/>
      <c r="W3" s="11"/>
      <c r="X3" s="11"/>
      <c r="Y3" s="3"/>
      <c r="Z3" s="3"/>
      <c r="AA3" s="3"/>
      <c r="AB3" s="11"/>
      <c r="AC3" s="8"/>
      <c r="AD3" s="5"/>
      <c r="AE3" s="11"/>
      <c r="AF3" s="5"/>
      <c r="AG3" s="5"/>
      <c r="AH3" s="5"/>
      <c r="AI3" s="244"/>
      <c r="AJ3" s="442"/>
      <c r="AK3" s="442"/>
      <c r="AL3" s="442"/>
      <c r="AM3" s="10"/>
      <c r="AN3" s="3"/>
      <c r="AO3" s="8"/>
      <c r="AP3" s="5"/>
      <c r="AQ3" s="11"/>
      <c r="AR3" s="5"/>
      <c r="AS3" s="1"/>
      <c r="AT3" s="1"/>
    </row>
    <row r="4" spans="2:59">
      <c r="C4" s="1"/>
      <c r="E4"/>
      <c r="F4" s="1" t="s">
        <v>693</v>
      </c>
      <c r="G4"/>
      <c r="J4"/>
      <c r="S4" s="217"/>
      <c r="T4" s="11"/>
      <c r="U4" s="11"/>
      <c r="V4" s="5"/>
      <c r="W4" s="5"/>
      <c r="X4" s="11"/>
      <c r="Y4" s="11"/>
      <c r="Z4" s="5"/>
      <c r="AA4" s="5"/>
      <c r="AB4" s="5"/>
      <c r="AC4" s="11"/>
      <c r="AD4" s="11"/>
      <c r="AE4" s="3"/>
      <c r="AF4" s="5"/>
      <c r="AG4" s="5"/>
      <c r="AH4" s="5"/>
      <c r="AI4" s="244"/>
      <c r="AJ4" s="442"/>
      <c r="AK4" s="217"/>
      <c r="AL4" s="442"/>
      <c r="AM4" s="10"/>
      <c r="AN4" s="3"/>
      <c r="AO4" s="8"/>
      <c r="AP4" s="5"/>
      <c r="AQ4" s="11"/>
      <c r="AR4" s="5"/>
      <c r="AS4" s="1"/>
      <c r="AT4" s="1"/>
    </row>
    <row r="5" spans="2:59">
      <c r="C5" s="1"/>
      <c r="E5"/>
      <c r="F5"/>
      <c r="G5"/>
      <c r="H5"/>
      <c r="I5"/>
      <c r="J5"/>
      <c r="S5" s="21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9"/>
      <c r="AI5" s="244"/>
      <c r="AJ5" s="217"/>
      <c r="AK5" s="244"/>
      <c r="AL5" s="217"/>
      <c r="AM5" s="11"/>
      <c r="AN5" s="1768"/>
      <c r="AO5" s="3"/>
      <c r="AP5" s="5"/>
      <c r="AQ5" s="5"/>
      <c r="AR5" s="5"/>
      <c r="AS5" s="1"/>
      <c r="AT5" s="1"/>
    </row>
    <row r="6" spans="2:59" ht="15.75">
      <c r="C6" s="1"/>
      <c r="E6"/>
      <c r="F6"/>
      <c r="G6"/>
      <c r="I6" s="12"/>
      <c r="R6" s="11"/>
      <c r="S6" s="217"/>
      <c r="T6" s="11"/>
      <c r="U6" s="11"/>
      <c r="V6" s="5"/>
      <c r="W6" s="5"/>
      <c r="X6" s="11"/>
      <c r="Y6" s="11"/>
      <c r="Z6" s="11"/>
      <c r="AA6" s="5"/>
      <c r="AB6" s="11"/>
      <c r="AC6" s="5"/>
      <c r="AD6" s="3"/>
      <c r="AE6" s="5"/>
      <c r="AF6" s="11"/>
      <c r="AG6" s="11"/>
      <c r="AH6" s="19"/>
      <c r="AI6" s="244"/>
      <c r="AJ6" s="217"/>
      <c r="AK6" s="889"/>
      <c r="AL6" s="217"/>
      <c r="AM6" s="11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>
      <c r="C7" s="1"/>
      <c r="E7" s="1546"/>
      <c r="F7"/>
      <c r="G7"/>
      <c r="H7"/>
      <c r="I7"/>
      <c r="J7"/>
      <c r="R7" s="11"/>
      <c r="S7" s="217"/>
      <c r="T7" s="11"/>
      <c r="U7" s="11"/>
      <c r="V7" s="5"/>
      <c r="W7" s="5"/>
      <c r="X7" s="11"/>
      <c r="Y7" s="11"/>
      <c r="Z7" s="11"/>
      <c r="AA7" s="5"/>
      <c r="AB7" s="3"/>
      <c r="AC7" s="4"/>
      <c r="AD7" s="10"/>
      <c r="AE7" s="18"/>
      <c r="AF7" s="11"/>
      <c r="AG7" s="11"/>
      <c r="AH7" s="19"/>
      <c r="AI7" s="217"/>
      <c r="AJ7" s="217"/>
      <c r="AK7" s="348"/>
      <c r="AL7" s="217"/>
      <c r="AM7" s="11"/>
      <c r="AN7" s="11"/>
      <c r="AO7" s="3"/>
      <c r="AP7" s="11"/>
      <c r="AQ7" s="5"/>
      <c r="AR7" s="3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C8" s="1"/>
      <c r="I8" s="2"/>
      <c r="J8" s="2"/>
      <c r="R8" s="11"/>
      <c r="S8" s="217"/>
      <c r="T8" s="11"/>
      <c r="U8" s="11"/>
      <c r="V8" s="5"/>
      <c r="W8" s="5"/>
      <c r="X8" s="11"/>
      <c r="Y8" s="11"/>
      <c r="Z8" s="11"/>
      <c r="AA8" s="5"/>
      <c r="AB8" s="3"/>
      <c r="AC8" s="3"/>
      <c r="AD8" s="3"/>
      <c r="AE8" s="10"/>
      <c r="AF8" s="11"/>
      <c r="AG8" s="11"/>
      <c r="AH8" s="14"/>
      <c r="AI8" s="217"/>
      <c r="AJ8" s="217"/>
      <c r="AK8" s="348"/>
      <c r="AL8" s="217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 ht="13.5" customHeight="1">
      <c r="C9" s="1"/>
      <c r="E9"/>
      <c r="F9"/>
      <c r="G9"/>
      <c r="H9"/>
      <c r="I9" s="2"/>
      <c r="J9" s="2"/>
      <c r="R9" s="11"/>
      <c r="S9" s="217"/>
      <c r="T9" s="11"/>
      <c r="U9" s="11"/>
      <c r="V9" s="5"/>
      <c r="W9" s="5"/>
      <c r="X9" s="1137"/>
      <c r="Y9" s="11"/>
      <c r="Z9" s="11"/>
      <c r="AA9" s="11"/>
      <c r="AB9" s="8"/>
      <c r="AC9" s="5"/>
      <c r="AD9" s="11"/>
      <c r="AE9" s="5"/>
      <c r="AF9" s="11"/>
      <c r="AG9" s="11"/>
      <c r="AH9" s="14"/>
      <c r="AI9" s="217"/>
      <c r="AJ9" s="217"/>
      <c r="AK9" s="442"/>
      <c r="AL9" s="217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 ht="13.5" customHeight="1">
      <c r="C10" s="1"/>
      <c r="I10"/>
      <c r="J10"/>
      <c r="R10" s="11"/>
      <c r="S10" s="217"/>
      <c r="T10" s="11"/>
      <c r="U10" s="11"/>
      <c r="V10" s="11"/>
      <c r="W10" s="11"/>
      <c r="X10" s="11"/>
      <c r="Y10" s="11"/>
      <c r="Z10" s="11"/>
      <c r="AA10" s="26"/>
      <c r="AB10" s="8"/>
      <c r="AC10" s="5"/>
      <c r="AD10" s="11"/>
      <c r="AE10" s="5"/>
      <c r="AF10" s="11"/>
      <c r="AG10" s="11"/>
      <c r="AH10" s="14"/>
      <c r="AI10" s="217"/>
      <c r="AJ10" s="217"/>
      <c r="AK10" s="442"/>
      <c r="AL10" s="217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 ht="20.25" customHeight="1">
      <c r="B11" s="16"/>
      <c r="C11" s="16"/>
      <c r="F11" s="16"/>
      <c r="G11" s="16"/>
      <c r="H11" s="16"/>
      <c r="I11"/>
      <c r="R11" s="11"/>
      <c r="S11" s="238"/>
      <c r="T11" s="11"/>
      <c r="U11" s="11"/>
      <c r="V11" s="5"/>
      <c r="W11" s="5"/>
      <c r="X11" s="11"/>
      <c r="Y11" s="11"/>
      <c r="Z11" s="11"/>
      <c r="AA11" s="11"/>
      <c r="AB11" s="3"/>
      <c r="AC11" s="5"/>
      <c r="AD11" s="5"/>
      <c r="AE11" s="5"/>
      <c r="AF11" s="11"/>
      <c r="AG11" s="11"/>
      <c r="AH11" s="14"/>
      <c r="AI11" s="217"/>
      <c r="AJ11" s="217"/>
      <c r="AK11" s="442"/>
      <c r="AL11" s="217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D12"/>
      <c r="E12"/>
      <c r="F12"/>
      <c r="G12"/>
      <c r="H12"/>
      <c r="I12"/>
      <c r="J12"/>
      <c r="R12" s="11"/>
      <c r="S12" s="238"/>
      <c r="T12" s="11"/>
      <c r="U12" s="11"/>
      <c r="V12" s="11"/>
      <c r="W12" s="11"/>
      <c r="X12" s="5"/>
      <c r="Y12" s="5"/>
      <c r="Z12" s="11"/>
      <c r="AA12" s="11"/>
      <c r="AB12" s="11"/>
      <c r="AC12" s="11"/>
      <c r="AD12" s="11"/>
      <c r="AE12" s="11"/>
      <c r="AF12" s="11"/>
      <c r="AG12" s="11"/>
      <c r="AH12" s="11"/>
      <c r="AI12" s="217"/>
      <c r="AJ12" s="217"/>
      <c r="AK12" s="217"/>
      <c r="AL12" s="217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 ht="15.75">
      <c r="D13"/>
      <c r="E13"/>
      <c r="F13"/>
      <c r="G13"/>
      <c r="H13" s="2"/>
      <c r="I13"/>
      <c r="J13" s="1127"/>
      <c r="R13" s="11"/>
      <c r="S13" s="257"/>
      <c r="T13" s="7"/>
      <c r="U13" s="14"/>
      <c r="V13" s="11"/>
      <c r="W13" s="11"/>
      <c r="X13" s="11"/>
      <c r="Y13" s="3"/>
      <c r="Z13" s="11"/>
      <c r="AA13" s="19"/>
      <c r="AB13" s="3"/>
      <c r="AC13" s="5"/>
      <c r="AD13" s="3"/>
      <c r="AE13" s="11"/>
      <c r="AF13" s="5"/>
      <c r="AG13" s="3"/>
      <c r="AH13" s="53"/>
      <c r="AI13" s="217"/>
      <c r="AJ13" s="217"/>
      <c r="AK13" s="229"/>
      <c r="AL13" s="217"/>
      <c r="AM13" s="11"/>
      <c r="AN13" s="30"/>
      <c r="AO13" s="26"/>
      <c r="AP13" s="3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>
      <c r="D14"/>
      <c r="E14"/>
      <c r="F14"/>
      <c r="G14" s="1547"/>
      <c r="H14" s="1547"/>
      <c r="I14" s="1547"/>
      <c r="J14" s="1547"/>
      <c r="R14" s="11"/>
      <c r="S14" s="238"/>
      <c r="T14" s="1138"/>
      <c r="U14" s="11"/>
      <c r="V14" s="11"/>
      <c r="W14" s="11"/>
      <c r="X14" s="11"/>
      <c r="Y14" s="11"/>
      <c r="Z14" s="11"/>
      <c r="AA14" s="19"/>
      <c r="AB14" s="11"/>
      <c r="AC14" s="5"/>
      <c r="AD14" s="5"/>
      <c r="AE14" s="5"/>
      <c r="AF14" s="5"/>
      <c r="AG14" s="5"/>
      <c r="AH14" s="42"/>
      <c r="AI14" s="217"/>
      <c r="AJ14" s="236"/>
      <c r="AK14" s="229"/>
      <c r="AL14" s="217"/>
      <c r="AM14" s="30"/>
      <c r="AN14" s="18"/>
      <c r="AO14" s="18"/>
      <c r="AP14" s="3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B15" s="104"/>
      <c r="C15" s="382"/>
      <c r="D15"/>
      <c r="E15"/>
      <c r="F15"/>
      <c r="G15"/>
      <c r="H15"/>
      <c r="I15"/>
      <c r="J15" s="1127"/>
      <c r="R15" s="40"/>
      <c r="S15" s="238"/>
      <c r="T15" s="7"/>
      <c r="U15" s="59"/>
      <c r="V15" s="3"/>
      <c r="W15" s="4"/>
      <c r="X15" s="4"/>
      <c r="Y15" s="10"/>
      <c r="Z15" s="11"/>
      <c r="AA15" s="14"/>
      <c r="AB15" s="11"/>
      <c r="AC15" s="5"/>
      <c r="AD15" s="5"/>
      <c r="AE15" s="5"/>
      <c r="AF15" s="426"/>
      <c r="AG15" s="426"/>
      <c r="AH15" s="426"/>
      <c r="AI15" s="201"/>
      <c r="AJ15" s="199"/>
      <c r="AK15" s="229"/>
      <c r="AL15" s="217"/>
      <c r="AM15" s="18"/>
      <c r="AN15" s="18"/>
      <c r="AO15" s="18"/>
      <c r="AP15" s="3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104"/>
      <c r="C16" s="382"/>
      <c r="D16" s="2"/>
      <c r="E16" s="1547"/>
      <c r="F16" s="6"/>
      <c r="G16" s="6"/>
      <c r="H16" s="9"/>
      <c r="I16"/>
      <c r="J16" s="382"/>
      <c r="R16" s="42"/>
      <c r="S16" s="238"/>
      <c r="T16" s="21"/>
      <c r="U16" s="22"/>
      <c r="V16" s="3"/>
      <c r="W16" s="10"/>
      <c r="X16" s="10"/>
      <c r="Y16" s="10"/>
      <c r="Z16" s="11"/>
      <c r="AA16" s="14"/>
      <c r="AB16" s="11"/>
      <c r="AC16" s="3"/>
      <c r="AD16" s="11"/>
      <c r="AE16" s="3"/>
      <c r="AF16" s="11"/>
      <c r="AG16" s="11"/>
      <c r="AH16" s="11"/>
      <c r="AI16" s="240"/>
      <c r="AJ16" s="199"/>
      <c r="AK16" s="199"/>
      <c r="AL16" s="217"/>
      <c r="AM16" s="18"/>
      <c r="AN16" s="18"/>
      <c r="AO16" s="18"/>
      <c r="AP16" s="3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104"/>
      <c r="C17" s="1129"/>
      <c r="D17" s="2"/>
      <c r="E17" s="2"/>
      <c r="F17" s="9"/>
      <c r="G17"/>
      <c r="H17" s="9"/>
      <c r="I17"/>
      <c r="J17" s="382"/>
      <c r="R17" s="42"/>
      <c r="S17" s="238"/>
      <c r="T17" s="1138"/>
      <c r="U17" s="11"/>
      <c r="V17" s="3"/>
      <c r="W17" s="4"/>
      <c r="X17" s="10"/>
      <c r="Y17" s="3"/>
      <c r="Z17" s="11"/>
      <c r="AA17" s="11"/>
      <c r="AB17" s="11"/>
      <c r="AC17" s="11"/>
      <c r="AD17" s="11"/>
      <c r="AE17" s="11"/>
      <c r="AF17" s="11"/>
      <c r="AG17" s="11"/>
      <c r="AH17" s="11"/>
      <c r="AI17" s="217"/>
      <c r="AJ17" s="217"/>
      <c r="AK17" s="217"/>
      <c r="AL17" s="217"/>
      <c r="AM17" s="11"/>
      <c r="AN17" s="11"/>
      <c r="AO17" s="7"/>
      <c r="AP17" s="3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104"/>
      <c r="C18" s="382"/>
      <c r="D18" s="12" t="s">
        <v>540</v>
      </c>
      <c r="F18" s="1547"/>
      <c r="H18"/>
      <c r="I18" s="25"/>
      <c r="J18" s="25"/>
      <c r="R18" s="42"/>
      <c r="S18" s="238"/>
      <c r="T18" s="7"/>
      <c r="U18" s="59"/>
      <c r="V18" s="3"/>
      <c r="W18" s="10"/>
      <c r="X18" s="10"/>
      <c r="Y18" s="3"/>
      <c r="Z18" s="11"/>
      <c r="AA18" s="11"/>
      <c r="AB18" s="11"/>
      <c r="AC18" s="11"/>
      <c r="AD18" s="11"/>
      <c r="AE18" s="11"/>
      <c r="AF18" s="57"/>
      <c r="AG18" s="57"/>
      <c r="AH18" s="57"/>
      <c r="AI18" s="217"/>
      <c r="AJ18" s="217"/>
      <c r="AK18" s="217"/>
      <c r="AL18" s="217"/>
      <c r="AM18" s="11"/>
      <c r="AN18" s="11"/>
      <c r="AO18" s="18"/>
      <c r="AP18" s="31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5.75" customHeight="1">
      <c r="B19" s="104"/>
      <c r="C19" s="382"/>
      <c r="D19"/>
      <c r="E19" s="1129"/>
      <c r="F19"/>
      <c r="G19" s="1547"/>
      <c r="H19" s="1547"/>
      <c r="I19" s="1547"/>
      <c r="J19" s="1547"/>
      <c r="R19" s="30"/>
      <c r="S19" s="427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58"/>
      <c r="AI19" s="239"/>
      <c r="AJ19" s="239"/>
      <c r="AK19" s="239"/>
      <c r="AL19" s="425"/>
      <c r="AM19" s="57"/>
      <c r="AN19" s="426"/>
      <c r="AO19" s="18"/>
      <c r="AP19" s="3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1548" t="s">
        <v>601</v>
      </c>
      <c r="C20" s="1548"/>
      <c r="D20" s="382"/>
      <c r="E20" s="2"/>
      <c r="F20" s="6"/>
      <c r="G20" s="6"/>
      <c r="H20" s="188"/>
      <c r="J20" s="381"/>
      <c r="R20" s="42"/>
      <c r="S20" s="238"/>
      <c r="T20" s="1138"/>
      <c r="U20" s="11"/>
      <c r="V20" s="11"/>
      <c r="W20" s="22"/>
      <c r="X20" s="8"/>
      <c r="Y20" s="11"/>
      <c r="Z20" s="11"/>
      <c r="AA20" s="11"/>
      <c r="AB20" s="11"/>
      <c r="AC20" s="11"/>
      <c r="AD20" s="11"/>
      <c r="AE20" s="11"/>
      <c r="AF20" s="5"/>
      <c r="AG20" s="5"/>
      <c r="AH20" s="42"/>
      <c r="AI20" s="201"/>
      <c r="AJ20" s="199"/>
      <c r="AK20" s="199"/>
      <c r="AL20" s="217"/>
      <c r="AM20" s="18"/>
      <c r="AN20" s="18"/>
      <c r="AO20" s="18"/>
      <c r="AP20" s="31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13.5" customHeight="1">
      <c r="B21" s="1549"/>
      <c r="C21" s="104"/>
      <c r="D21" s="382"/>
      <c r="E21"/>
      <c r="F21"/>
      <c r="G21" s="9"/>
      <c r="H21" s="9"/>
      <c r="I21"/>
      <c r="J21" s="381"/>
      <c r="R21" s="42"/>
      <c r="S21" s="257"/>
      <c r="T21" s="11"/>
      <c r="U21" s="11"/>
      <c r="V21" s="11"/>
      <c r="W21" s="11"/>
      <c r="X21" s="11"/>
      <c r="Y21" s="11"/>
      <c r="Z21" s="11"/>
      <c r="AA21" s="11"/>
      <c r="AB21" s="3"/>
      <c r="AC21" s="3"/>
      <c r="AD21" s="3"/>
      <c r="AE21" s="4"/>
      <c r="AF21" s="5"/>
      <c r="AG21" s="5"/>
      <c r="AH21" s="42"/>
      <c r="AI21" s="236"/>
      <c r="AJ21" s="217"/>
      <c r="AK21" s="199"/>
      <c r="AL21" s="217"/>
      <c r="AM21" s="18"/>
      <c r="AN21" s="44"/>
      <c r="AO21" s="18"/>
      <c r="AP21" s="3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>
      <c r="B22" s="1550"/>
      <c r="S22" s="243"/>
      <c r="T22" s="62"/>
      <c r="U22" s="14"/>
      <c r="V22" s="3"/>
      <c r="W22" s="4"/>
      <c r="X22" s="4"/>
      <c r="Y22" s="10"/>
      <c r="Z22" s="11"/>
      <c r="AA22" s="23"/>
      <c r="AB22" s="3"/>
      <c r="AC22" s="3"/>
      <c r="AD22" s="3"/>
      <c r="AE22" s="10"/>
      <c r="AF22" s="11"/>
      <c r="AG22" s="11"/>
      <c r="AH22" s="42"/>
      <c r="AI22" s="217"/>
      <c r="AJ22" s="217"/>
      <c r="AK22" s="199"/>
      <c r="AL22" s="217"/>
      <c r="AM22" s="44"/>
      <c r="AN22" s="18"/>
      <c r="AO22" s="18"/>
      <c r="AP22" s="3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1.25" customHeight="1">
      <c r="B23" s="1551"/>
      <c r="S23" s="217"/>
      <c r="T23" s="7"/>
      <c r="U23" s="14"/>
      <c r="V23" s="11"/>
      <c r="W23" s="11"/>
      <c r="X23" s="10"/>
      <c r="Y23" s="10"/>
      <c r="Z23" s="11"/>
      <c r="AA23" s="15"/>
      <c r="AB23" s="8"/>
      <c r="AC23" s="5"/>
      <c r="AD23" s="11"/>
      <c r="AE23" s="5"/>
      <c r="AF23" s="57"/>
      <c r="AG23" s="57"/>
      <c r="AH23" s="57"/>
      <c r="AI23" s="201"/>
      <c r="AJ23" s="199"/>
      <c r="AK23" s="229"/>
      <c r="AL23" s="217"/>
      <c r="AM23" s="18"/>
      <c r="AN23" s="18"/>
      <c r="AO23" s="18"/>
      <c r="AP23" s="3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6.5" customHeight="1">
      <c r="C24" s="24" t="s">
        <v>541</v>
      </c>
      <c r="E24"/>
      <c r="G24" s="9"/>
      <c r="H24" s="2"/>
      <c r="I24"/>
      <c r="J24" s="381"/>
      <c r="S24" s="243"/>
      <c r="T24" s="7"/>
      <c r="U24" s="11"/>
      <c r="V24" s="11"/>
      <c r="W24" s="26"/>
      <c r="X24" s="10"/>
      <c r="Y24" s="3"/>
      <c r="Z24" s="11"/>
      <c r="AA24" s="15"/>
      <c r="AB24" s="11"/>
      <c r="AC24" s="11"/>
      <c r="AD24" s="11"/>
      <c r="AE24" s="11"/>
      <c r="AF24" s="57"/>
      <c r="AG24" s="426"/>
      <c r="AH24" s="426"/>
      <c r="AI24" s="201"/>
      <c r="AJ24" s="199"/>
      <c r="AK24" s="229"/>
      <c r="AL24" s="217"/>
      <c r="AM24" s="44"/>
      <c r="AN24" s="18"/>
      <c r="AO24" s="18"/>
      <c r="AP24" s="3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1129"/>
      <c r="C25" s="1552"/>
      <c r="D25" s="1552"/>
      <c r="E25" s="381"/>
      <c r="F25" s="381"/>
      <c r="G25" s="381"/>
      <c r="H25" s="1129"/>
      <c r="I25" s="104"/>
      <c r="J25" s="381"/>
      <c r="S25" s="238"/>
      <c r="T25" s="59"/>
      <c r="U25" s="59"/>
      <c r="V25" s="15"/>
      <c r="W25" s="15"/>
      <c r="X25" s="15"/>
      <c r="Y25" s="42"/>
      <c r="Z25" s="7"/>
      <c r="AA25" s="15"/>
      <c r="AB25" s="11"/>
      <c r="AC25" s="11"/>
      <c r="AD25" s="11"/>
      <c r="AE25" s="11"/>
      <c r="AF25" s="57"/>
      <c r="AG25" s="57"/>
      <c r="AH25" s="57"/>
      <c r="AI25" s="201"/>
      <c r="AJ25" s="199"/>
      <c r="AK25" s="199"/>
      <c r="AL25" s="217"/>
      <c r="AM25" s="18"/>
      <c r="AN25" s="18"/>
      <c r="AO25" s="18"/>
      <c r="AP25" s="31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1"/>
      <c r="BD25" s="11"/>
      <c r="BE25" s="11"/>
      <c r="BF25" s="11"/>
      <c r="BG25" s="11"/>
    </row>
    <row r="26" spans="2:60" ht="13.5" customHeight="1">
      <c r="B26" s="1553"/>
      <c r="C26" s="1552"/>
      <c r="D26"/>
      <c r="E26"/>
      <c r="F26"/>
      <c r="G26"/>
      <c r="H26" s="1553"/>
      <c r="I26" s="104"/>
      <c r="J26" s="381"/>
      <c r="S26" s="217"/>
      <c r="T26" s="59"/>
      <c r="U26" s="11"/>
      <c r="V26" s="11"/>
      <c r="W26" s="11"/>
      <c r="X26" s="11"/>
      <c r="Y26" s="45"/>
      <c r="Z26" s="7"/>
      <c r="AA26" s="15"/>
      <c r="AB26" s="11"/>
      <c r="AC26" s="11"/>
      <c r="AD26" s="11"/>
      <c r="AE26" s="5"/>
      <c r="AF26" s="531"/>
      <c r="AG26" s="57"/>
      <c r="AH26" s="57"/>
      <c r="AI26" s="201"/>
      <c r="AJ26" s="216"/>
      <c r="AK26" s="199"/>
      <c r="AL26" s="217"/>
      <c r="AM26" s="18"/>
      <c r="AN26" s="18"/>
      <c r="AO26" s="18"/>
      <c r="AP26" s="3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3.5" customHeight="1">
      <c r="C27" s="104"/>
      <c r="D27" s="188" t="s">
        <v>542</v>
      </c>
      <c r="F27"/>
      <c r="H27"/>
      <c r="I27" s="12" t="s">
        <v>543</v>
      </c>
      <c r="R27" s="240"/>
      <c r="S27" s="240"/>
      <c r="T27" s="7"/>
      <c r="U27" s="59"/>
      <c r="V27" s="11"/>
      <c r="W27" s="11"/>
      <c r="X27" s="11"/>
      <c r="Y27" s="11"/>
      <c r="Z27" s="11"/>
      <c r="AA27" s="11"/>
      <c r="AB27" s="57"/>
      <c r="AC27" s="57"/>
      <c r="AD27" s="57"/>
      <c r="AE27" s="180"/>
      <c r="AF27" s="57"/>
      <c r="AG27" s="57"/>
      <c r="AH27" s="57"/>
      <c r="AI27" s="239"/>
      <c r="AJ27" s="239"/>
      <c r="AK27" s="239"/>
      <c r="AL27" s="239"/>
      <c r="AM27" s="57"/>
      <c r="AN27" s="14"/>
      <c r="AO27" s="14"/>
      <c r="AP27" s="31"/>
      <c r="AQ27" s="19"/>
      <c r="AR27" s="19"/>
      <c r="AS27" s="15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48"/>
    </row>
    <row r="28" spans="2:60" ht="14.25" customHeight="1">
      <c r="C28" s="104"/>
      <c r="D28" s="382"/>
      <c r="E28"/>
      <c r="F28"/>
      <c r="G28"/>
      <c r="H28"/>
      <c r="I28"/>
      <c r="J28"/>
      <c r="R28" s="241"/>
      <c r="S28" s="239"/>
      <c r="T28" s="7"/>
      <c r="U28" s="14"/>
      <c r="V28" s="11"/>
      <c r="W28" s="11"/>
      <c r="X28" s="11"/>
      <c r="Y28" s="11"/>
      <c r="Z28" s="11"/>
      <c r="AA28" s="11"/>
      <c r="AB28" s="11"/>
      <c r="AC28" s="57"/>
      <c r="AD28" s="423"/>
      <c r="AE28" s="11"/>
      <c r="AF28" s="11"/>
      <c r="AG28" s="11"/>
      <c r="AH28" s="11"/>
      <c r="AI28" s="483"/>
      <c r="AJ28" s="483"/>
      <c r="AK28" s="483"/>
      <c r="AL28" s="483"/>
      <c r="AM28" s="426"/>
      <c r="AN28" s="14"/>
      <c r="AO28" s="14"/>
      <c r="AP28" s="3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5.75" customHeight="1">
      <c r="C29" s="102"/>
      <c r="D29"/>
      <c r="E29"/>
      <c r="F29"/>
      <c r="G29"/>
      <c r="H29"/>
      <c r="I29"/>
      <c r="J29" s="382"/>
      <c r="R29" s="241"/>
      <c r="S29" s="383"/>
      <c r="T29" s="54"/>
      <c r="U29" s="11"/>
      <c r="V29" s="11"/>
      <c r="W29" s="11"/>
      <c r="X29" s="11"/>
      <c r="Y29" s="11"/>
      <c r="Z29" s="11"/>
      <c r="AA29" s="14"/>
      <c r="AB29" s="57"/>
      <c r="AC29" s="57"/>
      <c r="AD29" s="57"/>
      <c r="AE29" s="180"/>
      <c r="AF29" s="11"/>
      <c r="AG29" s="11"/>
      <c r="AH29" s="11"/>
      <c r="AI29" s="1442"/>
      <c r="AJ29" s="239"/>
      <c r="AK29" s="1107"/>
      <c r="AL29" s="239"/>
      <c r="AM29" s="57"/>
      <c r="AN29" s="14"/>
      <c r="AO29" s="14"/>
      <c r="AP29" s="3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D30"/>
      <c r="E30"/>
      <c r="F30" s="28"/>
      <c r="G30" s="1554"/>
      <c r="H30"/>
      <c r="I30" s="28"/>
      <c r="J30" s="28"/>
      <c r="R30" s="241"/>
      <c r="S30" s="240"/>
      <c r="T30" s="11"/>
      <c r="U30" s="11"/>
      <c r="V30" s="11"/>
      <c r="W30" s="29"/>
      <c r="X30" s="124"/>
      <c r="Y30" s="11"/>
      <c r="Z30" s="11"/>
      <c r="AA30" s="124"/>
      <c r="AB30" s="57"/>
      <c r="AC30" s="1085"/>
      <c r="AD30" s="57"/>
      <c r="AE30" s="180"/>
      <c r="AF30" s="11"/>
      <c r="AG30" s="11"/>
      <c r="AH30" s="11"/>
      <c r="AI30" s="1442"/>
      <c r="AJ30" s="425"/>
      <c r="AK30" s="1107"/>
      <c r="AL30" s="239"/>
      <c r="AM30" s="57"/>
      <c r="AN30" s="14"/>
      <c r="AO30" s="14"/>
      <c r="AP30" s="15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555" t="s">
        <v>544</v>
      </c>
      <c r="E31"/>
      <c r="G31"/>
      <c r="H31"/>
      <c r="I31"/>
      <c r="J31"/>
      <c r="R31" s="42"/>
      <c r="S31" s="21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80"/>
      <c r="AF31" s="15"/>
      <c r="AG31" s="11"/>
      <c r="AH31" s="11"/>
      <c r="AI31" s="1442"/>
      <c r="AJ31" s="425"/>
      <c r="AK31" s="239"/>
      <c r="AL31" s="425"/>
      <c r="AM31" s="57"/>
      <c r="AN31" s="14"/>
      <c r="AO31" s="14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5.75" customHeight="1">
      <c r="D32"/>
      <c r="E32"/>
      <c r="F32"/>
      <c r="G32"/>
      <c r="H32"/>
      <c r="I32"/>
      <c r="J32"/>
      <c r="R32" s="42"/>
      <c r="S32" s="24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17"/>
      <c r="AJ32" s="199"/>
      <c r="AK32" s="199"/>
      <c r="AL32" s="199"/>
      <c r="AM32" s="14"/>
      <c r="AN32" s="14"/>
      <c r="AO32" s="14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5.75" customHeight="1">
      <c r="D33"/>
      <c r="E33"/>
      <c r="F33"/>
      <c r="G33"/>
      <c r="H33"/>
      <c r="I33"/>
      <c r="J33"/>
      <c r="R33" s="11"/>
      <c r="S33" s="241"/>
      <c r="T33" s="11"/>
      <c r="U33" s="11"/>
      <c r="V33" s="11"/>
      <c r="W33" s="1139"/>
      <c r="X33" s="11"/>
      <c r="Y33" s="11"/>
      <c r="Z33" s="11"/>
      <c r="AA33" s="11"/>
      <c r="AB33" s="11"/>
      <c r="AC33" s="57"/>
      <c r="AD33" s="424"/>
      <c r="AE33" s="57"/>
      <c r="AF33" s="11"/>
      <c r="AG33" s="11"/>
      <c r="AH33" s="11"/>
      <c r="AI33" s="217"/>
      <c r="AJ33" s="199"/>
      <c r="AK33" s="199"/>
      <c r="AL33" s="199"/>
      <c r="AM33" s="14"/>
      <c r="AN33" s="14"/>
      <c r="AO33" s="14"/>
      <c r="AP33" s="3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7.25" customHeight="1">
      <c r="B34" s="1556"/>
      <c r="C34" s="1557"/>
      <c r="D34" s="1558"/>
      <c r="E34" s="1559"/>
      <c r="F34" s="1560"/>
      <c r="G34" s="1560"/>
      <c r="H34" s="1560"/>
      <c r="I34" s="1560"/>
      <c r="J34" s="1560"/>
      <c r="R34" s="53"/>
      <c r="S34" s="56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17"/>
      <c r="AJ34" s="199"/>
      <c r="AK34" s="199"/>
      <c r="AL34" s="199"/>
      <c r="AM34" s="14"/>
      <c r="AN34" s="55"/>
      <c r="AO34" s="14"/>
      <c r="AP34" s="3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.75" customHeight="1">
      <c r="B35" s="32"/>
      <c r="C35" s="32"/>
      <c r="D35" s="32"/>
      <c r="E35" s="1561"/>
      <c r="F35" s="32"/>
      <c r="G35" s="32"/>
      <c r="H35" s="32"/>
      <c r="I35" s="32"/>
      <c r="J35" s="32"/>
      <c r="S35" s="217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217"/>
      <c r="AJ35" s="217"/>
      <c r="AK35" s="217"/>
      <c r="AL35" s="217"/>
      <c r="AM35" s="14"/>
      <c r="AN35" s="14"/>
      <c r="AO35" s="14"/>
      <c r="AP35" s="3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8.75" customHeight="1">
      <c r="B36" s="1133"/>
      <c r="C36" s="1133"/>
      <c r="D36" s="1134"/>
      <c r="E36" s="1562"/>
      <c r="F36" s="1133"/>
      <c r="G36" s="1131"/>
      <c r="H36" s="1131"/>
      <c r="I36" s="1131"/>
      <c r="J36" s="1131"/>
      <c r="S36" s="21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17"/>
      <c r="AJ36" s="217"/>
      <c r="AK36" s="217"/>
      <c r="AL36" s="217"/>
      <c r="AM36" s="14"/>
      <c r="AN36" s="14"/>
      <c r="AO36" s="14"/>
      <c r="AP36" s="3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1563"/>
      <c r="C37" s="1563"/>
      <c r="D37" s="1563"/>
      <c r="E37" s="1564"/>
      <c r="F37" s="1563"/>
      <c r="G37" s="1563"/>
      <c r="H37" s="1565"/>
      <c r="I37" s="1563"/>
      <c r="J37" s="1565"/>
      <c r="S37" s="217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17"/>
      <c r="AJ37" s="217"/>
      <c r="AK37" s="217"/>
      <c r="AL37" s="217"/>
      <c r="AM37" s="14"/>
      <c r="AN37" s="14"/>
      <c r="AO37" s="14"/>
      <c r="AP37" s="3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11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17"/>
      <c r="AJ38" s="217"/>
      <c r="AK38" s="217"/>
      <c r="AL38" s="217"/>
      <c r="AM38" s="27"/>
      <c r="AN38" s="27"/>
      <c r="AO38" s="27"/>
      <c r="AP38" s="3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4.25" customHeight="1">
      <c r="D39"/>
      <c r="E39"/>
      <c r="F39"/>
      <c r="G39"/>
      <c r="H39"/>
      <c r="I39"/>
      <c r="J39"/>
      <c r="S39" s="1117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17"/>
      <c r="AJ39" s="217"/>
      <c r="AK39" s="217"/>
      <c r="AL39" s="217"/>
      <c r="AM39" s="18"/>
      <c r="AN39" s="18"/>
      <c r="AO39" s="18"/>
      <c r="AP39" s="3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7.25" customHeight="1">
      <c r="D40"/>
      <c r="E40" s="1566"/>
      <c r="F40"/>
      <c r="G40"/>
      <c r="H40"/>
      <c r="I40"/>
      <c r="J40"/>
      <c r="S40" s="23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17"/>
      <c r="AJ40" s="217"/>
      <c r="AK40" s="217"/>
      <c r="AL40" s="217"/>
      <c r="AM40" s="44"/>
      <c r="AN40" s="7"/>
      <c r="AO40" s="7"/>
      <c r="AP40" s="1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>
      <c r="B41" s="1567"/>
      <c r="D41"/>
      <c r="E41"/>
      <c r="F41"/>
      <c r="G41"/>
      <c r="H41"/>
      <c r="I41"/>
      <c r="J41"/>
      <c r="S41" s="111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17"/>
      <c r="AJ41" s="217"/>
      <c r="AK41" s="217"/>
      <c r="AL41" s="217"/>
      <c r="AM41" s="18"/>
      <c r="AN41" s="18"/>
      <c r="AO41" s="18"/>
      <c r="AP41" s="3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4.25" customHeight="1">
      <c r="D42" s="1568"/>
      <c r="E42"/>
      <c r="F42"/>
      <c r="G42"/>
      <c r="H42"/>
      <c r="I42"/>
      <c r="J42"/>
      <c r="S42" s="217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17"/>
      <c r="AJ42" s="217"/>
      <c r="AK42" s="217"/>
      <c r="AL42" s="217"/>
      <c r="AM42" s="18"/>
      <c r="AN42" s="18"/>
      <c r="AO42" s="18"/>
      <c r="AP42" s="3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6.5" customHeight="1">
      <c r="B43" s="1569"/>
      <c r="C43" s="104"/>
      <c r="D43" s="382"/>
      <c r="E43"/>
      <c r="F43"/>
      <c r="G43" s="382"/>
      <c r="H43" s="382"/>
      <c r="I43" s="382"/>
      <c r="J43" s="382"/>
      <c r="S43" s="21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17"/>
      <c r="AJ43" s="217"/>
      <c r="AK43" s="217"/>
      <c r="AL43" s="217"/>
      <c r="AM43" s="7"/>
      <c r="AN43" s="18"/>
      <c r="AO43" s="18"/>
      <c r="AP43" s="3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>
      <c r="B44" s="1129"/>
      <c r="C44" s="104"/>
      <c r="D44" s="382"/>
      <c r="E44"/>
      <c r="F44"/>
      <c r="G44" s="382"/>
      <c r="H44" s="382"/>
      <c r="I44" s="382"/>
      <c r="J44" s="382"/>
      <c r="S44" s="217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17"/>
      <c r="AJ44" s="217"/>
      <c r="AK44" s="217"/>
      <c r="AL44" s="217"/>
      <c r="AM44" s="18"/>
      <c r="AN44" s="30"/>
      <c r="AO44" s="18"/>
      <c r="AP44" s="3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9.5" customHeight="1">
      <c r="B45" s="1129"/>
      <c r="C45" s="1" t="s">
        <v>545</v>
      </c>
      <c r="D45"/>
      <c r="E45"/>
      <c r="F45"/>
      <c r="G45" t="s">
        <v>264</v>
      </c>
      <c r="H45"/>
      <c r="I45"/>
      <c r="J45" t="s">
        <v>474</v>
      </c>
      <c r="R45" s="42"/>
      <c r="S45" s="20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17"/>
      <c r="AJ45" s="217"/>
      <c r="AK45" s="217"/>
      <c r="AL45" s="217"/>
      <c r="AM45" s="18"/>
      <c r="AN45" s="18"/>
      <c r="AO45" s="18"/>
      <c r="AP45" s="3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 customHeight="1">
      <c r="R46" s="243"/>
      <c r="S46" s="24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217"/>
      <c r="AJ46" s="217"/>
      <c r="AK46" s="217"/>
      <c r="AL46" s="217"/>
      <c r="AM46" s="18"/>
      <c r="AN46" s="18"/>
      <c r="AO46" s="18"/>
      <c r="AP46" s="3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5" customHeight="1">
      <c r="R47" s="243"/>
      <c r="S47" s="24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17"/>
      <c r="AJ47" s="217"/>
      <c r="AK47" s="217"/>
      <c r="AL47" s="217"/>
      <c r="AM47" s="18"/>
      <c r="AN47" s="7"/>
      <c r="AO47" s="7"/>
      <c r="AP47" s="1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4.25" customHeight="1">
      <c r="R48" s="242"/>
      <c r="S48" s="238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217"/>
      <c r="AJ48" s="217"/>
      <c r="AK48" s="217"/>
      <c r="AL48" s="217"/>
      <c r="AM48" s="18"/>
      <c r="AN48" s="7"/>
      <c r="AO48" s="7"/>
      <c r="AP48" s="5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7.25" customHeight="1">
      <c r="R49" s="238"/>
      <c r="S49" s="238"/>
      <c r="T49" s="11"/>
      <c r="U49" s="11"/>
      <c r="V49" s="11"/>
      <c r="W49" s="11"/>
      <c r="X49" s="11"/>
      <c r="Y49" s="11"/>
      <c r="Z49" s="11"/>
      <c r="AA49" s="11"/>
      <c r="AB49" s="7"/>
      <c r="AC49" s="11"/>
      <c r="AD49" s="11"/>
      <c r="AE49" s="11"/>
      <c r="AF49" s="11"/>
      <c r="AG49" s="11"/>
      <c r="AH49" s="11"/>
      <c r="AI49" s="217"/>
      <c r="AJ49" s="217"/>
      <c r="AK49" s="217"/>
      <c r="AL49" s="217"/>
      <c r="AM49" s="11"/>
      <c r="AN49" s="18"/>
      <c r="AO49" s="18"/>
      <c r="AP49" s="3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5.75" customHeight="1">
      <c r="R50" s="238"/>
      <c r="S50" s="238"/>
      <c r="T50" s="1101"/>
      <c r="U50" s="1102"/>
      <c r="V50" s="1103"/>
      <c r="W50" s="56"/>
      <c r="X50" s="56"/>
      <c r="Y50" s="56"/>
      <c r="Z50" s="56"/>
      <c r="AA50" s="56"/>
      <c r="AB50" s="56"/>
      <c r="AC50" s="1100"/>
      <c r="AD50" s="1100"/>
      <c r="AE50" s="1104"/>
      <c r="AF50" s="11"/>
      <c r="AG50" s="11"/>
      <c r="AH50" s="11"/>
      <c r="AI50" s="217"/>
      <c r="AJ50" s="217"/>
      <c r="AK50" s="217"/>
      <c r="AL50" s="21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.75" customHeight="1">
      <c r="R51" s="238"/>
      <c r="S51" s="238"/>
      <c r="T51" s="65"/>
      <c r="U51" s="65"/>
      <c r="V51" s="1105"/>
      <c r="W51" s="65"/>
      <c r="X51" s="65"/>
      <c r="Y51" s="65"/>
      <c r="Z51" s="65"/>
      <c r="AA51" s="65"/>
      <c r="AB51" s="65"/>
      <c r="AC51" s="65"/>
      <c r="AD51" s="65"/>
      <c r="AE51" s="65"/>
      <c r="AF51" s="14"/>
      <c r="AG51" s="11"/>
      <c r="AH51" s="11"/>
      <c r="AI51" s="217"/>
      <c r="AJ51" s="217"/>
      <c r="AK51" s="217"/>
      <c r="AL51" s="21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8" customHeight="1">
      <c r="R52" s="238"/>
      <c r="S52" s="1769"/>
      <c r="T52" s="57"/>
      <c r="U52" s="11"/>
      <c r="V52" s="11"/>
      <c r="W52" s="189"/>
      <c r="X52" s="11"/>
      <c r="Y52" s="11"/>
      <c r="Z52" s="11"/>
      <c r="AA52" s="11"/>
      <c r="AB52" s="11"/>
      <c r="AC52" s="14"/>
      <c r="AD52" s="11"/>
      <c r="AE52" s="11"/>
      <c r="AF52" s="11"/>
      <c r="AG52" s="11"/>
      <c r="AH52" s="11"/>
      <c r="AI52" s="217"/>
      <c r="AJ52" s="217"/>
      <c r="AK52" s="217"/>
      <c r="AL52" s="217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6.5" customHeight="1">
      <c r="R53" s="245"/>
      <c r="S53" s="217"/>
      <c r="T53" s="236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2" customHeight="1">
      <c r="R54" s="238"/>
      <c r="S54" s="217"/>
      <c r="T54" s="236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5.75" customHeight="1">
      <c r="R55" s="217"/>
      <c r="S55" s="217"/>
      <c r="T55" s="236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199"/>
      <c r="AF55" s="217"/>
      <c r="AG55" s="217"/>
      <c r="AH55" s="217"/>
      <c r="AI55" s="217"/>
      <c r="AJ55" s="217"/>
      <c r="AK55" s="217"/>
      <c r="AL55" s="21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4.25" customHeight="1">
      <c r="R56" s="238"/>
      <c r="S56" s="217"/>
      <c r="T56" s="236"/>
      <c r="U56" s="217"/>
      <c r="V56" s="1108"/>
      <c r="W56" s="199"/>
      <c r="X56" s="199"/>
      <c r="Y56" s="199"/>
      <c r="Z56" s="199"/>
      <c r="AA56" s="199"/>
      <c r="AB56" s="199"/>
      <c r="AC56" s="199"/>
      <c r="AD56" s="199"/>
      <c r="AE56" s="229"/>
      <c r="AF56" s="217"/>
      <c r="AG56" s="217"/>
      <c r="AH56" s="217"/>
      <c r="AI56" s="217"/>
      <c r="AJ56" s="217"/>
      <c r="AK56" s="217"/>
      <c r="AL56" s="217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5.75" customHeight="1">
      <c r="C57" s="12" t="s">
        <v>546</v>
      </c>
      <c r="L57" s="244"/>
      <c r="M57" s="244"/>
      <c r="N57" s="244"/>
      <c r="O57" s="244"/>
      <c r="P57" s="244"/>
      <c r="Q57" s="217"/>
      <c r="R57" s="238"/>
      <c r="S57" s="217"/>
      <c r="T57" s="236"/>
      <c r="U57" s="217"/>
      <c r="V57" s="217"/>
      <c r="W57" s="306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2" customHeight="1">
      <c r="B58" s="1136" t="s">
        <v>602</v>
      </c>
      <c r="D58"/>
      <c r="E58"/>
      <c r="F58"/>
      <c r="H58"/>
      <c r="J58" s="34">
        <v>0.25</v>
      </c>
      <c r="L58" s="244"/>
      <c r="M58" s="244"/>
      <c r="N58" s="244"/>
      <c r="O58" s="244"/>
      <c r="P58" s="244"/>
      <c r="Q58" s="217"/>
      <c r="R58" s="238"/>
      <c r="S58" s="217"/>
      <c r="T58" s="217"/>
      <c r="U58" s="217"/>
      <c r="V58" s="217"/>
      <c r="W58" s="217"/>
      <c r="X58" s="217"/>
      <c r="Y58" s="217"/>
      <c r="Z58" s="1123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C59" s="24" t="s">
        <v>547</v>
      </c>
      <c r="D59"/>
      <c r="E59"/>
      <c r="F59" s="24"/>
      <c r="G59" s="24"/>
      <c r="H59" s="25"/>
      <c r="I59" s="25"/>
      <c r="J59" s="25"/>
      <c r="L59" s="244"/>
      <c r="M59" s="244"/>
      <c r="N59" s="244"/>
      <c r="O59" s="244"/>
      <c r="P59" s="244"/>
      <c r="Q59" s="217"/>
      <c r="R59" s="242"/>
      <c r="S59" s="217"/>
      <c r="T59" s="217"/>
      <c r="U59" s="217"/>
      <c r="V59" s="217"/>
      <c r="W59" s="360"/>
      <c r="X59" s="217"/>
      <c r="Y59" s="217"/>
      <c r="Z59" s="360"/>
      <c r="AA59" s="360"/>
      <c r="AB59" s="275"/>
      <c r="AC59" s="275"/>
      <c r="AD59" s="275"/>
      <c r="AE59" s="275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4"/>
      <c r="D60" s="1141" t="s">
        <v>548</v>
      </c>
      <c r="E60"/>
      <c r="F60"/>
      <c r="G60"/>
      <c r="H60"/>
      <c r="I60"/>
      <c r="J60"/>
      <c r="L60" s="244"/>
      <c r="M60" s="244"/>
      <c r="N60" s="244"/>
      <c r="O60" s="244"/>
      <c r="P60" s="244"/>
      <c r="Q60" s="217"/>
      <c r="R60" s="217"/>
      <c r="S60" s="217"/>
      <c r="T60" s="217"/>
      <c r="U60" s="360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8" customHeight="1">
      <c r="L61" s="244"/>
      <c r="M61" s="244"/>
      <c r="N61" s="244"/>
      <c r="O61" s="244"/>
      <c r="P61" s="244"/>
      <c r="Q61" s="217"/>
      <c r="R61" s="214"/>
      <c r="S61" s="1111"/>
      <c r="T61" s="1112"/>
      <c r="U61" s="516"/>
      <c r="V61" s="275"/>
      <c r="W61" s="217"/>
      <c r="X61" s="217"/>
      <c r="Y61" s="217"/>
      <c r="Z61" s="217"/>
      <c r="AA61" s="516"/>
      <c r="AB61" s="217"/>
      <c r="AC61" s="516"/>
      <c r="AD61" s="275"/>
      <c r="AE61" s="275"/>
      <c r="AF61" s="275"/>
      <c r="AG61" s="217"/>
      <c r="AH61" s="217"/>
      <c r="AI61" s="217"/>
      <c r="AJ61" s="242"/>
      <c r="AK61" s="217"/>
      <c r="AL61" s="217"/>
      <c r="AM61" s="217"/>
      <c r="AN61" s="442"/>
      <c r="AO61" s="442"/>
      <c r="AP61" s="1117"/>
      <c r="AQ61" s="217"/>
      <c r="AR61" s="217"/>
      <c r="AS61" s="217"/>
      <c r="AT61" s="217"/>
      <c r="AU61" s="217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21">
      <c r="A62" s="87"/>
      <c r="B62" s="28" t="s">
        <v>603</v>
      </c>
      <c r="C62" s="25"/>
      <c r="D62"/>
      <c r="F62" s="28" t="s">
        <v>1</v>
      </c>
      <c r="G62"/>
      <c r="H62" s="28" t="s">
        <v>549</v>
      </c>
      <c r="I62" s="25"/>
      <c r="L62" s="244"/>
      <c r="M62" s="244"/>
      <c r="N62" s="244"/>
      <c r="O62" s="244"/>
      <c r="P62" s="244"/>
      <c r="Q62" s="217"/>
      <c r="R62" s="199"/>
      <c r="S62" s="1117"/>
      <c r="T62" s="1117"/>
      <c r="U62" s="217"/>
      <c r="V62" s="217"/>
      <c r="W62" s="275"/>
      <c r="X62" s="217"/>
      <c r="Y62" s="217"/>
      <c r="Z62" s="1700"/>
      <c r="AA62" s="360"/>
      <c r="AB62" s="275"/>
      <c r="AC62" s="275"/>
      <c r="AD62" s="275"/>
      <c r="AE62" s="275"/>
      <c r="AF62" s="217"/>
      <c r="AG62" s="1123"/>
      <c r="AH62" s="217"/>
      <c r="AI62" s="442"/>
      <c r="AJ62" s="238"/>
      <c r="AK62" s="236"/>
      <c r="AL62" s="217"/>
      <c r="AM62" s="427"/>
      <c r="AN62" s="275"/>
      <c r="AO62" s="1121"/>
      <c r="AP62" s="1121"/>
      <c r="AQ62" s="217"/>
      <c r="AR62" s="217"/>
      <c r="AS62" s="217"/>
      <c r="AT62" s="217"/>
      <c r="AU62" s="217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21.75" thickBot="1">
      <c r="D63" s="33"/>
      <c r="F63"/>
      <c r="H63" s="24"/>
      <c r="I63" s="25"/>
      <c r="J63" s="25"/>
      <c r="L63" s="244"/>
      <c r="M63" s="244"/>
      <c r="N63" s="244"/>
      <c r="O63" s="244"/>
      <c r="P63" s="244"/>
      <c r="Q63" s="217"/>
      <c r="R63" s="242"/>
      <c r="S63" s="239"/>
      <c r="T63" s="239"/>
      <c r="U63" s="1701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38"/>
      <c r="AK63" s="199"/>
      <c r="AL63" s="217"/>
      <c r="AM63" s="275"/>
      <c r="AN63" s="275"/>
      <c r="AO63" s="1121"/>
      <c r="AP63" s="1121"/>
      <c r="AQ63" s="217"/>
      <c r="AR63" s="217"/>
      <c r="AS63" s="217"/>
      <c r="AT63" s="217"/>
      <c r="AU63" s="217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9.5" customHeight="1" thickBot="1">
      <c r="B64" s="1570" t="s">
        <v>550</v>
      </c>
      <c r="C64" s="133"/>
      <c r="D64" s="1571" t="s">
        <v>551</v>
      </c>
      <c r="E64" s="1037" t="s">
        <v>552</v>
      </c>
      <c r="F64" s="1037"/>
      <c r="G64" s="1037"/>
      <c r="H64" s="1572" t="s">
        <v>553</v>
      </c>
      <c r="I64" s="1573" t="s">
        <v>554</v>
      </c>
      <c r="J64" s="1574" t="s">
        <v>555</v>
      </c>
      <c r="L64" s="238"/>
      <c r="M64" s="1121"/>
      <c r="N64" s="1121"/>
      <c r="O64" s="275"/>
      <c r="P64" s="275"/>
      <c r="Q64" s="275"/>
      <c r="R64" s="229"/>
      <c r="S64" s="229"/>
      <c r="T64" s="1124"/>
      <c r="U64" s="275"/>
      <c r="V64" s="275"/>
      <c r="W64" s="229"/>
      <c r="X64" s="275"/>
      <c r="Y64" s="275"/>
      <c r="Z64" s="275"/>
      <c r="AA64" s="275"/>
      <c r="AB64" s="216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28"/>
      <c r="AN64" s="275"/>
      <c r="AO64" s="1121"/>
      <c r="AP64" s="217"/>
      <c r="AQ64" s="217"/>
      <c r="AR64" s="217"/>
      <c r="AS64" s="217"/>
      <c r="AT64" s="217"/>
      <c r="AU64" s="217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>
      <c r="B65" s="1575" t="s">
        <v>556</v>
      </c>
      <c r="C65" s="1576" t="s">
        <v>557</v>
      </c>
      <c r="D65" s="1577" t="s">
        <v>558</v>
      </c>
      <c r="E65" s="1578" t="s">
        <v>559</v>
      </c>
      <c r="F65" s="1578" t="s">
        <v>88</v>
      </c>
      <c r="G65" s="1578" t="s">
        <v>89</v>
      </c>
      <c r="H65" s="1579" t="s">
        <v>560</v>
      </c>
      <c r="I65" s="1580" t="s">
        <v>561</v>
      </c>
      <c r="J65" s="1581" t="s">
        <v>562</v>
      </c>
      <c r="O65" s="1702"/>
      <c r="P65" s="1702"/>
      <c r="Q65" s="1702"/>
      <c r="R65" s="1702"/>
      <c r="S65" s="1702"/>
      <c r="T65" s="1702"/>
      <c r="U65" s="1702"/>
      <c r="V65" s="1702"/>
      <c r="W65" s="1702"/>
      <c r="X65" s="1702"/>
      <c r="Y65" s="1702"/>
      <c r="Z65" s="1702"/>
      <c r="AA65" s="1702"/>
      <c r="AB65" s="199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75"/>
      <c r="AN65" s="275"/>
      <c r="AO65" s="1121"/>
      <c r="AP65" s="217"/>
      <c r="AQ65" s="217"/>
      <c r="AR65" s="217"/>
      <c r="AS65" s="217"/>
      <c r="AT65" s="217"/>
      <c r="AU65" s="217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 thickBot="1">
      <c r="B66" s="1582"/>
      <c r="C66" s="1583"/>
      <c r="D66" s="1584"/>
      <c r="E66" s="1585" t="s">
        <v>7</v>
      </c>
      <c r="F66" s="1585" t="s">
        <v>8</v>
      </c>
      <c r="G66" s="1585" t="s">
        <v>9</v>
      </c>
      <c r="H66" s="1585" t="s">
        <v>563</v>
      </c>
      <c r="I66" s="1586" t="s">
        <v>564</v>
      </c>
      <c r="J66" s="1587" t="s">
        <v>565</v>
      </c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383"/>
      <c r="AB66" s="199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01"/>
      <c r="AN66" s="201"/>
      <c r="AO66" s="187"/>
      <c r="AP66" s="217"/>
      <c r="AQ66" s="217"/>
      <c r="AR66" s="217"/>
      <c r="AS66" s="217"/>
      <c r="AT66" s="217"/>
      <c r="AU66" s="217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133"/>
      <c r="C67" s="1693" t="s">
        <v>450</v>
      </c>
      <c r="D67" s="707">
        <v>180</v>
      </c>
      <c r="E67" s="378">
        <v>5.0419999999999998</v>
      </c>
      <c r="F67" s="396">
        <v>6.0119999999999996</v>
      </c>
      <c r="G67" s="396">
        <v>30.228999999999999</v>
      </c>
      <c r="H67" s="397">
        <f>G67*4+F67*9+E67*4</f>
        <v>195.19200000000001</v>
      </c>
      <c r="I67" s="1588">
        <v>2</v>
      </c>
      <c r="J67" s="1589" t="s">
        <v>642</v>
      </c>
      <c r="O67" s="244"/>
      <c r="P67" s="244"/>
      <c r="Q67" s="217"/>
      <c r="R67" s="217"/>
      <c r="S67" s="239"/>
      <c r="T67" s="239"/>
      <c r="U67" s="239"/>
      <c r="V67" s="239"/>
      <c r="W67" s="239"/>
      <c r="X67" s="239"/>
      <c r="Y67" s="239"/>
      <c r="Z67" s="483"/>
      <c r="AA67" s="483"/>
      <c r="AB67" s="199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01"/>
      <c r="AN67" s="201"/>
      <c r="AO67" s="187"/>
      <c r="AP67" s="217"/>
      <c r="AQ67" s="217"/>
      <c r="AR67" s="217"/>
      <c r="AS67" s="217"/>
      <c r="AT67" s="217"/>
      <c r="AU67" s="217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590" t="s">
        <v>566</v>
      </c>
      <c r="C68" s="811" t="s">
        <v>643</v>
      </c>
      <c r="D68" s="726">
        <v>50</v>
      </c>
      <c r="E68" s="1058">
        <v>1.4390000000000001</v>
      </c>
      <c r="F68" s="1059">
        <v>1.2290000000000001</v>
      </c>
      <c r="G68" s="621">
        <v>2.7389999999999999</v>
      </c>
      <c r="H68" s="645">
        <f>G68*4+F68*9+E68*4</f>
        <v>27.773</v>
      </c>
      <c r="I68" s="1597">
        <v>3</v>
      </c>
      <c r="J68" s="1598" t="s">
        <v>373</v>
      </c>
      <c r="O68" s="244"/>
      <c r="P68" s="244"/>
      <c r="Q68" s="217"/>
      <c r="R68" s="217"/>
      <c r="S68" s="239"/>
      <c r="T68" s="483"/>
      <c r="U68" s="483"/>
      <c r="V68" s="483"/>
      <c r="W68" s="483"/>
      <c r="X68" s="483"/>
      <c r="Y68" s="483"/>
      <c r="Z68" s="483"/>
      <c r="AA68" s="483"/>
      <c r="AB68" s="199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75"/>
      <c r="AN68" s="275"/>
      <c r="AO68" s="1121"/>
      <c r="AP68" s="217"/>
      <c r="AQ68" s="217"/>
      <c r="AR68" s="217"/>
      <c r="AS68" s="217"/>
      <c r="AT68" s="217"/>
      <c r="AU68" s="217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1593" t="s">
        <v>567</v>
      </c>
      <c r="C69" s="813" t="s">
        <v>388</v>
      </c>
      <c r="D69" s="804" t="s">
        <v>451</v>
      </c>
      <c r="E69" s="532">
        <v>12.090999999999999</v>
      </c>
      <c r="F69" s="533">
        <v>18.664999999999999</v>
      </c>
      <c r="G69" s="533">
        <v>12.561</v>
      </c>
      <c r="H69" s="534">
        <f>G69*4+F69*9+E69*4</f>
        <v>266.59299999999996</v>
      </c>
      <c r="I69" s="1591">
        <v>11</v>
      </c>
      <c r="J69" s="1595" t="s">
        <v>389</v>
      </c>
      <c r="O69" s="244"/>
      <c r="P69" s="244"/>
      <c r="Q69" s="217"/>
      <c r="R69" s="217"/>
      <c r="S69" s="1442"/>
      <c r="T69" s="1107"/>
      <c r="U69" s="1703"/>
      <c r="V69" s="1107"/>
      <c r="W69" s="1107"/>
      <c r="X69" s="425"/>
      <c r="Y69" s="1107"/>
      <c r="Z69" s="1107"/>
      <c r="AA69" s="1125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75"/>
      <c r="AN69" s="275"/>
      <c r="AO69" s="1121"/>
      <c r="AP69" s="217"/>
      <c r="AQ69" s="217"/>
      <c r="AR69" s="217"/>
      <c r="AS69" s="217"/>
      <c r="AT69" s="217"/>
      <c r="AU69" s="217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5.75">
      <c r="B70" s="1596" t="s">
        <v>18</v>
      </c>
      <c r="C70" s="658" t="s">
        <v>287</v>
      </c>
      <c r="D70" s="805">
        <v>200</v>
      </c>
      <c r="E70" s="1062">
        <v>1</v>
      </c>
      <c r="F70" s="1059">
        <v>0</v>
      </c>
      <c r="G70" s="1059">
        <v>20.92</v>
      </c>
      <c r="H70" s="645">
        <f t="shared" ref="H70" si="0">G70*4+F70*9+E70*4</f>
        <v>87.68</v>
      </c>
      <c r="I70" s="1597">
        <v>31</v>
      </c>
      <c r="J70" s="1598" t="s">
        <v>10</v>
      </c>
      <c r="O70" s="244"/>
      <c r="P70" s="244"/>
      <c r="Q70" s="217"/>
      <c r="R70" s="217"/>
      <c r="S70" s="1442"/>
      <c r="T70" s="1107"/>
      <c r="U70" s="1107"/>
      <c r="V70" s="1107"/>
      <c r="W70" s="1107"/>
      <c r="X70" s="1107"/>
      <c r="Y70" s="1107"/>
      <c r="Z70" s="1107"/>
      <c r="AA70" s="483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75"/>
      <c r="AN70" s="275"/>
      <c r="AO70" s="1121"/>
      <c r="AP70" s="217"/>
      <c r="AQ70" s="217"/>
      <c r="AR70" s="217"/>
      <c r="AS70" s="217"/>
      <c r="AT70" s="217"/>
      <c r="AU70" s="217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>
      <c r="B71" s="1599" t="s">
        <v>568</v>
      </c>
      <c r="C71" s="811" t="s">
        <v>12</v>
      </c>
      <c r="D71" s="707">
        <v>40</v>
      </c>
      <c r="E71" s="1062">
        <v>2.04</v>
      </c>
      <c r="F71" s="1059">
        <v>0.34</v>
      </c>
      <c r="G71" s="1059">
        <v>18.46</v>
      </c>
      <c r="H71" s="376">
        <f t="shared" ref="H71:H72" si="1">G71*4+F71*9+E71*4</f>
        <v>85.06</v>
      </c>
      <c r="I71" s="1597">
        <v>22</v>
      </c>
      <c r="J71" s="1598" t="s">
        <v>11</v>
      </c>
      <c r="O71" s="244"/>
      <c r="P71" s="244"/>
      <c r="Q71" s="217"/>
      <c r="R71" s="217"/>
      <c r="S71" s="239"/>
      <c r="T71" s="239"/>
      <c r="U71" s="239"/>
      <c r="V71" s="239"/>
      <c r="W71" s="239"/>
      <c r="X71" s="239"/>
      <c r="Y71" s="239"/>
      <c r="Z71" s="239"/>
      <c r="AA71" s="483"/>
      <c r="AB71" s="199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5.75" thickBot="1">
      <c r="B72" s="119"/>
      <c r="C72" s="1503" t="s">
        <v>13</v>
      </c>
      <c r="D72" s="707">
        <v>30</v>
      </c>
      <c r="E72" s="378">
        <v>1.6950000000000001</v>
      </c>
      <c r="F72" s="379">
        <v>0.36</v>
      </c>
      <c r="G72" s="379">
        <v>12.55</v>
      </c>
      <c r="H72" s="376">
        <f t="shared" si="1"/>
        <v>60.220000000000006</v>
      </c>
      <c r="I72" s="1588">
        <v>21</v>
      </c>
      <c r="J72" s="1600" t="s">
        <v>11</v>
      </c>
      <c r="O72" s="244"/>
      <c r="P72" s="244"/>
      <c r="Q72" s="217"/>
      <c r="R72" s="217"/>
      <c r="S72" s="239"/>
      <c r="T72" s="239"/>
      <c r="U72" s="239"/>
      <c r="V72" s="239"/>
      <c r="W72" s="239"/>
      <c r="X72" s="239"/>
      <c r="Y72" s="239"/>
      <c r="Z72" s="239"/>
      <c r="AA72" s="483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5.75" thickBot="1">
      <c r="B73" s="1601" t="s">
        <v>569</v>
      </c>
      <c r="C73" s="51"/>
      <c r="D73" s="1602"/>
      <c r="E73" s="374">
        <f>SUM(E67:E72)</f>
        <v>23.306999999999999</v>
      </c>
      <c r="F73" s="373">
        <f>SUM(F67:F72)</f>
        <v>26.605999999999998</v>
      </c>
      <c r="G73" s="170">
        <f>SUM(G67:G72)</f>
        <v>97.458999999999989</v>
      </c>
      <c r="H73" s="247">
        <f>SUM(H67:H72)</f>
        <v>722.51800000000003</v>
      </c>
      <c r="I73" s="1603" t="s">
        <v>570</v>
      </c>
      <c r="J73" s="1604"/>
      <c r="O73" s="244"/>
      <c r="P73" s="244"/>
      <c r="Q73" s="217"/>
      <c r="R73" s="217"/>
      <c r="S73" s="1704"/>
      <c r="T73" s="1705"/>
      <c r="U73" s="1706"/>
      <c r="V73" s="1704"/>
      <c r="W73" s="1707"/>
      <c r="X73" s="1708"/>
      <c r="Y73" s="1705"/>
      <c r="Z73" s="1705"/>
      <c r="AA73" s="1709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5.75" thickBot="1">
      <c r="B74" s="1605" t="s">
        <v>16</v>
      </c>
      <c r="C74" s="38"/>
      <c r="D74" s="66"/>
      <c r="E74" s="391">
        <v>22.5</v>
      </c>
      <c r="F74" s="392">
        <v>23</v>
      </c>
      <c r="G74" s="392">
        <v>95.75</v>
      </c>
      <c r="H74" s="392">
        <v>680</v>
      </c>
      <c r="I74" s="1606" t="s">
        <v>571</v>
      </c>
      <c r="J74" s="1607">
        <f>D72+D71+D70+D68+D67+120+15</f>
        <v>635</v>
      </c>
      <c r="O74" s="244"/>
      <c r="P74" s="244"/>
      <c r="Q74" s="217"/>
      <c r="R74" s="217"/>
      <c r="S74" s="1710"/>
      <c r="T74" s="1710"/>
      <c r="U74" s="1711"/>
      <c r="V74" s="1710"/>
      <c r="W74" s="1711"/>
      <c r="X74" s="1712"/>
      <c r="Y74" s="1710"/>
      <c r="Z74" s="1710"/>
      <c r="AA74" s="1713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 thickBot="1"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383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6.5" customHeight="1" thickBot="1">
      <c r="B76" s="1608" t="s">
        <v>550</v>
      </c>
      <c r="C76" s="133"/>
      <c r="D76" s="1609" t="s">
        <v>551</v>
      </c>
      <c r="E76" s="1037" t="s">
        <v>552</v>
      </c>
      <c r="F76" s="1037"/>
      <c r="G76" s="1037"/>
      <c r="H76" s="1610" t="s">
        <v>553</v>
      </c>
      <c r="I76" s="1611" t="s">
        <v>554</v>
      </c>
      <c r="J76" s="1612" t="s">
        <v>555</v>
      </c>
      <c r="O76" s="244"/>
      <c r="P76" s="244"/>
      <c r="Q76" s="217"/>
      <c r="R76" s="217"/>
      <c r="S76" s="1715"/>
      <c r="T76" s="1715"/>
      <c r="U76" s="1715"/>
      <c r="V76" s="1715"/>
      <c r="W76" s="239"/>
      <c r="X76" s="425"/>
      <c r="Y76" s="239"/>
      <c r="Z76" s="239"/>
      <c r="AA76" s="1125"/>
      <c r="AB76" s="217"/>
      <c r="AC76" s="199"/>
      <c r="AD76" s="217"/>
      <c r="AE76" s="217"/>
      <c r="AF76" s="217"/>
      <c r="AG76" s="217"/>
      <c r="AH76" s="217"/>
      <c r="AI76" s="217"/>
      <c r="AJ76" s="217"/>
      <c r="AK76" s="217"/>
      <c r="AL76" s="217"/>
      <c r="AM76" s="199"/>
      <c r="AN76" s="199"/>
      <c r="AO76" s="199"/>
      <c r="AP76" s="217"/>
      <c r="AQ76" s="217"/>
      <c r="AR76" s="217"/>
      <c r="AS76" s="217"/>
      <c r="AT76" s="217"/>
      <c r="AU76" s="217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0.5" customHeight="1">
      <c r="B77" s="1613" t="s">
        <v>556</v>
      </c>
      <c r="C77" s="1576" t="s">
        <v>557</v>
      </c>
      <c r="D77" s="1614" t="s">
        <v>558</v>
      </c>
      <c r="E77" s="1615" t="s">
        <v>559</v>
      </c>
      <c r="F77" s="1615" t="s">
        <v>88</v>
      </c>
      <c r="G77" s="1615" t="s">
        <v>89</v>
      </c>
      <c r="H77" s="1616" t="s">
        <v>560</v>
      </c>
      <c r="I77" s="1580" t="s">
        <v>561</v>
      </c>
      <c r="J77" s="1581" t="s">
        <v>562</v>
      </c>
      <c r="O77" s="244"/>
      <c r="P77" s="244"/>
      <c r="Q77" s="217"/>
      <c r="R77" s="217"/>
      <c r="S77" s="483"/>
      <c r="T77" s="1715"/>
      <c r="U77" s="394"/>
      <c r="V77" s="1125"/>
      <c r="W77" s="483"/>
      <c r="X77" s="394"/>
      <c r="Y77" s="483"/>
      <c r="Z77" s="483"/>
      <c r="AA77" s="483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5.75" thickBot="1">
      <c r="B78" s="1617"/>
      <c r="C78" s="1583"/>
      <c r="D78" s="1584"/>
      <c r="E78" s="1618" t="s">
        <v>7</v>
      </c>
      <c r="F78" s="1618" t="s">
        <v>8</v>
      </c>
      <c r="G78" s="1618" t="s">
        <v>9</v>
      </c>
      <c r="H78" s="1585" t="s">
        <v>563</v>
      </c>
      <c r="I78" s="1586" t="s">
        <v>564</v>
      </c>
      <c r="J78" s="1587" t="s">
        <v>565</v>
      </c>
      <c r="O78" s="244"/>
      <c r="P78" s="244"/>
      <c r="Q78" s="217"/>
      <c r="R78" s="217"/>
      <c r="S78" s="239"/>
      <c r="T78" s="483"/>
      <c r="U78" s="483"/>
      <c r="V78" s="483"/>
      <c r="W78" s="483"/>
      <c r="X78" s="483"/>
      <c r="Y78" s="483"/>
      <c r="Z78" s="483"/>
      <c r="AA78" s="483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5.75" customHeight="1">
      <c r="B79" s="1574" t="s">
        <v>566</v>
      </c>
      <c r="C79" s="774" t="s">
        <v>304</v>
      </c>
      <c r="D79" s="707" t="s">
        <v>288</v>
      </c>
      <c r="E79" s="416">
        <v>11.95</v>
      </c>
      <c r="F79" s="1065">
        <v>9.9309999999999992</v>
      </c>
      <c r="G79" s="1066">
        <v>10.285</v>
      </c>
      <c r="H79" s="538">
        <f t="shared" ref="H79" si="2">G79*4+F79*9+E79*4</f>
        <v>178.31900000000002</v>
      </c>
      <c r="I79" s="1619">
        <v>17</v>
      </c>
      <c r="J79" s="1620" t="s">
        <v>303</v>
      </c>
      <c r="O79" s="244"/>
      <c r="P79" s="244"/>
      <c r="Q79" s="217"/>
      <c r="R79" s="217"/>
      <c r="S79" s="239"/>
      <c r="T79" s="239"/>
      <c r="U79" s="1107"/>
      <c r="V79" s="239"/>
      <c r="W79" s="239"/>
      <c r="X79" s="239"/>
      <c r="Y79" s="239"/>
      <c r="Z79" s="239"/>
      <c r="AA79" s="483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360"/>
      <c r="AO79" s="360"/>
      <c r="AP79" s="1121"/>
      <c r="AQ79" s="217"/>
      <c r="AR79" s="217"/>
      <c r="AS79" s="217"/>
      <c r="AT79" s="217"/>
      <c r="AU79" s="217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9.5" customHeight="1">
      <c r="B80" s="1593" t="s">
        <v>567</v>
      </c>
      <c r="C80" s="1621" t="s">
        <v>572</v>
      </c>
      <c r="D80" s="258" t="s">
        <v>424</v>
      </c>
      <c r="E80" s="1067">
        <v>2.9889999999999999</v>
      </c>
      <c r="F80" s="1068">
        <v>7.2409999999999997</v>
      </c>
      <c r="G80" s="386">
        <v>14.188000000000001</v>
      </c>
      <c r="H80" s="538">
        <f t="shared" ref="H80" si="3">G80*4+F80*9+E80*4</f>
        <v>133.87699999999998</v>
      </c>
      <c r="I80" s="1622">
        <v>6</v>
      </c>
      <c r="J80" s="1600" t="s">
        <v>573</v>
      </c>
      <c r="O80" s="244"/>
      <c r="P80" s="244"/>
      <c r="Q80" s="217"/>
      <c r="R80" s="217"/>
      <c r="S80" s="239"/>
      <c r="T80" s="239"/>
      <c r="U80" s="239"/>
      <c r="V80" s="239"/>
      <c r="W80" s="239"/>
      <c r="X80" s="239"/>
      <c r="Y80" s="239"/>
      <c r="Z80" s="239"/>
      <c r="AA80" s="483"/>
      <c r="AB80" s="229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75"/>
      <c r="AO80" s="275"/>
      <c r="AP80" s="1121"/>
      <c r="AQ80" s="217"/>
      <c r="AR80" s="217"/>
      <c r="AS80" s="217"/>
      <c r="AT80" s="217"/>
      <c r="AU80" s="217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5.75">
      <c r="B81" s="1596" t="s">
        <v>18</v>
      </c>
      <c r="C81" s="1623" t="s">
        <v>574</v>
      </c>
      <c r="D81" s="387"/>
      <c r="E81" s="1055">
        <v>1.857</v>
      </c>
      <c r="F81" s="1056">
        <v>2.1309999999999998</v>
      </c>
      <c r="G81" s="390">
        <v>3.4350000000000001</v>
      </c>
      <c r="H81" s="537">
        <f>G81*4+F81*9+E81*4</f>
        <v>40.346999999999994</v>
      </c>
      <c r="I81" s="1624"/>
      <c r="J81" s="1592"/>
      <c r="O81" s="244"/>
      <c r="P81" s="244"/>
      <c r="Q81" s="217"/>
      <c r="R81" s="217"/>
      <c r="S81" s="239"/>
      <c r="T81" s="239"/>
      <c r="U81" s="239"/>
      <c r="V81" s="239"/>
      <c r="W81" s="239"/>
      <c r="X81" s="239"/>
      <c r="Y81" s="239"/>
      <c r="Z81" s="239"/>
      <c r="AA81" s="483"/>
      <c r="AB81" s="229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75"/>
      <c r="AO81" s="275"/>
      <c r="AP81" s="1121"/>
      <c r="AQ81" s="217"/>
      <c r="AR81" s="217"/>
      <c r="AS81" s="217"/>
      <c r="AT81" s="217"/>
      <c r="AU81" s="217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>
      <c r="B82" s="1599" t="s">
        <v>575</v>
      </c>
      <c r="C82" s="811" t="s">
        <v>23</v>
      </c>
      <c r="D82" s="642">
        <v>200</v>
      </c>
      <c r="E82" s="1062">
        <v>7.0000000000000007E-2</v>
      </c>
      <c r="F82" s="1059">
        <v>0.02</v>
      </c>
      <c r="G82" s="1059">
        <v>15</v>
      </c>
      <c r="H82" s="645">
        <f>G82*4+F82*9+E82*4</f>
        <v>60.46</v>
      </c>
      <c r="I82" s="1625">
        <v>32</v>
      </c>
      <c r="J82" s="1598" t="s">
        <v>22</v>
      </c>
      <c r="O82" s="244"/>
      <c r="P82" s="244"/>
      <c r="Q82" s="217"/>
      <c r="R82" s="217"/>
      <c r="S82" s="239"/>
      <c r="T82" s="239"/>
      <c r="U82" s="239"/>
      <c r="V82" s="239"/>
      <c r="W82" s="239"/>
      <c r="X82" s="239"/>
      <c r="Y82" s="425"/>
      <c r="Z82" s="239"/>
      <c r="AA82" s="483"/>
      <c r="AB82" s="229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01"/>
      <c r="AO82" s="201"/>
      <c r="AP82" s="1121"/>
      <c r="AQ82" s="217"/>
      <c r="AR82" s="217"/>
      <c r="AS82" s="217"/>
      <c r="AT82" s="217"/>
      <c r="AU82" s="217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>
      <c r="B83" s="119"/>
      <c r="C83" s="811" t="s">
        <v>12</v>
      </c>
      <c r="D83" s="260">
        <v>50</v>
      </c>
      <c r="E83" s="1062">
        <v>2.5499999999999998</v>
      </c>
      <c r="F83" s="1059">
        <v>0.42499999999999999</v>
      </c>
      <c r="G83" s="1059">
        <v>23.074999999999999</v>
      </c>
      <c r="H83" s="645">
        <f t="shared" ref="H83:H84" si="4">G83*4+F83*9+E83*4</f>
        <v>106.325</v>
      </c>
      <c r="I83" s="1597">
        <v>22</v>
      </c>
      <c r="J83" s="1598" t="s">
        <v>11</v>
      </c>
      <c r="O83" s="244"/>
      <c r="P83" s="244"/>
      <c r="Q83" s="217"/>
      <c r="R83" s="217"/>
      <c r="S83" s="1717"/>
      <c r="T83" s="1717"/>
      <c r="U83" s="1708"/>
      <c r="V83" s="1717"/>
      <c r="W83" s="1717"/>
      <c r="X83" s="1708"/>
      <c r="Y83" s="1717"/>
      <c r="Z83" s="1717"/>
      <c r="AA83" s="1718"/>
      <c r="AB83" s="229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75"/>
      <c r="AO83" s="275"/>
      <c r="AP83" s="1121"/>
      <c r="AQ83" s="217"/>
      <c r="AR83" s="217"/>
      <c r="AS83" s="217"/>
      <c r="AT83" s="217"/>
      <c r="AU83" s="217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5.75" customHeight="1" thickBot="1">
      <c r="B84" s="122"/>
      <c r="C84" s="1503" t="s">
        <v>13</v>
      </c>
      <c r="D84" s="260">
        <v>30</v>
      </c>
      <c r="E84" s="1062">
        <v>1.6950000000000001</v>
      </c>
      <c r="F84" s="1059">
        <v>0.36</v>
      </c>
      <c r="G84" s="1059">
        <v>12.55</v>
      </c>
      <c r="H84" s="645">
        <f t="shared" si="4"/>
        <v>60.220000000000006</v>
      </c>
      <c r="I84" s="1588">
        <v>21</v>
      </c>
      <c r="J84" s="1626" t="s">
        <v>11</v>
      </c>
      <c r="O84" s="244"/>
      <c r="P84" s="244"/>
      <c r="Q84" s="217"/>
      <c r="R84" s="217"/>
      <c r="S84" s="1710"/>
      <c r="T84" s="1710"/>
      <c r="U84" s="1711"/>
      <c r="V84" s="1710"/>
      <c r="W84" s="1711"/>
      <c r="X84" s="1712"/>
      <c r="Y84" s="1710"/>
      <c r="Z84" s="1710"/>
      <c r="AA84" s="1713"/>
      <c r="AB84" s="199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75"/>
      <c r="AO84" s="275"/>
      <c r="AP84" s="1121"/>
      <c r="AQ84" s="217"/>
      <c r="AR84" s="217"/>
      <c r="AS84" s="217"/>
      <c r="AT84" s="217"/>
      <c r="AU84" s="217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5" customHeight="1" thickBot="1">
      <c r="B85" s="1601" t="s">
        <v>569</v>
      </c>
      <c r="C85" s="51"/>
      <c r="D85" s="1602"/>
      <c r="E85" s="576">
        <f>SUM(E79:E84)</f>
        <v>21.111000000000001</v>
      </c>
      <c r="F85" s="247">
        <f>SUM(F79:F84)</f>
        <v>20.107999999999997</v>
      </c>
      <c r="G85" s="247">
        <f>SUM(G79:G84)</f>
        <v>78.533000000000001</v>
      </c>
      <c r="H85" s="247">
        <f>SUM(H79:H84)</f>
        <v>579.548</v>
      </c>
      <c r="I85" s="1603" t="s">
        <v>570</v>
      </c>
      <c r="J85" s="160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383"/>
      <c r="AB85" s="199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75"/>
      <c r="AO85" s="275"/>
      <c r="AP85" s="1121"/>
      <c r="AQ85" s="217"/>
      <c r="AR85" s="217"/>
      <c r="AS85" s="217"/>
      <c r="AT85" s="217"/>
      <c r="AU85" s="217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3.5" customHeight="1" thickBot="1">
      <c r="B86" s="1605" t="s">
        <v>16</v>
      </c>
      <c r="C86" s="38"/>
      <c r="D86" s="66"/>
      <c r="E86" s="1075">
        <v>22.5</v>
      </c>
      <c r="F86" s="1076">
        <v>23</v>
      </c>
      <c r="G86" s="1076">
        <v>95.75</v>
      </c>
      <c r="H86" s="1076">
        <v>680</v>
      </c>
      <c r="I86" s="1606" t="s">
        <v>571</v>
      </c>
      <c r="J86" s="1607">
        <f>D82+D83+D84+120+135+60</f>
        <v>595</v>
      </c>
      <c r="L86" s="240"/>
      <c r="M86" s="201"/>
      <c r="N86" s="187"/>
      <c r="O86" s="239"/>
      <c r="P86" s="239"/>
      <c r="Q86" s="239"/>
      <c r="R86" s="1106"/>
      <c r="S86" s="239"/>
      <c r="T86" s="1107"/>
      <c r="U86" s="239"/>
      <c r="V86" s="239"/>
      <c r="W86" s="239"/>
      <c r="X86" s="239"/>
      <c r="Y86" s="239"/>
      <c r="Z86" s="239"/>
      <c r="AA86" s="483"/>
      <c r="AB86" s="199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75"/>
      <c r="AO86" s="275"/>
      <c r="AP86" s="1121"/>
      <c r="AQ86" s="217"/>
      <c r="AR86" s="217"/>
      <c r="AS86" s="217"/>
      <c r="AT86" s="217"/>
      <c r="AU86" s="217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5" customHeight="1" thickBot="1">
      <c r="L87" s="240"/>
      <c r="M87" s="201"/>
      <c r="N87" s="187"/>
      <c r="O87" s="244"/>
      <c r="P87" s="244"/>
      <c r="Q87" s="217"/>
      <c r="R87" s="217"/>
      <c r="S87" s="239"/>
      <c r="T87" s="239"/>
      <c r="U87" s="239"/>
      <c r="V87" s="239"/>
      <c r="W87" s="239"/>
      <c r="X87" s="239"/>
      <c r="Y87" s="239"/>
      <c r="Z87" s="239"/>
      <c r="AA87" s="483"/>
      <c r="AB87" s="199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360"/>
      <c r="AO87" s="275"/>
      <c r="AP87" s="1121"/>
      <c r="AQ87" s="217"/>
      <c r="AR87" s="217"/>
      <c r="AS87" s="217"/>
      <c r="AT87" s="217"/>
      <c r="AU87" s="217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5.75" customHeight="1" thickBot="1">
      <c r="B88" s="1608" t="s">
        <v>550</v>
      </c>
      <c r="C88" s="133"/>
      <c r="D88" s="1609" t="s">
        <v>551</v>
      </c>
      <c r="E88" s="1037" t="s">
        <v>552</v>
      </c>
      <c r="F88" s="1037"/>
      <c r="G88" s="1037"/>
      <c r="H88" s="1610" t="s">
        <v>553</v>
      </c>
      <c r="I88" s="1611" t="s">
        <v>554</v>
      </c>
      <c r="J88" s="1612" t="s">
        <v>555</v>
      </c>
      <c r="L88" s="238"/>
      <c r="M88" s="201"/>
      <c r="N88" s="187"/>
      <c r="O88" s="244"/>
      <c r="P88" s="244"/>
      <c r="Q88" s="217"/>
      <c r="R88" s="217"/>
      <c r="S88" s="483"/>
      <c r="T88" s="483"/>
      <c r="U88" s="483"/>
      <c r="V88" s="483"/>
      <c r="W88" s="483"/>
      <c r="X88" s="483"/>
      <c r="Y88" s="483"/>
      <c r="Z88" s="483"/>
      <c r="AA88" s="483"/>
      <c r="AB88" s="199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75"/>
      <c r="AO88" s="275"/>
      <c r="AP88" s="1121"/>
      <c r="AQ88" s="217"/>
      <c r="AR88" s="217"/>
      <c r="AS88" s="217"/>
      <c r="AT88" s="217"/>
      <c r="AU88" s="217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>
      <c r="B89" s="1613" t="s">
        <v>556</v>
      </c>
      <c r="C89" s="1576" t="s">
        <v>557</v>
      </c>
      <c r="D89" s="1614" t="s">
        <v>558</v>
      </c>
      <c r="E89" s="1615" t="s">
        <v>559</v>
      </c>
      <c r="F89" s="1615" t="s">
        <v>88</v>
      </c>
      <c r="G89" s="1615" t="s">
        <v>89</v>
      </c>
      <c r="H89" s="1616" t="s">
        <v>560</v>
      </c>
      <c r="I89" s="1580" t="s">
        <v>561</v>
      </c>
      <c r="J89" s="1581" t="s">
        <v>562</v>
      </c>
      <c r="L89" s="187"/>
      <c r="M89" s="1540"/>
      <c r="N89" s="199"/>
      <c r="O89" s="244"/>
      <c r="P89" s="244"/>
      <c r="Q89" s="217"/>
      <c r="R89" s="217"/>
      <c r="S89" s="1720"/>
      <c r="T89" s="1721"/>
      <c r="U89" s="1720"/>
      <c r="V89" s="1720"/>
      <c r="W89" s="1720"/>
      <c r="X89" s="1720"/>
      <c r="Y89" s="1720"/>
      <c r="Z89" s="1720"/>
      <c r="AA89" s="1709"/>
      <c r="AB89" s="229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75"/>
      <c r="AO89" s="275"/>
      <c r="AP89" s="1121"/>
      <c r="AQ89" s="217"/>
      <c r="AR89" s="217"/>
      <c r="AS89" s="217"/>
      <c r="AT89" s="217"/>
      <c r="AU89" s="217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3.5" customHeight="1" thickBot="1">
      <c r="B90" s="1617"/>
      <c r="C90" s="1583"/>
      <c r="D90" s="1584"/>
      <c r="E90" s="1618" t="s">
        <v>7</v>
      </c>
      <c r="F90" s="1618" t="s">
        <v>8</v>
      </c>
      <c r="G90" s="1618" t="s">
        <v>9</v>
      </c>
      <c r="H90" s="1585" t="s">
        <v>563</v>
      </c>
      <c r="I90" s="1586" t="s">
        <v>564</v>
      </c>
      <c r="J90" s="1587" t="s">
        <v>565</v>
      </c>
      <c r="L90" s="217"/>
      <c r="M90" s="1541"/>
      <c r="N90" s="217"/>
      <c r="O90" s="244"/>
      <c r="P90" s="244"/>
      <c r="Q90" s="217"/>
      <c r="R90" s="217"/>
      <c r="S90" s="1710"/>
      <c r="T90" s="1710"/>
      <c r="U90" s="1711"/>
      <c r="V90" s="1710"/>
      <c r="W90" s="1711"/>
      <c r="X90" s="1712"/>
      <c r="Y90" s="1710"/>
      <c r="Z90" s="1710"/>
      <c r="AA90" s="1713"/>
      <c r="AB90" s="229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75"/>
      <c r="AO90" s="217"/>
      <c r="AP90" s="1121"/>
      <c r="AQ90" s="217"/>
      <c r="AR90" s="217"/>
      <c r="AS90" s="217"/>
      <c r="AT90" s="217"/>
      <c r="AU90" s="217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6.5" customHeight="1">
      <c r="B91" s="1574" t="s">
        <v>566</v>
      </c>
      <c r="C91" s="683" t="s">
        <v>576</v>
      </c>
      <c r="D91" s="1509" t="s">
        <v>531</v>
      </c>
      <c r="E91" s="1082">
        <v>29.233000000000001</v>
      </c>
      <c r="F91" s="619">
        <v>20.917999999999999</v>
      </c>
      <c r="G91" s="1627">
        <v>54.7</v>
      </c>
      <c r="H91" s="1628">
        <f>G91*4+F91*9+E91*4</f>
        <v>523.99400000000003</v>
      </c>
      <c r="I91" s="1629">
        <v>10</v>
      </c>
      <c r="J91" s="1630" t="s">
        <v>21</v>
      </c>
      <c r="L91" s="1722"/>
      <c r="M91" s="1723"/>
      <c r="N91" s="441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383"/>
      <c r="AB91" s="199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75"/>
      <c r="AO91" s="275"/>
      <c r="AP91" s="1121"/>
      <c r="AQ91" s="217"/>
      <c r="AR91" s="217"/>
      <c r="AS91" s="217"/>
      <c r="AT91" s="217"/>
      <c r="AU91" s="217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4.25" customHeight="1">
      <c r="B92" s="1593" t="s">
        <v>567</v>
      </c>
      <c r="C92" s="1631" t="s">
        <v>577</v>
      </c>
      <c r="D92" s="1632"/>
      <c r="E92" s="1633"/>
      <c r="F92" s="1634"/>
      <c r="G92" s="171"/>
      <c r="H92" s="1635"/>
      <c r="I92" s="1636"/>
      <c r="J92" s="1637"/>
      <c r="L92" s="253"/>
      <c r="M92" s="201"/>
      <c r="N92" s="244"/>
      <c r="O92" s="244"/>
      <c r="P92" s="244"/>
      <c r="Q92" s="217"/>
      <c r="R92" s="217"/>
      <c r="S92" s="239"/>
      <c r="T92" s="239"/>
      <c r="U92" s="1442"/>
      <c r="V92" s="239"/>
      <c r="W92" s="239"/>
      <c r="X92" s="425"/>
      <c r="Y92" s="425"/>
      <c r="Z92" s="239"/>
      <c r="AA92" s="483"/>
      <c r="AB92" s="199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01"/>
      <c r="AO92" s="201"/>
      <c r="AP92" s="199"/>
      <c r="AQ92" s="217"/>
      <c r="AR92" s="217"/>
      <c r="AS92" s="217"/>
      <c r="AT92" s="217"/>
      <c r="AU92" s="217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3.5" customHeight="1">
      <c r="B93" s="1596" t="s">
        <v>18</v>
      </c>
      <c r="C93" s="658" t="s">
        <v>223</v>
      </c>
      <c r="D93" s="1098">
        <v>200</v>
      </c>
      <c r="E93" s="1062">
        <v>4.5</v>
      </c>
      <c r="F93" s="1059">
        <v>3.7</v>
      </c>
      <c r="G93" s="1059">
        <v>19.600000000000001</v>
      </c>
      <c r="H93" s="645">
        <f>G93*4+F93*9+E93*4</f>
        <v>129.70000000000002</v>
      </c>
      <c r="I93" s="1639">
        <v>30</v>
      </c>
      <c r="J93" s="1592" t="s">
        <v>224</v>
      </c>
      <c r="L93" s="238"/>
      <c r="M93" s="201"/>
      <c r="N93" s="244"/>
      <c r="O93" s="244"/>
      <c r="P93" s="244"/>
      <c r="Q93" s="217"/>
      <c r="R93" s="217"/>
      <c r="S93" s="239"/>
      <c r="T93" s="239"/>
      <c r="U93" s="239"/>
      <c r="V93" s="239"/>
      <c r="W93" s="239"/>
      <c r="X93" s="239"/>
      <c r="Y93" s="239"/>
      <c r="Z93" s="239"/>
      <c r="AA93" s="483"/>
      <c r="AB93" s="199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01"/>
      <c r="AO93" s="201"/>
      <c r="AP93" s="1121"/>
      <c r="AQ93" s="217"/>
      <c r="AR93" s="217"/>
      <c r="AS93" s="217"/>
      <c r="AT93" s="217"/>
      <c r="AU93" s="217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3.5" customHeight="1">
      <c r="B94" s="1599" t="s">
        <v>578</v>
      </c>
      <c r="C94" s="811" t="s">
        <v>462</v>
      </c>
      <c r="D94" s="707">
        <v>10</v>
      </c>
      <c r="E94" s="1083">
        <v>0.08</v>
      </c>
      <c r="F94" s="644">
        <v>7.25</v>
      </c>
      <c r="G94" s="644">
        <v>0.13</v>
      </c>
      <c r="H94" s="1640">
        <f>G94*4+F94*9+E94*4</f>
        <v>66.089999999999989</v>
      </c>
      <c r="I94" s="1641">
        <v>24</v>
      </c>
      <c r="J94" s="1642" t="s">
        <v>461</v>
      </c>
      <c r="L94" s="238"/>
      <c r="M94" s="201"/>
      <c r="N94" s="244"/>
      <c r="O94" s="244"/>
      <c r="P94" s="244"/>
      <c r="Q94" s="217"/>
      <c r="R94" s="217"/>
      <c r="S94" s="239"/>
      <c r="T94" s="239"/>
      <c r="U94" s="239"/>
      <c r="V94" s="239"/>
      <c r="W94" s="239"/>
      <c r="X94" s="239"/>
      <c r="Y94" s="239"/>
      <c r="Z94" s="239"/>
      <c r="AA94" s="483"/>
      <c r="AB94" s="199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75"/>
      <c r="AO94" s="275"/>
      <c r="AP94" s="1121"/>
      <c r="AQ94" s="217"/>
      <c r="AR94" s="217"/>
      <c r="AS94" s="217"/>
      <c r="AT94" s="217"/>
      <c r="AU94" s="217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6.5" customHeight="1">
      <c r="B95" s="119"/>
      <c r="C95" s="686" t="s">
        <v>579</v>
      </c>
      <c r="D95" s="1509">
        <v>25</v>
      </c>
      <c r="E95" s="1083">
        <v>1.0543</v>
      </c>
      <c r="F95" s="644">
        <v>0.436</v>
      </c>
      <c r="G95" s="644">
        <v>10</v>
      </c>
      <c r="H95" s="1694">
        <f>G95*4+F95*9+E95*4</f>
        <v>48.141199999999998</v>
      </c>
      <c r="I95" s="1588">
        <v>26</v>
      </c>
      <c r="J95" s="1600" t="s">
        <v>11</v>
      </c>
      <c r="L95" s="238"/>
      <c r="M95" s="201"/>
      <c r="N95" s="244"/>
      <c r="O95" s="244"/>
      <c r="P95" s="244"/>
      <c r="Q95" s="217"/>
      <c r="R95" s="217"/>
      <c r="S95" s="239"/>
      <c r="T95" s="239"/>
      <c r="U95" s="239"/>
      <c r="V95" s="239"/>
      <c r="W95" s="239"/>
      <c r="X95" s="239"/>
      <c r="Y95" s="239"/>
      <c r="Z95" s="239"/>
      <c r="AA95" s="483"/>
      <c r="AB95" s="199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75"/>
      <c r="AO95" s="275"/>
      <c r="AP95" s="1121"/>
      <c r="AQ95" s="217"/>
      <c r="AR95" s="217"/>
      <c r="AS95" s="217"/>
      <c r="AT95" s="217"/>
      <c r="AU95" s="217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3.5" customHeight="1">
      <c r="B96" s="119"/>
      <c r="C96" s="811" t="s">
        <v>12</v>
      </c>
      <c r="D96" s="707">
        <v>30</v>
      </c>
      <c r="E96" s="1062">
        <v>1.575</v>
      </c>
      <c r="F96" s="1059">
        <v>0.21299999999999999</v>
      </c>
      <c r="G96" s="1063">
        <v>12.238</v>
      </c>
      <c r="H96" s="645">
        <f t="shared" ref="H96" si="5">G96*4+F96*9+E96*4</f>
        <v>57.168999999999997</v>
      </c>
      <c r="I96" s="1641">
        <v>22</v>
      </c>
      <c r="J96" s="1598" t="s">
        <v>11</v>
      </c>
      <c r="L96" s="238"/>
      <c r="M96" s="201"/>
      <c r="N96" s="244"/>
      <c r="O96" s="244"/>
      <c r="P96" s="244"/>
      <c r="Q96" s="217"/>
      <c r="R96" s="217"/>
      <c r="S96" s="239"/>
      <c r="T96" s="239"/>
      <c r="U96" s="239"/>
      <c r="V96" s="239"/>
      <c r="W96" s="239"/>
      <c r="X96" s="239"/>
      <c r="Y96" s="239"/>
      <c r="Z96" s="239"/>
      <c r="AA96" s="483"/>
      <c r="AB96" s="199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427"/>
      <c r="AO96" s="275"/>
      <c r="AP96" s="1121"/>
      <c r="AQ96" s="217"/>
      <c r="AR96" s="217"/>
      <c r="AS96" s="217"/>
      <c r="AT96" s="217"/>
      <c r="AU96" s="217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 thickBot="1">
      <c r="B97" s="122"/>
      <c r="C97" s="1503" t="s">
        <v>580</v>
      </c>
      <c r="D97" s="1072">
        <v>100</v>
      </c>
      <c r="E97" s="618">
        <v>0.4</v>
      </c>
      <c r="F97" s="1073">
        <v>0.4</v>
      </c>
      <c r="G97" s="619">
        <v>9.8000000000000007</v>
      </c>
      <c r="H97" s="538">
        <f>G97*4+F97*9+E97*4</f>
        <v>44.400000000000006</v>
      </c>
      <c r="I97" s="1644">
        <v>27</v>
      </c>
      <c r="J97" s="1645" t="s">
        <v>14</v>
      </c>
      <c r="L97" s="383"/>
      <c r="M97" s="201"/>
      <c r="N97" s="244"/>
      <c r="O97" s="244"/>
      <c r="P97" s="244"/>
      <c r="Q97" s="217"/>
      <c r="R97" s="217"/>
      <c r="S97" s="239"/>
      <c r="T97" s="239"/>
      <c r="U97" s="239"/>
      <c r="V97" s="239"/>
      <c r="W97" s="239"/>
      <c r="X97" s="239"/>
      <c r="Y97" s="425"/>
      <c r="Z97" s="239"/>
      <c r="AA97" s="483"/>
      <c r="AB97" s="199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75"/>
      <c r="AO97" s="275"/>
      <c r="AP97" s="1121"/>
      <c r="AQ97" s="217"/>
      <c r="AR97" s="217"/>
      <c r="AS97" s="217"/>
      <c r="AT97" s="217"/>
      <c r="AU97" s="217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4.25" customHeight="1" thickBot="1">
      <c r="B98" s="1601" t="s">
        <v>569</v>
      </c>
      <c r="C98" s="51"/>
      <c r="D98" s="1602"/>
      <c r="E98" s="74">
        <f>SUM(E91:E97)</f>
        <v>36.842300000000002</v>
      </c>
      <c r="F98" s="75">
        <f>SUM(F91:F97)</f>
        <v>32.917000000000002</v>
      </c>
      <c r="G98" s="75">
        <f>SUM(G91:G97)</f>
        <v>106.468</v>
      </c>
      <c r="H98" s="1695">
        <f>SUM(H91:H97)</f>
        <v>869.49420000000009</v>
      </c>
      <c r="I98" s="1603" t="s">
        <v>570</v>
      </c>
      <c r="J98" s="1604"/>
      <c r="L98" s="187"/>
      <c r="M98" s="1540"/>
      <c r="N98" s="244"/>
      <c r="O98" s="244"/>
      <c r="P98" s="244"/>
      <c r="Q98" s="217"/>
      <c r="R98" s="217"/>
      <c r="S98" s="1720"/>
      <c r="T98" s="1721"/>
      <c r="U98" s="1721"/>
      <c r="V98" s="1720"/>
      <c r="W98" s="1720"/>
      <c r="X98" s="1724"/>
      <c r="Y98" s="1724"/>
      <c r="Z98" s="1720"/>
      <c r="AA98" s="1720"/>
      <c r="AB98" s="199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75"/>
      <c r="AO98" s="275"/>
      <c r="AP98" s="1121"/>
      <c r="AQ98" s="217"/>
      <c r="AR98" s="217"/>
      <c r="AS98" s="217"/>
      <c r="AT98" s="217"/>
      <c r="AU98" s="217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5.75" customHeight="1" thickBot="1">
      <c r="B99" s="1605" t="s">
        <v>16</v>
      </c>
      <c r="C99" s="38"/>
      <c r="D99" s="66"/>
      <c r="E99" s="1075">
        <v>22.5</v>
      </c>
      <c r="F99" s="1076">
        <v>23</v>
      </c>
      <c r="G99" s="1076">
        <v>95.75</v>
      </c>
      <c r="H99" s="1696">
        <v>680</v>
      </c>
      <c r="I99" s="1606" t="s">
        <v>571</v>
      </c>
      <c r="J99" s="1607">
        <f>D97+D96+D95+D94+D93+190+20</f>
        <v>575</v>
      </c>
      <c r="L99" s="217"/>
      <c r="M99" s="1541"/>
      <c r="N99" s="244"/>
      <c r="O99" s="244"/>
      <c r="P99" s="244"/>
      <c r="Q99" s="217"/>
      <c r="R99" s="217"/>
      <c r="S99" s="1710"/>
      <c r="T99" s="1710"/>
      <c r="U99" s="1711"/>
      <c r="V99" s="1710"/>
      <c r="W99" s="1711"/>
      <c r="X99" s="1712"/>
      <c r="Y99" s="1710"/>
      <c r="Z99" s="1710"/>
      <c r="AA99" s="1713"/>
      <c r="AB99" s="229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75"/>
      <c r="AO99" s="275"/>
      <c r="AP99" s="1699"/>
      <c r="AQ99" s="217"/>
      <c r="AR99" s="217"/>
      <c r="AS99" s="217"/>
      <c r="AT99" s="217"/>
      <c r="AU99" s="217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2.75" customHeight="1" thickBot="1">
      <c r="L100" s="1719"/>
      <c r="M100" s="1542"/>
      <c r="N100" s="441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53"/>
      <c r="AB100" s="229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75"/>
      <c r="AO100" s="275"/>
      <c r="AP100" s="1121"/>
      <c r="AQ100" s="217"/>
      <c r="AR100" s="217"/>
      <c r="AS100" s="217"/>
      <c r="AT100" s="217"/>
      <c r="AU100" s="217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4.25" customHeight="1" thickBot="1">
      <c r="B101" s="1608" t="s">
        <v>550</v>
      </c>
      <c r="C101" s="133"/>
      <c r="D101" s="1609" t="s">
        <v>551</v>
      </c>
      <c r="E101" s="1037" t="s">
        <v>552</v>
      </c>
      <c r="F101" s="1037"/>
      <c r="G101" s="1037"/>
      <c r="H101" s="1610" t="s">
        <v>553</v>
      </c>
      <c r="I101" s="1611" t="s">
        <v>554</v>
      </c>
      <c r="J101" s="1612" t="s">
        <v>555</v>
      </c>
      <c r="L101" s="238"/>
      <c r="M101" s="201"/>
      <c r="N101" s="244"/>
      <c r="O101" s="244"/>
      <c r="P101" s="244"/>
      <c r="Q101" s="217"/>
      <c r="R101" s="217"/>
      <c r="S101" s="239"/>
      <c r="T101" s="239"/>
      <c r="U101" s="239"/>
      <c r="V101" s="239"/>
      <c r="W101" s="239"/>
      <c r="X101" s="425"/>
      <c r="Y101" s="239"/>
      <c r="Z101" s="239"/>
      <c r="AA101" s="483"/>
      <c r="AB101" s="199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75"/>
      <c r="AO101" s="275"/>
      <c r="AP101" s="1121"/>
      <c r="AQ101" s="217"/>
      <c r="AR101" s="217"/>
      <c r="AS101" s="217"/>
      <c r="AT101" s="217"/>
      <c r="AU101" s="217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8" customHeight="1">
      <c r="B102" s="1613" t="s">
        <v>556</v>
      </c>
      <c r="C102" s="1576" t="s">
        <v>557</v>
      </c>
      <c r="D102" s="1614" t="s">
        <v>558</v>
      </c>
      <c r="E102" s="1615" t="s">
        <v>559</v>
      </c>
      <c r="F102" s="1615" t="s">
        <v>88</v>
      </c>
      <c r="G102" s="1615" t="s">
        <v>89</v>
      </c>
      <c r="H102" s="1616" t="s">
        <v>560</v>
      </c>
      <c r="I102" s="1580" t="s">
        <v>561</v>
      </c>
      <c r="J102" s="1581" t="s">
        <v>562</v>
      </c>
      <c r="L102" s="239"/>
      <c r="M102" s="201"/>
      <c r="N102" s="244"/>
      <c r="O102" s="244"/>
      <c r="P102" s="244"/>
      <c r="Q102" s="217"/>
      <c r="R102" s="217"/>
      <c r="S102" s="483"/>
      <c r="T102" s="483"/>
      <c r="U102" s="394"/>
      <c r="V102" s="1125"/>
      <c r="W102" s="483"/>
      <c r="X102" s="394"/>
      <c r="Y102" s="483"/>
      <c r="Z102" s="1725"/>
      <c r="AA102" s="483"/>
      <c r="AB102" s="229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75"/>
      <c r="AO102" s="275"/>
      <c r="AP102" s="1121"/>
      <c r="AQ102" s="217"/>
      <c r="AR102" s="217"/>
      <c r="AS102" s="217"/>
      <c r="AT102" s="217"/>
      <c r="AU102" s="217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6.5" customHeight="1" thickBot="1">
      <c r="B103" s="1617"/>
      <c r="C103" s="1583"/>
      <c r="D103" s="1584"/>
      <c r="E103" s="1618" t="s">
        <v>7</v>
      </c>
      <c r="F103" s="1618" t="s">
        <v>8</v>
      </c>
      <c r="G103" s="1618" t="s">
        <v>9</v>
      </c>
      <c r="H103" s="1585" t="s">
        <v>563</v>
      </c>
      <c r="I103" s="1586" t="s">
        <v>564</v>
      </c>
      <c r="J103" s="1587" t="s">
        <v>565</v>
      </c>
      <c r="L103" s="240"/>
      <c r="M103" s="201"/>
      <c r="N103" s="244"/>
      <c r="O103" s="244"/>
      <c r="P103" s="244"/>
      <c r="Q103" s="217"/>
      <c r="R103" s="217"/>
      <c r="S103" s="239"/>
      <c r="T103" s="483"/>
      <c r="U103" s="483"/>
      <c r="V103" s="483"/>
      <c r="W103" s="483"/>
      <c r="X103" s="483"/>
      <c r="Y103" s="483"/>
      <c r="Z103" s="483"/>
      <c r="AA103" s="483"/>
      <c r="AB103" s="199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76"/>
      <c r="AO103" s="275"/>
      <c r="AP103" s="1121"/>
      <c r="AQ103" s="217"/>
      <c r="AR103" s="217"/>
      <c r="AS103" s="217"/>
      <c r="AT103" s="217"/>
      <c r="AU103" s="217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" customHeight="1">
      <c r="B104" s="1574" t="s">
        <v>566</v>
      </c>
      <c r="C104" s="774" t="s">
        <v>364</v>
      </c>
      <c r="D104" s="642">
        <v>60</v>
      </c>
      <c r="E104" s="1062">
        <v>0.42</v>
      </c>
      <c r="F104" s="1059">
        <v>0.06</v>
      </c>
      <c r="G104" s="1059">
        <v>1.1399999999999999</v>
      </c>
      <c r="H104" s="645">
        <f t="shared" ref="H104:H105" si="6">G104*4+F104*9+E104*4</f>
        <v>6.7799999999999994</v>
      </c>
      <c r="I104" s="1646">
        <v>4</v>
      </c>
      <c r="J104" s="1647" t="s">
        <v>25</v>
      </c>
      <c r="L104" s="238"/>
      <c r="M104" s="201"/>
      <c r="N104" s="244"/>
      <c r="O104" s="244"/>
      <c r="P104" s="244"/>
      <c r="Q104" s="217"/>
      <c r="R104" s="217"/>
      <c r="S104" s="1442"/>
      <c r="T104" s="1107"/>
      <c r="U104" s="1107"/>
      <c r="V104" s="1107"/>
      <c r="W104" s="1107"/>
      <c r="X104" s="1107"/>
      <c r="Y104" s="1107"/>
      <c r="Z104" s="1107"/>
      <c r="AA104" s="483"/>
      <c r="AB104" s="199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75"/>
      <c r="AO104" s="275"/>
      <c r="AP104" s="1121"/>
      <c r="AQ104" s="217"/>
      <c r="AR104" s="217"/>
      <c r="AS104" s="217"/>
      <c r="AT104" s="217"/>
      <c r="AU104" s="217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2.75" customHeight="1">
      <c r="B105" s="1593" t="s">
        <v>567</v>
      </c>
      <c r="C105" s="811" t="s">
        <v>346</v>
      </c>
      <c r="D105" s="805">
        <v>200</v>
      </c>
      <c r="E105" s="1062">
        <v>16.513999999999999</v>
      </c>
      <c r="F105" s="1059">
        <v>23.673999999999999</v>
      </c>
      <c r="G105" s="1059">
        <v>18.949000000000002</v>
      </c>
      <c r="H105" s="645">
        <f t="shared" si="6"/>
        <v>354.91800000000001</v>
      </c>
      <c r="I105" s="1641">
        <v>12</v>
      </c>
      <c r="J105" s="1598" t="s">
        <v>345</v>
      </c>
      <c r="L105" s="238"/>
      <c r="M105" s="201"/>
      <c r="N105" s="244"/>
      <c r="O105" s="244"/>
      <c r="P105" s="244"/>
      <c r="Q105" s="217"/>
      <c r="R105" s="217"/>
      <c r="S105" s="239"/>
      <c r="T105" s="239"/>
      <c r="U105" s="239"/>
      <c r="V105" s="239"/>
      <c r="W105" s="239"/>
      <c r="X105" s="239"/>
      <c r="Y105" s="239"/>
      <c r="Z105" s="239"/>
      <c r="AA105" s="483"/>
      <c r="AB105" s="199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75"/>
      <c r="AO105" s="275"/>
      <c r="AP105" s="1121"/>
      <c r="AQ105" s="217"/>
      <c r="AR105" s="217"/>
      <c r="AS105" s="217"/>
      <c r="AT105" s="217"/>
      <c r="AU105" s="217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2" customHeight="1">
      <c r="B106" s="1596" t="s">
        <v>18</v>
      </c>
      <c r="C106" s="811" t="s">
        <v>581</v>
      </c>
      <c r="D106" s="260">
        <v>200</v>
      </c>
      <c r="E106" s="1062">
        <v>0.66200000000000003</v>
      </c>
      <c r="F106" s="1059">
        <v>0.09</v>
      </c>
      <c r="G106" s="1059">
        <v>32.014000000000003</v>
      </c>
      <c r="H106" s="645">
        <f>G106*4+F106*9+E106*4</f>
        <v>131.51400000000001</v>
      </c>
      <c r="I106" s="1641">
        <v>28</v>
      </c>
      <c r="J106" s="1598" t="s">
        <v>19</v>
      </c>
      <c r="L106" s="238"/>
      <c r="M106" s="201"/>
      <c r="N106" s="244"/>
      <c r="O106" s="244"/>
      <c r="P106" s="244"/>
      <c r="Q106" s="217"/>
      <c r="R106" s="217"/>
      <c r="S106" s="239"/>
      <c r="T106" s="239"/>
      <c r="U106" s="239"/>
      <c r="V106" s="239"/>
      <c r="W106" s="239"/>
      <c r="X106" s="239"/>
      <c r="Y106" s="239"/>
      <c r="Z106" s="239"/>
      <c r="AA106" s="483"/>
      <c r="AB106" s="199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75"/>
      <c r="AO106" s="275"/>
      <c r="AP106" s="1121"/>
      <c r="AQ106" s="217"/>
      <c r="AR106" s="217"/>
      <c r="AS106" s="217"/>
      <c r="AT106" s="217"/>
      <c r="AU106" s="217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>
      <c r="B107" s="1599" t="s">
        <v>59</v>
      </c>
      <c r="C107" s="811" t="s">
        <v>12</v>
      </c>
      <c r="D107" s="260">
        <v>50</v>
      </c>
      <c r="E107" s="1062">
        <v>2.5499999999999998</v>
      </c>
      <c r="F107" s="1059">
        <v>0.42499999999999999</v>
      </c>
      <c r="G107" s="1059">
        <v>23.074999999999999</v>
      </c>
      <c r="H107" s="645">
        <f t="shared" ref="H107:H109" si="7">G107*4+F107*9+E107*4</f>
        <v>106.325</v>
      </c>
      <c r="I107" s="1597">
        <v>22</v>
      </c>
      <c r="J107" s="1598" t="s">
        <v>11</v>
      </c>
      <c r="L107" s="383"/>
      <c r="M107" s="201"/>
      <c r="N107" s="244"/>
      <c r="O107" s="244"/>
      <c r="P107" s="244"/>
      <c r="Q107" s="217"/>
      <c r="R107" s="217"/>
      <c r="S107" s="239"/>
      <c r="T107" s="239"/>
      <c r="U107" s="239"/>
      <c r="V107" s="239"/>
      <c r="W107" s="239"/>
      <c r="X107" s="239"/>
      <c r="Y107" s="425"/>
      <c r="Z107" s="239"/>
      <c r="AA107" s="483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3.5" customHeight="1">
      <c r="B108" s="119"/>
      <c r="C108" s="686" t="s">
        <v>13</v>
      </c>
      <c r="D108" s="260">
        <v>30</v>
      </c>
      <c r="E108" s="1062">
        <v>1.6950000000000001</v>
      </c>
      <c r="F108" s="1059">
        <v>0.36</v>
      </c>
      <c r="G108" s="1059">
        <v>12.55</v>
      </c>
      <c r="H108" s="645">
        <f t="shared" si="7"/>
        <v>60.220000000000006</v>
      </c>
      <c r="I108" s="1588">
        <v>21</v>
      </c>
      <c r="J108" s="1600" t="s">
        <v>11</v>
      </c>
      <c r="L108" s="187"/>
      <c r="M108" s="1540"/>
      <c r="N108" s="244"/>
      <c r="O108" s="244"/>
      <c r="P108" s="244"/>
      <c r="Q108" s="217"/>
      <c r="R108" s="217"/>
      <c r="S108" s="1720"/>
      <c r="T108" s="1720"/>
      <c r="U108" s="1724"/>
      <c r="V108" s="1726"/>
      <c r="W108" s="1720"/>
      <c r="X108" s="1724"/>
      <c r="Y108" s="1724"/>
      <c r="Z108" s="1720"/>
      <c r="AA108" s="1720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5" customHeight="1" thickBot="1">
      <c r="B109" s="122"/>
      <c r="C109" s="1503" t="s">
        <v>580</v>
      </c>
      <c r="D109" s="1081">
        <v>90</v>
      </c>
      <c r="E109" s="1088">
        <v>0.36</v>
      </c>
      <c r="F109" s="1089">
        <v>0.36</v>
      </c>
      <c r="G109" s="1090">
        <v>8.82</v>
      </c>
      <c r="H109" s="1091">
        <f t="shared" si="7"/>
        <v>39.96</v>
      </c>
      <c r="I109" s="1644">
        <v>27</v>
      </c>
      <c r="J109" s="1645" t="s">
        <v>14</v>
      </c>
      <c r="L109" s="217"/>
      <c r="M109" s="1541"/>
      <c r="N109" s="244"/>
      <c r="O109" s="244"/>
      <c r="P109" s="244"/>
      <c r="Q109" s="217"/>
      <c r="R109" s="217"/>
      <c r="S109" s="1710"/>
      <c r="T109" s="1710"/>
      <c r="U109" s="1711"/>
      <c r="V109" s="1710"/>
      <c r="W109" s="1711"/>
      <c r="X109" s="1712"/>
      <c r="Y109" s="1710"/>
      <c r="Z109" s="1710"/>
      <c r="AA109" s="1713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 thickBot="1">
      <c r="B110" s="1601" t="s">
        <v>569</v>
      </c>
      <c r="C110" s="46"/>
      <c r="D110" s="47"/>
      <c r="E110" s="74">
        <f>SUM(E104:E109)</f>
        <v>22.201000000000001</v>
      </c>
      <c r="F110" s="75">
        <f>SUM(F104:F109)</f>
        <v>24.968999999999998</v>
      </c>
      <c r="G110" s="75">
        <f>SUM(G104:G109)</f>
        <v>96.548000000000002</v>
      </c>
      <c r="H110" s="175">
        <f>SUM(H104:H109)</f>
        <v>699.7170000000001</v>
      </c>
      <c r="I110" s="1603" t="s">
        <v>570</v>
      </c>
      <c r="J110" s="1604"/>
      <c r="L110" s="217"/>
      <c r="M110" s="217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 thickBot="1">
      <c r="B111" s="1605" t="s">
        <v>16</v>
      </c>
      <c r="C111" s="50"/>
      <c r="D111" s="51"/>
      <c r="E111" s="1075">
        <v>22.5</v>
      </c>
      <c r="F111" s="1076">
        <v>23</v>
      </c>
      <c r="G111" s="1076">
        <v>95.75</v>
      </c>
      <c r="H111" s="1076">
        <v>680</v>
      </c>
      <c r="I111" s="1606" t="s">
        <v>571</v>
      </c>
      <c r="J111" s="1607">
        <f>D104+D105+D106+D107+D108+D109</f>
        <v>630</v>
      </c>
      <c r="L111" s="217"/>
      <c r="M111" s="217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17"/>
      <c r="AB111" s="199"/>
      <c r="AC111" s="199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199"/>
      <c r="AN111" s="199"/>
      <c r="AO111" s="199"/>
      <c r="AP111" s="199"/>
      <c r="AQ111" s="199"/>
      <c r="AR111" s="199"/>
      <c r="AS111" s="217"/>
      <c r="AT111" s="217"/>
      <c r="AU111" s="217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3.5" customHeight="1">
      <c r="L112" s="217"/>
      <c r="M112" s="217"/>
      <c r="N112" s="306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>
      <c r="B113" s="1136" t="s">
        <v>602</v>
      </c>
      <c r="J113" s="34">
        <v>0.25</v>
      </c>
      <c r="O113" s="217"/>
      <c r="P113" s="217"/>
      <c r="Q113" s="1123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199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5.75" customHeight="1">
      <c r="D114" s="1141" t="s">
        <v>548</v>
      </c>
      <c r="O114" s="217"/>
      <c r="P114" s="217"/>
      <c r="Q114" s="360"/>
      <c r="R114" s="360"/>
      <c r="S114" s="275"/>
      <c r="T114" s="275"/>
      <c r="U114" s="275"/>
      <c r="V114" s="275"/>
      <c r="W114" s="217"/>
      <c r="X114" s="217"/>
      <c r="Y114" s="217"/>
      <c r="Z114" s="217"/>
      <c r="AA114" s="217"/>
      <c r="AB114" s="199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 thickBot="1">
      <c r="B115" s="2" t="s">
        <v>582</v>
      </c>
      <c r="H115" s="2" t="s">
        <v>1</v>
      </c>
      <c r="I115" s="25" t="s">
        <v>549</v>
      </c>
      <c r="J115" s="25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199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7.25" customHeight="1" thickBot="1">
      <c r="B116" s="1608" t="s">
        <v>550</v>
      </c>
      <c r="C116" s="133"/>
      <c r="D116" s="1609" t="s">
        <v>551</v>
      </c>
      <c r="E116" s="1037" t="s">
        <v>552</v>
      </c>
      <c r="F116" s="1037"/>
      <c r="G116" s="1037"/>
      <c r="H116" s="1610" t="s">
        <v>553</v>
      </c>
      <c r="I116" s="1611" t="s">
        <v>554</v>
      </c>
      <c r="J116" s="1612" t="s">
        <v>555</v>
      </c>
      <c r="O116" s="217"/>
      <c r="P116" s="217"/>
      <c r="Q116" s="217"/>
      <c r="R116" s="516"/>
      <c r="S116" s="217"/>
      <c r="T116" s="516"/>
      <c r="U116" s="275"/>
      <c r="V116" s="275"/>
      <c r="W116" s="275"/>
      <c r="X116" s="217"/>
      <c r="Y116" s="217"/>
      <c r="Z116" s="217"/>
      <c r="AA116" s="242"/>
      <c r="AB116" s="229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6.5" customHeight="1">
      <c r="B117" s="1613" t="s">
        <v>556</v>
      </c>
      <c r="C117" s="1576" t="s">
        <v>557</v>
      </c>
      <c r="D117" s="1614" t="s">
        <v>558</v>
      </c>
      <c r="E117" s="1615" t="s">
        <v>559</v>
      </c>
      <c r="F117" s="1615" t="s">
        <v>88</v>
      </c>
      <c r="G117" s="1615" t="s">
        <v>89</v>
      </c>
      <c r="H117" s="1616" t="s">
        <v>560</v>
      </c>
      <c r="I117" s="1580" t="s">
        <v>561</v>
      </c>
      <c r="J117" s="1581" t="s">
        <v>562</v>
      </c>
      <c r="O117" s="516"/>
      <c r="P117" s="217"/>
      <c r="Q117" s="1700"/>
      <c r="R117" s="516"/>
      <c r="S117" s="217"/>
      <c r="T117" s="516"/>
      <c r="U117" s="217"/>
      <c r="V117" s="275"/>
      <c r="W117" s="217"/>
      <c r="X117" s="1123"/>
      <c r="Y117" s="244"/>
      <c r="Z117" s="244"/>
      <c r="AA117" s="238"/>
      <c r="AB117" s="244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4.25" customHeight="1" thickBot="1">
      <c r="B118" s="1617"/>
      <c r="C118" s="1583"/>
      <c r="D118" s="1584"/>
      <c r="E118" s="1618" t="s">
        <v>7</v>
      </c>
      <c r="F118" s="1618" t="s">
        <v>8</v>
      </c>
      <c r="G118" s="1618" t="s">
        <v>9</v>
      </c>
      <c r="H118" s="1585" t="s">
        <v>563</v>
      </c>
      <c r="I118" s="1586" t="s">
        <v>564</v>
      </c>
      <c r="J118" s="1587" t="s">
        <v>565</v>
      </c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38"/>
      <c r="AB118" s="244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6.5" customHeight="1">
      <c r="B119" s="1574" t="s">
        <v>566</v>
      </c>
      <c r="C119" s="774" t="s">
        <v>214</v>
      </c>
      <c r="D119" s="1697" t="s">
        <v>455</v>
      </c>
      <c r="E119" s="413">
        <v>12.476000000000001</v>
      </c>
      <c r="F119" s="414">
        <v>18.905000000000001</v>
      </c>
      <c r="G119" s="414">
        <v>16.276</v>
      </c>
      <c r="H119" s="415">
        <f t="shared" ref="H119:H120" si="8">G119*4+F119*9+E119*4</f>
        <v>285.15300000000002</v>
      </c>
      <c r="I119" s="1646">
        <v>20</v>
      </c>
      <c r="J119" s="1620" t="s">
        <v>35</v>
      </c>
      <c r="O119" s="275"/>
      <c r="P119" s="275"/>
      <c r="Q119" s="275"/>
      <c r="R119" s="229"/>
      <c r="S119" s="229"/>
      <c r="T119" s="1124"/>
      <c r="U119" s="275"/>
      <c r="V119" s="275"/>
      <c r="W119" s="229"/>
      <c r="X119" s="275"/>
      <c r="Y119" s="275"/>
      <c r="Z119" s="275"/>
      <c r="AA119" s="275"/>
      <c r="AB119" s="244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5" customHeight="1">
      <c r="B120" s="1593" t="s">
        <v>567</v>
      </c>
      <c r="C120" s="686" t="s">
        <v>583</v>
      </c>
      <c r="D120" s="1509" t="s">
        <v>456</v>
      </c>
      <c r="E120" s="1067">
        <v>3.42</v>
      </c>
      <c r="F120" s="1068">
        <v>4.5949999999999998</v>
      </c>
      <c r="G120" s="386">
        <v>19.614999999999998</v>
      </c>
      <c r="H120" s="538">
        <f t="shared" si="8"/>
        <v>133.495</v>
      </c>
      <c r="I120" s="1643">
        <v>8</v>
      </c>
      <c r="J120" s="1600" t="s">
        <v>584</v>
      </c>
      <c r="O120" s="1121"/>
      <c r="P120" s="1121"/>
      <c r="Q120" s="1121"/>
      <c r="R120" s="1121"/>
      <c r="S120" s="1121"/>
      <c r="T120" s="1121"/>
      <c r="U120" s="1121"/>
      <c r="V120" s="1121"/>
      <c r="W120" s="1121"/>
      <c r="X120" s="1121"/>
      <c r="Y120" s="1121"/>
      <c r="Z120" s="1121"/>
      <c r="AA120" s="1121"/>
      <c r="AB120" s="442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4.25" customHeight="1">
      <c r="B121" s="1596" t="s">
        <v>18</v>
      </c>
      <c r="C121" s="658" t="s">
        <v>454</v>
      </c>
      <c r="D121" s="880"/>
      <c r="E121" s="1055">
        <v>2.37</v>
      </c>
      <c r="F121" s="1056">
        <v>0.10299999999999999</v>
      </c>
      <c r="G121" s="390">
        <v>22.870999999999999</v>
      </c>
      <c r="H121" s="537">
        <f>G121*4+F121*9+E121*4</f>
        <v>101.89100000000001</v>
      </c>
      <c r="I121" s="1639"/>
      <c r="J121" s="1592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53"/>
      <c r="AB121" s="229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6.5" customHeight="1">
      <c r="B122" s="1599" t="s">
        <v>60</v>
      </c>
      <c r="C122" s="658" t="s">
        <v>287</v>
      </c>
      <c r="D122" s="377">
        <v>200</v>
      </c>
      <c r="E122" s="378">
        <v>1</v>
      </c>
      <c r="F122" s="396">
        <v>0</v>
      </c>
      <c r="G122" s="396">
        <v>20.92</v>
      </c>
      <c r="H122" s="397">
        <f t="shared" ref="H122:H124" si="9">G122*4+F122*9+E122*4</f>
        <v>87.68</v>
      </c>
      <c r="I122" s="1597">
        <v>31</v>
      </c>
      <c r="J122" s="1598" t="s">
        <v>10</v>
      </c>
      <c r="O122" s="244"/>
      <c r="P122" s="244"/>
      <c r="Q122" s="217"/>
      <c r="R122" s="217"/>
      <c r="S122" s="1442"/>
      <c r="T122" s="1107"/>
      <c r="U122" s="1107"/>
      <c r="V122" s="1727"/>
      <c r="W122" s="1728"/>
      <c r="X122" s="1728"/>
      <c r="Y122" s="1729"/>
      <c r="Z122" s="1729"/>
      <c r="AA122" s="483"/>
      <c r="AB122" s="229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348"/>
      <c r="AO122" s="275"/>
      <c r="AP122" s="1121"/>
      <c r="AQ122" s="217"/>
      <c r="AR122" s="217"/>
      <c r="AS122" s="217"/>
      <c r="AT122" s="217"/>
      <c r="AU122" s="217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5" customHeight="1">
      <c r="B123" s="119"/>
      <c r="C123" s="811" t="s">
        <v>12</v>
      </c>
      <c r="D123" s="260">
        <v>50</v>
      </c>
      <c r="E123" s="378">
        <v>2.5499999999999998</v>
      </c>
      <c r="F123" s="379">
        <v>0.42499999999999999</v>
      </c>
      <c r="G123" s="379">
        <v>23.074999999999999</v>
      </c>
      <c r="H123" s="376">
        <f t="shared" si="9"/>
        <v>106.325</v>
      </c>
      <c r="I123" s="1597">
        <v>22</v>
      </c>
      <c r="J123" s="1598" t="s">
        <v>11</v>
      </c>
      <c r="O123" s="244"/>
      <c r="P123" s="244"/>
      <c r="Q123" s="217"/>
      <c r="R123" s="217"/>
      <c r="S123" s="483"/>
      <c r="T123" s="483"/>
      <c r="U123" s="483"/>
      <c r="V123" s="483"/>
      <c r="W123" s="483"/>
      <c r="X123" s="483"/>
      <c r="Y123" s="483"/>
      <c r="Z123" s="483"/>
      <c r="AA123" s="483"/>
      <c r="AB123" s="229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75"/>
      <c r="AO123" s="275"/>
      <c r="AP123" s="1121"/>
      <c r="AQ123" s="217"/>
      <c r="AR123" s="217"/>
      <c r="AS123" s="217"/>
      <c r="AT123" s="217"/>
      <c r="AU123" s="217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4.25" customHeight="1" thickBot="1">
      <c r="B124" s="119"/>
      <c r="C124" s="686" t="s">
        <v>13</v>
      </c>
      <c r="D124" s="260">
        <v>30</v>
      </c>
      <c r="E124" s="378">
        <v>1.6950000000000001</v>
      </c>
      <c r="F124" s="379">
        <v>0.36</v>
      </c>
      <c r="G124" s="379">
        <v>12.55</v>
      </c>
      <c r="H124" s="376">
        <f t="shared" si="9"/>
        <v>60.220000000000006</v>
      </c>
      <c r="I124" s="1588">
        <v>21</v>
      </c>
      <c r="J124" s="1600" t="s">
        <v>11</v>
      </c>
      <c r="O124" s="244"/>
      <c r="P124" s="244"/>
      <c r="Q124" s="217"/>
      <c r="R124" s="217"/>
      <c r="S124" s="239"/>
      <c r="T124" s="239"/>
      <c r="U124" s="1107"/>
      <c r="V124" s="239"/>
      <c r="W124" s="239"/>
      <c r="X124" s="239"/>
      <c r="Y124" s="239"/>
      <c r="Z124" s="239"/>
      <c r="AA124" s="483"/>
      <c r="AB124" s="199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75"/>
      <c r="AO124" s="217"/>
      <c r="AP124" s="1121"/>
      <c r="AQ124" s="217"/>
      <c r="AR124" s="217"/>
      <c r="AS124" s="217"/>
      <c r="AT124" s="217"/>
      <c r="AU124" s="217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6.5" customHeight="1" thickBot="1">
      <c r="B125" s="1601" t="s">
        <v>569</v>
      </c>
      <c r="C125" s="46"/>
      <c r="D125" s="63"/>
      <c r="E125" s="74">
        <f>SUM(E119:E124)</f>
        <v>23.511000000000003</v>
      </c>
      <c r="F125" s="175">
        <f>SUM(F119:F124)</f>
        <v>24.388000000000002</v>
      </c>
      <c r="G125" s="75">
        <f>SUM(G119:G124)</f>
        <v>115.307</v>
      </c>
      <c r="H125" s="175">
        <f>SUM(H119:H124)</f>
        <v>774.76400000000012</v>
      </c>
      <c r="I125" s="1603" t="s">
        <v>570</v>
      </c>
      <c r="J125" s="1604"/>
      <c r="O125" s="244"/>
      <c r="P125" s="244"/>
      <c r="Q125" s="217"/>
      <c r="R125" s="217"/>
      <c r="S125" s="239"/>
      <c r="T125" s="239"/>
      <c r="U125" s="239"/>
      <c r="V125" s="239"/>
      <c r="W125" s="239"/>
      <c r="X125" s="239"/>
      <c r="Y125" s="239"/>
      <c r="Z125" s="239"/>
      <c r="AA125" s="483"/>
      <c r="AB125" s="199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75"/>
      <c r="AO125" s="275"/>
      <c r="AP125" s="1121"/>
      <c r="AQ125" s="217"/>
      <c r="AR125" s="217"/>
      <c r="AS125" s="217"/>
      <c r="AT125" s="217"/>
      <c r="AU125" s="217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6.5" customHeight="1" thickBot="1">
      <c r="B126" s="1605" t="s">
        <v>16</v>
      </c>
      <c r="C126" s="50"/>
      <c r="D126" s="66"/>
      <c r="E126" s="1075">
        <v>22.5</v>
      </c>
      <c r="F126" s="1076">
        <v>23</v>
      </c>
      <c r="G126" s="1076">
        <v>95.75</v>
      </c>
      <c r="H126" s="1076">
        <v>680</v>
      </c>
      <c r="I126" s="1606" t="s">
        <v>571</v>
      </c>
      <c r="J126" s="1607">
        <f>D124+D123+D122+110+20+80+100</f>
        <v>590</v>
      </c>
      <c r="O126" s="244"/>
      <c r="P126" s="244"/>
      <c r="Q126" s="217"/>
      <c r="R126" s="217"/>
      <c r="S126" s="239"/>
      <c r="T126" s="239"/>
      <c r="U126" s="239"/>
      <c r="V126" s="239"/>
      <c r="W126" s="239"/>
      <c r="X126" s="239"/>
      <c r="Y126" s="239"/>
      <c r="Z126" s="239"/>
      <c r="AA126" s="483"/>
      <c r="AB126" s="199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01"/>
      <c r="AO126" s="201"/>
      <c r="AP126" s="187"/>
      <c r="AQ126" s="217"/>
      <c r="AR126" s="217"/>
      <c r="AS126" s="217"/>
      <c r="AT126" s="217"/>
      <c r="AU126" s="217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7.25" customHeight="1" thickBot="1">
      <c r="O127" s="244"/>
      <c r="P127" s="244"/>
      <c r="Q127" s="217"/>
      <c r="R127" s="217"/>
      <c r="S127" s="483"/>
      <c r="T127" s="483"/>
      <c r="U127" s="483"/>
      <c r="V127" s="483"/>
      <c r="W127" s="483"/>
      <c r="X127" s="483"/>
      <c r="Y127" s="483"/>
      <c r="Z127" s="483"/>
      <c r="AA127" s="483"/>
      <c r="AB127" s="199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01"/>
      <c r="AO127" s="201"/>
      <c r="AP127" s="1121"/>
      <c r="AQ127" s="217"/>
      <c r="AR127" s="217"/>
      <c r="AS127" s="217"/>
      <c r="AT127" s="217"/>
      <c r="AU127" s="217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4.25" customHeight="1" thickBot="1">
      <c r="B128" s="1608" t="s">
        <v>550</v>
      </c>
      <c r="C128" s="133"/>
      <c r="D128" s="1609" t="s">
        <v>551</v>
      </c>
      <c r="E128" s="1037" t="s">
        <v>552</v>
      </c>
      <c r="F128" s="1037"/>
      <c r="G128" s="1037"/>
      <c r="H128" s="1610" t="s">
        <v>553</v>
      </c>
      <c r="I128" s="1611" t="s">
        <v>554</v>
      </c>
      <c r="J128" s="1612" t="s">
        <v>555</v>
      </c>
      <c r="O128" s="244"/>
      <c r="P128" s="244"/>
      <c r="Q128" s="217"/>
      <c r="R128" s="217"/>
      <c r="S128" s="1726"/>
      <c r="T128" s="1721"/>
      <c r="U128" s="1730"/>
      <c r="V128" s="1726"/>
      <c r="W128" s="1730"/>
      <c r="X128" s="1724"/>
      <c r="Y128" s="1721"/>
      <c r="Z128" s="1721"/>
      <c r="AA128" s="1720"/>
      <c r="AB128" s="199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75"/>
      <c r="AO128" s="275"/>
      <c r="AP128" s="1121"/>
      <c r="AQ128" s="217"/>
      <c r="AR128" s="217"/>
      <c r="AS128" s="217"/>
      <c r="AT128" s="217"/>
      <c r="AU128" s="217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3.5" customHeight="1">
      <c r="B129" s="1613" t="s">
        <v>556</v>
      </c>
      <c r="C129" s="1576" t="s">
        <v>557</v>
      </c>
      <c r="D129" s="1614" t="s">
        <v>558</v>
      </c>
      <c r="E129" s="1615" t="s">
        <v>559</v>
      </c>
      <c r="F129" s="1615" t="s">
        <v>88</v>
      </c>
      <c r="G129" s="1615" t="s">
        <v>89</v>
      </c>
      <c r="H129" s="1616" t="s">
        <v>560</v>
      </c>
      <c r="I129" s="1580" t="s">
        <v>561</v>
      </c>
      <c r="J129" s="1581" t="s">
        <v>562</v>
      </c>
      <c r="O129" s="244"/>
      <c r="P129" s="244"/>
      <c r="Q129" s="217"/>
      <c r="R129" s="217"/>
      <c r="S129" s="1710"/>
      <c r="T129" s="1710"/>
      <c r="U129" s="1711"/>
      <c r="V129" s="1710"/>
      <c r="W129" s="1711"/>
      <c r="X129" s="1712"/>
      <c r="Y129" s="1710"/>
      <c r="Z129" s="1710"/>
      <c r="AA129" s="1713"/>
      <c r="AB129" s="199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75"/>
      <c r="AO129" s="275"/>
      <c r="AP129" s="1121"/>
      <c r="AQ129" s="217"/>
      <c r="AR129" s="217"/>
      <c r="AS129" s="217"/>
      <c r="AT129" s="217"/>
      <c r="AU129" s="217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2.75" customHeight="1" thickBot="1">
      <c r="B130" s="1653"/>
      <c r="C130" s="1583"/>
      <c r="D130" s="1584"/>
      <c r="E130" s="1618" t="s">
        <v>7</v>
      </c>
      <c r="F130" s="1618" t="s">
        <v>8</v>
      </c>
      <c r="G130" s="1618" t="s">
        <v>9</v>
      </c>
      <c r="H130" s="1585" t="s">
        <v>563</v>
      </c>
      <c r="I130" s="1586" t="s">
        <v>564</v>
      </c>
      <c r="J130" s="1587" t="s">
        <v>565</v>
      </c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17"/>
      <c r="AB130" s="199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79"/>
      <c r="AO130" s="201"/>
      <c r="AP130" s="199"/>
      <c r="AQ130" s="217"/>
      <c r="AR130" s="217"/>
      <c r="AS130" s="217"/>
      <c r="AT130" s="217"/>
      <c r="AU130" s="217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21">
      <c r="B131" s="1574" t="s">
        <v>566</v>
      </c>
      <c r="C131" s="1731" t="s">
        <v>591</v>
      </c>
      <c r="D131" s="905">
        <v>210</v>
      </c>
      <c r="E131" s="1083">
        <v>5.9930000000000003</v>
      </c>
      <c r="F131" s="644">
        <v>12.721</v>
      </c>
      <c r="G131" s="644">
        <v>39.040999999999997</v>
      </c>
      <c r="H131" s="645">
        <f t="shared" ref="H131" si="10">G131*4+F131*9+E131*4</f>
        <v>294.625</v>
      </c>
      <c r="I131" s="1648">
        <v>1</v>
      </c>
      <c r="J131" s="1649" t="s">
        <v>606</v>
      </c>
      <c r="O131" s="244"/>
      <c r="P131" s="244"/>
      <c r="Q131" s="1700"/>
      <c r="R131" s="244"/>
      <c r="S131" s="244"/>
      <c r="T131" s="244"/>
      <c r="U131" s="244"/>
      <c r="V131" s="244"/>
      <c r="W131" s="244"/>
      <c r="X131" s="244"/>
      <c r="Y131" s="244"/>
      <c r="Z131" s="244"/>
      <c r="AA131" s="217"/>
      <c r="AB131" s="229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75"/>
      <c r="AO131" s="275"/>
      <c r="AP131" s="1121"/>
      <c r="AQ131" s="217"/>
      <c r="AR131" s="217"/>
      <c r="AS131" s="217"/>
      <c r="AT131" s="217"/>
      <c r="AU131" s="217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>
      <c r="B132" s="1593" t="s">
        <v>567</v>
      </c>
      <c r="C132" s="1731" t="s">
        <v>607</v>
      </c>
      <c r="D132" s="900">
        <v>15</v>
      </c>
      <c r="E132" s="1445">
        <v>3.84</v>
      </c>
      <c r="F132" s="1084">
        <v>3.915</v>
      </c>
      <c r="G132" s="1084">
        <v>0</v>
      </c>
      <c r="H132" s="1080">
        <f t="shared" ref="H132" si="11">G132*4+F132*9+E132*4</f>
        <v>50.594999999999999</v>
      </c>
      <c r="I132" s="1650">
        <v>25</v>
      </c>
      <c r="J132" s="1642" t="s">
        <v>24</v>
      </c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17"/>
      <c r="Z132" s="442"/>
      <c r="AA132" s="187"/>
      <c r="AB132" s="229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01"/>
      <c r="AO132" s="201"/>
      <c r="AP132" s="199"/>
      <c r="AQ132" s="217"/>
      <c r="AR132" s="217"/>
      <c r="AS132" s="217"/>
      <c r="AT132" s="217"/>
      <c r="AU132" s="217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1596" t="s">
        <v>18</v>
      </c>
      <c r="C133" s="1731" t="s">
        <v>23</v>
      </c>
      <c r="D133" s="900">
        <v>200</v>
      </c>
      <c r="E133" s="1062">
        <v>7.0000000000000007E-2</v>
      </c>
      <c r="F133" s="1059">
        <v>0.02</v>
      </c>
      <c r="G133" s="1059">
        <v>15</v>
      </c>
      <c r="H133" s="645">
        <f>G133*4+F133*9+E133*4</f>
        <v>60.46</v>
      </c>
      <c r="I133" s="1650">
        <v>32</v>
      </c>
      <c r="J133" s="1598" t="s">
        <v>22</v>
      </c>
      <c r="O133" s="275"/>
      <c r="P133" s="275"/>
      <c r="Q133" s="275"/>
      <c r="R133" s="229"/>
      <c r="S133" s="229"/>
      <c r="T133" s="1124"/>
      <c r="U133" s="275"/>
      <c r="V133" s="275"/>
      <c r="W133" s="229"/>
      <c r="X133" s="275"/>
      <c r="Y133" s="275"/>
      <c r="Z133" s="275"/>
      <c r="AA133" s="275"/>
      <c r="AB133" s="199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01"/>
      <c r="AO133" s="217"/>
      <c r="AP133" s="216"/>
      <c r="AQ133" s="217"/>
      <c r="AR133" s="217"/>
      <c r="AS133" s="217"/>
      <c r="AT133" s="217"/>
      <c r="AU133" s="217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>
      <c r="B134" s="1599" t="s">
        <v>61</v>
      </c>
      <c r="C134" s="1731" t="s">
        <v>12</v>
      </c>
      <c r="D134" s="900">
        <v>50</v>
      </c>
      <c r="E134" s="1062">
        <v>2.5499999999999998</v>
      </c>
      <c r="F134" s="1059">
        <v>0.42499999999999999</v>
      </c>
      <c r="G134" s="1059">
        <v>23.074999999999999</v>
      </c>
      <c r="H134" s="645">
        <f>G134*4+F134*9+E134*4</f>
        <v>106.325</v>
      </c>
      <c r="I134" s="1597">
        <v>22</v>
      </c>
      <c r="J134" s="1598" t="s">
        <v>11</v>
      </c>
      <c r="O134" s="1121"/>
      <c r="P134" s="1121"/>
      <c r="Q134" s="1121"/>
      <c r="R134" s="1121"/>
      <c r="S134" s="1121"/>
      <c r="T134" s="1121"/>
      <c r="U134" s="1121"/>
      <c r="V134" s="1121"/>
      <c r="W134" s="1121"/>
      <c r="X134" s="1121"/>
      <c r="Y134" s="1121"/>
      <c r="Z134" s="1121"/>
      <c r="AA134" s="1121"/>
      <c r="AB134" s="199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01"/>
      <c r="AO134" s="201"/>
      <c r="AP134" s="199"/>
      <c r="AQ134" s="217"/>
      <c r="AR134" s="217"/>
      <c r="AS134" s="217"/>
      <c r="AT134" s="217"/>
      <c r="AU134" s="217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7.25" customHeight="1">
      <c r="B135" s="119"/>
      <c r="C135" s="1731" t="s">
        <v>13</v>
      </c>
      <c r="D135" s="1732">
        <v>40</v>
      </c>
      <c r="E135" s="1062">
        <v>2.2599999999999998</v>
      </c>
      <c r="F135" s="1059">
        <v>0.48</v>
      </c>
      <c r="G135" s="1059">
        <v>16.733000000000001</v>
      </c>
      <c r="H135" s="645">
        <f>G135*4+F135*9+E135*4</f>
        <v>80.292000000000002</v>
      </c>
      <c r="I135" s="1588">
        <v>21</v>
      </c>
      <c r="J135" s="1598" t="s">
        <v>11</v>
      </c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53"/>
      <c r="AB135" s="199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01"/>
      <c r="AO135" s="201"/>
      <c r="AP135" s="216"/>
      <c r="AQ135" s="217"/>
      <c r="AR135" s="217"/>
      <c r="AS135" s="217"/>
      <c r="AT135" s="217"/>
      <c r="AU135" s="217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>
      <c r="B136" s="119"/>
      <c r="C136" s="1126" t="s">
        <v>579</v>
      </c>
      <c r="D136" s="900">
        <v>20</v>
      </c>
      <c r="E136" s="1083">
        <v>0.84299999999999997</v>
      </c>
      <c r="F136" s="644">
        <v>0.34899999999999998</v>
      </c>
      <c r="G136" s="644">
        <v>8</v>
      </c>
      <c r="H136" s="645">
        <f>G136*4+F136*9+E136*4</f>
        <v>38.512999999999998</v>
      </c>
      <c r="I136" s="1588">
        <v>26</v>
      </c>
      <c r="J136" s="1598" t="s">
        <v>11</v>
      </c>
      <c r="O136" s="244"/>
      <c r="P136" s="244"/>
      <c r="Q136" s="217"/>
      <c r="R136" s="217"/>
      <c r="S136" s="239"/>
      <c r="T136" s="239"/>
      <c r="U136" s="1442"/>
      <c r="V136" s="239"/>
      <c r="W136" s="239"/>
      <c r="X136" s="425"/>
      <c r="Y136" s="425"/>
      <c r="Z136" s="239"/>
      <c r="AA136" s="483"/>
      <c r="AB136" s="199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01"/>
      <c r="AO136" s="201"/>
      <c r="AP136" s="1121"/>
      <c r="AQ136" s="217"/>
      <c r="AR136" s="217"/>
      <c r="AS136" s="217"/>
      <c r="AT136" s="217"/>
      <c r="AU136" s="217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5.75" thickBot="1">
      <c r="B137" s="122"/>
      <c r="C137" s="1523" t="s">
        <v>580</v>
      </c>
      <c r="D137" s="1524">
        <v>90</v>
      </c>
      <c r="E137" s="1088">
        <v>0.39600000000000002</v>
      </c>
      <c r="F137" s="1089">
        <v>0.39600000000000002</v>
      </c>
      <c r="G137" s="1090">
        <v>9.702</v>
      </c>
      <c r="H137" s="1091">
        <f t="shared" ref="H137" si="12">G137*4+F137*9+E137*4</f>
        <v>43.956000000000003</v>
      </c>
      <c r="I137" s="1644">
        <v>27</v>
      </c>
      <c r="J137" s="1645" t="s">
        <v>14</v>
      </c>
      <c r="O137" s="244"/>
      <c r="P137" s="244"/>
      <c r="Q137" s="217"/>
      <c r="R137" s="217"/>
      <c r="S137" s="483"/>
      <c r="T137" s="483"/>
      <c r="U137" s="483"/>
      <c r="V137" s="483"/>
      <c r="W137" s="483"/>
      <c r="X137" s="483"/>
      <c r="Y137" s="483"/>
      <c r="Z137" s="483"/>
      <c r="AA137" s="1125"/>
      <c r="AB137" s="199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01"/>
      <c r="AO137" s="201"/>
      <c r="AP137" s="199"/>
      <c r="AQ137" s="217"/>
      <c r="AR137" s="217"/>
      <c r="AS137" s="217"/>
      <c r="AT137" s="217"/>
      <c r="AU137" s="217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5.75" thickBot="1">
      <c r="B138" s="1660" t="s">
        <v>569</v>
      </c>
      <c r="C138" s="46"/>
      <c r="D138" s="47"/>
      <c r="E138" s="74">
        <f>SUM(E131:E137)</f>
        <v>15.952</v>
      </c>
      <c r="F138" s="75">
        <f>SUM(F131:F137)</f>
        <v>18.306000000000001</v>
      </c>
      <c r="G138" s="75">
        <f>SUM(G131:G137)</f>
        <v>111.551</v>
      </c>
      <c r="H138" s="175">
        <f>SUM(H131:H137)</f>
        <v>674.76600000000008</v>
      </c>
      <c r="I138" s="1603" t="s">
        <v>570</v>
      </c>
      <c r="J138" s="1604"/>
      <c r="O138" s="244"/>
      <c r="P138" s="244"/>
      <c r="Q138" s="217"/>
      <c r="R138" s="217"/>
      <c r="S138" s="239"/>
      <c r="T138" s="239"/>
      <c r="U138" s="1107"/>
      <c r="V138" s="239"/>
      <c r="W138" s="239"/>
      <c r="X138" s="239"/>
      <c r="Y138" s="239"/>
      <c r="Z138" s="239"/>
      <c r="AA138" s="483"/>
      <c r="AB138" s="199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01"/>
      <c r="AO138" s="201"/>
      <c r="AP138" s="199"/>
      <c r="AQ138" s="217"/>
      <c r="AR138" s="217"/>
      <c r="AS138" s="217"/>
      <c r="AT138" s="217"/>
      <c r="AU138" s="217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5.75" thickBot="1">
      <c r="B139" s="1605" t="s">
        <v>16</v>
      </c>
      <c r="C139" s="50"/>
      <c r="D139" s="66"/>
      <c r="E139" s="1075">
        <v>22.5</v>
      </c>
      <c r="F139" s="1076">
        <v>23</v>
      </c>
      <c r="G139" s="1076">
        <v>95.75</v>
      </c>
      <c r="H139" s="1076">
        <v>680</v>
      </c>
      <c r="I139" s="1606" t="s">
        <v>571</v>
      </c>
      <c r="J139" s="1607">
        <f>D131+D132+D133+D134+D135+D136+D137</f>
        <v>625</v>
      </c>
      <c r="O139" s="244"/>
      <c r="P139" s="244"/>
      <c r="Q139" s="217"/>
      <c r="R139" s="217"/>
      <c r="S139" s="239"/>
      <c r="T139" s="239"/>
      <c r="U139" s="239"/>
      <c r="V139" s="239"/>
      <c r="W139" s="239"/>
      <c r="X139" s="239"/>
      <c r="Y139" s="239"/>
      <c r="Z139" s="239"/>
      <c r="AA139" s="483"/>
      <c r="AB139" s="199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4.25" customHeight="1">
      <c r="O140" s="244"/>
      <c r="P140" s="244"/>
      <c r="Q140" s="217"/>
      <c r="R140" s="217"/>
      <c r="S140" s="239"/>
      <c r="T140" s="239"/>
      <c r="U140" s="239"/>
      <c r="V140" s="239"/>
      <c r="W140" s="239"/>
      <c r="X140" s="239"/>
      <c r="Y140" s="239"/>
      <c r="Z140" s="239"/>
      <c r="AA140" s="483"/>
      <c r="AB140" s="199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 customHeight="1">
      <c r="D141" s="1141" t="s">
        <v>585</v>
      </c>
      <c r="O141" s="244"/>
      <c r="P141" s="244"/>
      <c r="Q141" s="217"/>
      <c r="R141" s="217"/>
      <c r="S141" s="1720"/>
      <c r="T141" s="1720"/>
      <c r="U141" s="1720"/>
      <c r="V141" s="1720"/>
      <c r="W141" s="1720"/>
      <c r="X141" s="1720"/>
      <c r="Y141" s="1720"/>
      <c r="Z141" s="1720"/>
      <c r="AA141" s="1720"/>
      <c r="AB141" s="244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15.75" thickBot="1">
      <c r="O142" s="244"/>
      <c r="P142" s="244"/>
      <c r="Q142" s="217"/>
      <c r="R142" s="217"/>
      <c r="S142" s="1710"/>
      <c r="T142" s="1710"/>
      <c r="U142" s="1711"/>
      <c r="V142" s="1710"/>
      <c r="W142" s="1711"/>
      <c r="X142" s="1712"/>
      <c r="Y142" s="1710"/>
      <c r="Z142" s="1710"/>
      <c r="AA142" s="1713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4.25" customHeight="1" thickBot="1">
      <c r="B143" s="1608" t="s">
        <v>550</v>
      </c>
      <c r="C143" s="133"/>
      <c r="D143" s="1609" t="s">
        <v>551</v>
      </c>
      <c r="E143" s="1037" t="s">
        <v>552</v>
      </c>
      <c r="F143" s="1037"/>
      <c r="G143" s="1037"/>
      <c r="H143" s="1610" t="s">
        <v>553</v>
      </c>
      <c r="I143" s="1611" t="s">
        <v>554</v>
      </c>
      <c r="J143" s="1612" t="s">
        <v>555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B143" s="217"/>
      <c r="AC143" s="217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 customHeight="1">
      <c r="B144" s="1613" t="s">
        <v>556</v>
      </c>
      <c r="C144" s="1576" t="s">
        <v>557</v>
      </c>
      <c r="D144" s="1614" t="s">
        <v>558</v>
      </c>
      <c r="E144" s="1615" t="s">
        <v>559</v>
      </c>
      <c r="F144" s="1615" t="s">
        <v>88</v>
      </c>
      <c r="G144" s="1615" t="s">
        <v>89</v>
      </c>
      <c r="H144" s="1616" t="s">
        <v>560</v>
      </c>
      <c r="I144" s="1580" t="s">
        <v>561</v>
      </c>
      <c r="J144" s="1581" t="s">
        <v>562</v>
      </c>
      <c r="O144" s="275"/>
      <c r="P144" s="275"/>
      <c r="Q144" s="275"/>
      <c r="R144" s="229"/>
      <c r="S144" s="229"/>
      <c r="T144" s="1124"/>
      <c r="U144" s="275"/>
      <c r="V144" s="275"/>
      <c r="W144" s="229"/>
      <c r="X144" s="275"/>
      <c r="Y144" s="275"/>
      <c r="Z144" s="275"/>
      <c r="AA144" s="275"/>
      <c r="AB144" s="217"/>
      <c r="AC144" s="217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2" customHeight="1" thickBot="1">
      <c r="B145" s="1617"/>
      <c r="C145" s="1583"/>
      <c r="D145" s="1584"/>
      <c r="E145" s="1618" t="s">
        <v>7</v>
      </c>
      <c r="F145" s="1618" t="s">
        <v>8</v>
      </c>
      <c r="G145" s="1618" t="s">
        <v>9</v>
      </c>
      <c r="H145" s="1585" t="s">
        <v>563</v>
      </c>
      <c r="I145" s="1586" t="s">
        <v>564</v>
      </c>
      <c r="J145" s="1587" t="s">
        <v>565</v>
      </c>
      <c r="O145" s="1121"/>
      <c r="P145" s="1121"/>
      <c r="Q145" s="1121"/>
      <c r="R145" s="1121"/>
      <c r="S145" s="1121"/>
      <c r="T145" s="1121"/>
      <c r="U145" s="1121"/>
      <c r="V145" s="1121"/>
      <c r="W145" s="1121"/>
      <c r="X145" s="1121"/>
      <c r="Y145" s="1121"/>
      <c r="Z145" s="1121"/>
      <c r="AA145" s="1121"/>
      <c r="AB145" s="217"/>
      <c r="AC145" s="217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7.25" customHeight="1">
      <c r="B146" s="1574" t="s">
        <v>566</v>
      </c>
      <c r="C146" s="774" t="s">
        <v>355</v>
      </c>
      <c r="D146" s="707">
        <v>70</v>
      </c>
      <c r="E146" s="1062">
        <v>0.77</v>
      </c>
      <c r="F146" s="1059">
        <v>0.14000000000000001</v>
      </c>
      <c r="G146" s="1059">
        <v>2.66</v>
      </c>
      <c r="H146" s="645">
        <f>G146*4+F146*9+E146*4</f>
        <v>14.98</v>
      </c>
      <c r="I146" s="1648">
        <v>4</v>
      </c>
      <c r="J146" s="1649" t="s">
        <v>146</v>
      </c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53"/>
      <c r="AB146" s="217"/>
      <c r="AC146" s="217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>
      <c r="B147" s="1593" t="s">
        <v>586</v>
      </c>
      <c r="C147" s="811" t="s">
        <v>160</v>
      </c>
      <c r="D147" s="642">
        <v>180</v>
      </c>
      <c r="E147" s="643">
        <v>11.968</v>
      </c>
      <c r="F147" s="644">
        <v>17.89</v>
      </c>
      <c r="G147" s="644">
        <v>28.9</v>
      </c>
      <c r="H147" s="645">
        <f>G147*4+F147*9+E147*4</f>
        <v>324.48200000000003</v>
      </c>
      <c r="I147" s="1650">
        <v>14</v>
      </c>
      <c r="J147" s="1598" t="s">
        <v>29</v>
      </c>
      <c r="O147" s="244"/>
      <c r="P147" s="244"/>
      <c r="Q147" s="217"/>
      <c r="R147" s="217"/>
      <c r="S147" s="239"/>
      <c r="T147" s="239"/>
      <c r="U147" s="1107"/>
      <c r="V147" s="239"/>
      <c r="W147" s="239"/>
      <c r="X147" s="425"/>
      <c r="Y147" s="425"/>
      <c r="Z147" s="239"/>
      <c r="AA147" s="483"/>
      <c r="AB147" s="324"/>
      <c r="AC147" s="217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6.5" customHeight="1">
      <c r="B148" s="1596" t="s">
        <v>18</v>
      </c>
      <c r="C148" s="811" t="s">
        <v>23</v>
      </c>
      <c r="D148" s="642">
        <v>200</v>
      </c>
      <c r="E148" s="1070">
        <v>7.0000000000000007E-2</v>
      </c>
      <c r="F148" s="1059">
        <v>0.02</v>
      </c>
      <c r="G148" s="1059">
        <v>15</v>
      </c>
      <c r="H148" s="645">
        <f>G148*4+F148*9+E148*4</f>
        <v>60.46</v>
      </c>
      <c r="I148" s="1650">
        <v>32</v>
      </c>
      <c r="J148" s="1598" t="s">
        <v>22</v>
      </c>
      <c r="O148" s="244"/>
      <c r="P148" s="244"/>
      <c r="Q148" s="217"/>
      <c r="R148" s="217"/>
      <c r="S148" s="483"/>
      <c r="T148" s="483"/>
      <c r="U148" s="394"/>
      <c r="V148" s="1125"/>
      <c r="W148" s="483"/>
      <c r="X148" s="394"/>
      <c r="Y148" s="483"/>
      <c r="Z148" s="1725"/>
      <c r="AA148" s="483"/>
      <c r="AB148" s="217"/>
      <c r="AC148" s="217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5.75" customHeight="1">
      <c r="B149" s="1599" t="s">
        <v>62</v>
      </c>
      <c r="C149" s="811" t="s">
        <v>12</v>
      </c>
      <c r="D149" s="260">
        <v>50</v>
      </c>
      <c r="E149" s="378">
        <v>2.5499999999999998</v>
      </c>
      <c r="F149" s="379">
        <v>0.42499999999999999</v>
      </c>
      <c r="G149" s="379">
        <v>23.074999999999999</v>
      </c>
      <c r="H149" s="376">
        <f>G149*4+F149*9+E149*4</f>
        <v>106.325</v>
      </c>
      <c r="I149" s="1597">
        <v>22</v>
      </c>
      <c r="J149" s="1598" t="s">
        <v>11</v>
      </c>
      <c r="O149" s="244"/>
      <c r="P149" s="244"/>
      <c r="Q149" s="217"/>
      <c r="R149" s="217"/>
      <c r="S149" s="239"/>
      <c r="T149" s="483"/>
      <c r="U149" s="483"/>
      <c r="V149" s="483"/>
      <c r="W149" s="483"/>
      <c r="X149" s="483"/>
      <c r="Y149" s="483"/>
      <c r="Z149" s="483"/>
      <c r="AA149" s="483"/>
      <c r="AB149" s="217"/>
      <c r="AC149" s="217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6.5" customHeight="1">
      <c r="B150" s="119"/>
      <c r="C150" s="811" t="s">
        <v>13</v>
      </c>
      <c r="D150" s="260">
        <v>30</v>
      </c>
      <c r="E150" s="378">
        <v>1.6950000000000001</v>
      </c>
      <c r="F150" s="379">
        <v>0.36</v>
      </c>
      <c r="G150" s="379">
        <v>12.55</v>
      </c>
      <c r="H150" s="376">
        <f>G150*4+F150*9+E150*4</f>
        <v>60.220000000000006</v>
      </c>
      <c r="I150" s="1588">
        <v>21</v>
      </c>
      <c r="J150" s="1598" t="s">
        <v>11</v>
      </c>
      <c r="O150" s="244"/>
      <c r="P150" s="244"/>
      <c r="Q150" s="217"/>
      <c r="R150" s="217"/>
      <c r="S150" s="1442"/>
      <c r="T150" s="1107"/>
      <c r="U150" s="1107"/>
      <c r="V150" s="1107"/>
      <c r="W150" s="1107"/>
      <c r="X150" s="1107"/>
      <c r="Y150" s="1107"/>
      <c r="Z150" s="1107"/>
      <c r="AA150" s="483"/>
      <c r="AB150" s="217"/>
      <c r="AC150" s="217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6.5" customHeight="1" thickBot="1">
      <c r="B151" s="122"/>
      <c r="C151" s="1659" t="s">
        <v>580</v>
      </c>
      <c r="D151" s="1081">
        <v>90</v>
      </c>
      <c r="E151" s="1088">
        <v>0.36</v>
      </c>
      <c r="F151" s="1089">
        <v>0.36</v>
      </c>
      <c r="G151" s="1090">
        <v>8.82</v>
      </c>
      <c r="H151" s="1091">
        <f t="shared" ref="H151" si="13">G151*4+F151*9+E151*4</f>
        <v>39.96</v>
      </c>
      <c r="I151" s="1644">
        <v>27</v>
      </c>
      <c r="J151" s="1645" t="s">
        <v>14</v>
      </c>
      <c r="O151" s="244"/>
      <c r="P151" s="244"/>
      <c r="Q151" s="217"/>
      <c r="R151" s="217"/>
      <c r="S151" s="239"/>
      <c r="T151" s="239"/>
      <c r="U151" s="239"/>
      <c r="V151" s="239"/>
      <c r="W151" s="239"/>
      <c r="X151" s="239"/>
      <c r="Y151" s="239"/>
      <c r="Z151" s="239"/>
      <c r="AA151" s="483"/>
      <c r="AB151" s="217"/>
      <c r="AC151" s="217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8" customHeight="1" thickBot="1">
      <c r="B152" s="1601" t="s">
        <v>569</v>
      </c>
      <c r="C152" s="46"/>
      <c r="D152" s="63"/>
      <c r="E152" s="74">
        <f>SUM(E146:E151)</f>
        <v>17.413</v>
      </c>
      <c r="F152" s="75">
        <f>SUM(F146:F151)</f>
        <v>19.195</v>
      </c>
      <c r="G152" s="75">
        <f>SUM(G146:G151)</f>
        <v>91.004999999999995</v>
      </c>
      <c r="H152" s="175">
        <f>SUM(H146:H151)</f>
        <v>606.42700000000002</v>
      </c>
      <c r="I152" s="1603" t="s">
        <v>570</v>
      </c>
      <c r="J152" s="1604"/>
      <c r="O152" s="244"/>
      <c r="P152" s="244"/>
      <c r="Q152" s="217"/>
      <c r="R152" s="217"/>
      <c r="S152" s="239"/>
      <c r="T152" s="239"/>
      <c r="U152" s="239"/>
      <c r="V152" s="239"/>
      <c r="W152" s="239"/>
      <c r="X152" s="239"/>
      <c r="Y152" s="239"/>
      <c r="Z152" s="239"/>
      <c r="AA152" s="483"/>
      <c r="AB152" s="217"/>
      <c r="AC152" s="217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6.5" customHeight="1" thickBot="1">
      <c r="B153" s="1605" t="s">
        <v>16</v>
      </c>
      <c r="C153" s="50"/>
      <c r="D153" s="66"/>
      <c r="E153" s="1075">
        <v>22.5</v>
      </c>
      <c r="F153" s="1076">
        <v>23</v>
      </c>
      <c r="G153" s="1076">
        <v>95.75</v>
      </c>
      <c r="H153" s="1076">
        <v>680</v>
      </c>
      <c r="I153" s="1606" t="s">
        <v>571</v>
      </c>
      <c r="J153" s="1607">
        <f>D146+D147+D148+D149+D150+D151</f>
        <v>620</v>
      </c>
      <c r="O153" s="239"/>
      <c r="P153" s="1107"/>
      <c r="Q153" s="239"/>
      <c r="R153" s="1106"/>
      <c r="S153" s="239"/>
      <c r="T153" s="239"/>
      <c r="U153" s="239"/>
      <c r="V153" s="239"/>
      <c r="W153" s="239"/>
      <c r="X153" s="239"/>
      <c r="Y153" s="425"/>
      <c r="Z153" s="239"/>
      <c r="AA153" s="483"/>
      <c r="AB153" s="217"/>
      <c r="AC153" s="217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8.75" customHeight="1" thickBot="1">
      <c r="O154" s="244"/>
      <c r="P154" s="244"/>
      <c r="Q154" s="217"/>
      <c r="R154" s="217"/>
      <c r="S154" s="1720"/>
      <c r="T154" s="1720"/>
      <c r="U154" s="1724"/>
      <c r="V154" s="1720"/>
      <c r="W154" s="1720"/>
      <c r="X154" s="1724"/>
      <c r="Y154" s="1724"/>
      <c r="Z154" s="1720"/>
      <c r="AA154" s="1720"/>
      <c r="AB154" s="217"/>
      <c r="AC154" s="217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2" customHeight="1" thickBot="1">
      <c r="B155" s="1608" t="s">
        <v>550</v>
      </c>
      <c r="C155" s="133"/>
      <c r="D155" s="1609" t="s">
        <v>551</v>
      </c>
      <c r="E155" s="1037" t="s">
        <v>552</v>
      </c>
      <c r="F155" s="1037"/>
      <c r="G155" s="1037"/>
      <c r="H155" s="1610" t="s">
        <v>553</v>
      </c>
      <c r="I155" s="1611" t="s">
        <v>554</v>
      </c>
      <c r="J155" s="1612" t="s">
        <v>555</v>
      </c>
      <c r="O155" s="244"/>
      <c r="P155" s="244"/>
      <c r="Q155" s="217"/>
      <c r="R155" s="217"/>
      <c r="S155" s="1710"/>
      <c r="T155" s="1710"/>
      <c r="U155" s="1711"/>
      <c r="V155" s="1710"/>
      <c r="W155" s="1711"/>
      <c r="X155" s="1712"/>
      <c r="Y155" s="1710"/>
      <c r="Z155" s="1710"/>
      <c r="AA155" s="1713"/>
      <c r="AB155" s="217"/>
      <c r="AC155" s="217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>
      <c r="B156" s="1613" t="s">
        <v>556</v>
      </c>
      <c r="C156" s="1576" t="s">
        <v>557</v>
      </c>
      <c r="D156" s="1614" t="s">
        <v>558</v>
      </c>
      <c r="E156" s="1615" t="s">
        <v>559</v>
      </c>
      <c r="F156" s="1615" t="s">
        <v>88</v>
      </c>
      <c r="G156" s="1615" t="s">
        <v>89</v>
      </c>
      <c r="H156" s="1616" t="s">
        <v>560</v>
      </c>
      <c r="I156" s="1580" t="s">
        <v>561</v>
      </c>
      <c r="J156" s="1581" t="s">
        <v>562</v>
      </c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17"/>
      <c r="AB156" s="217"/>
      <c r="AC156" s="217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0.5" customHeight="1" thickBot="1">
      <c r="B157" s="1617"/>
      <c r="C157" s="1583"/>
      <c r="D157" s="1584"/>
      <c r="E157" s="1618" t="s">
        <v>7</v>
      </c>
      <c r="F157" s="1618" t="s">
        <v>8</v>
      </c>
      <c r="G157" s="1618" t="s">
        <v>9</v>
      </c>
      <c r="H157" s="1585" t="s">
        <v>563</v>
      </c>
      <c r="I157" s="1586" t="s">
        <v>564</v>
      </c>
      <c r="J157" s="1587" t="s">
        <v>565</v>
      </c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53"/>
      <c r="AB157" s="217"/>
      <c r="AC157" s="217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6.5" customHeight="1">
      <c r="B158" s="1574" t="s">
        <v>566</v>
      </c>
      <c r="C158" s="1764" t="s">
        <v>457</v>
      </c>
      <c r="D158" s="905" t="s">
        <v>455</v>
      </c>
      <c r="E158" s="1062">
        <v>10.73</v>
      </c>
      <c r="F158" s="1059">
        <v>11.548</v>
      </c>
      <c r="G158" s="1059">
        <v>15.291</v>
      </c>
      <c r="H158" s="645">
        <f t="shared" ref="H158:H163" si="14">G158*4+F158*9+E158*4</f>
        <v>208.01600000000002</v>
      </c>
      <c r="I158" s="1648">
        <v>16</v>
      </c>
      <c r="J158" s="1647" t="s">
        <v>34</v>
      </c>
      <c r="O158" s="244"/>
      <c r="P158" s="244"/>
      <c r="Q158" s="217"/>
      <c r="R158" s="217"/>
      <c r="S158" s="483"/>
      <c r="T158" s="483"/>
      <c r="U158" s="1743"/>
      <c r="V158" s="1125"/>
      <c r="W158" s="483"/>
      <c r="X158" s="394"/>
      <c r="Y158" s="483"/>
      <c r="Z158" s="1725"/>
      <c r="AA158" s="483"/>
      <c r="AB158" s="217"/>
      <c r="AC158" s="217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4.25" customHeight="1">
      <c r="B159" s="1593" t="s">
        <v>586</v>
      </c>
      <c r="C159" s="1765" t="s">
        <v>587</v>
      </c>
      <c r="D159" s="1732" t="s">
        <v>460</v>
      </c>
      <c r="E159" s="1067">
        <v>2.79</v>
      </c>
      <c r="F159" s="1068">
        <v>8.2409999999999997</v>
      </c>
      <c r="G159" s="386">
        <v>16.2</v>
      </c>
      <c r="H159" s="538">
        <f t="shared" si="14"/>
        <v>150.12899999999999</v>
      </c>
      <c r="I159" s="1651">
        <v>7</v>
      </c>
      <c r="J159" s="1600" t="s">
        <v>529</v>
      </c>
      <c r="O159" s="244"/>
      <c r="P159" s="244"/>
      <c r="Q159" s="217"/>
      <c r="R159" s="217"/>
      <c r="S159" s="239"/>
      <c r="T159" s="483"/>
      <c r="U159" s="483"/>
      <c r="V159" s="483"/>
      <c r="W159" s="483"/>
      <c r="X159" s="483"/>
      <c r="Y159" s="483"/>
      <c r="Z159" s="483"/>
      <c r="AA159" s="483"/>
      <c r="AB159" s="217"/>
      <c r="AC159" s="217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.75" customHeight="1">
      <c r="B160" s="1596" t="s">
        <v>18</v>
      </c>
      <c r="C160" s="1766" t="s">
        <v>588</v>
      </c>
      <c r="D160" s="1520"/>
      <c r="E160" s="1055">
        <v>1.6379999999999999</v>
      </c>
      <c r="F160" s="1056">
        <v>4.3120000000000003</v>
      </c>
      <c r="G160" s="390">
        <v>8.7270000000000003</v>
      </c>
      <c r="H160" s="537">
        <f t="shared" si="14"/>
        <v>80.268000000000001</v>
      </c>
      <c r="I160" s="1652"/>
      <c r="J160" s="1592"/>
      <c r="O160" s="483"/>
      <c r="P160" s="483"/>
      <c r="Q160" s="483"/>
      <c r="R160" s="1106"/>
      <c r="S160" s="483"/>
      <c r="T160" s="483"/>
      <c r="U160" s="483"/>
      <c r="V160" s="483"/>
      <c r="W160" s="483"/>
      <c r="X160" s="483"/>
      <c r="Y160" s="483"/>
      <c r="Z160" s="483"/>
      <c r="AA160" s="483"/>
      <c r="AB160" s="217"/>
      <c r="AC160" s="217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5" customHeight="1">
      <c r="B161" s="1599" t="s">
        <v>63</v>
      </c>
      <c r="C161" s="1092" t="s">
        <v>287</v>
      </c>
      <c r="D161" s="900">
        <v>200</v>
      </c>
      <c r="E161" s="1062">
        <v>1</v>
      </c>
      <c r="F161" s="1059">
        <v>0</v>
      </c>
      <c r="G161" s="1059">
        <v>20.92</v>
      </c>
      <c r="H161" s="645">
        <f t="shared" si="14"/>
        <v>87.68</v>
      </c>
      <c r="I161" s="1597">
        <v>31</v>
      </c>
      <c r="J161" s="1598" t="s">
        <v>10</v>
      </c>
      <c r="O161" s="244"/>
      <c r="P161" s="244"/>
      <c r="Q161" s="217"/>
      <c r="R161" s="217"/>
      <c r="S161" s="239"/>
      <c r="T161" s="239"/>
      <c r="U161" s="239"/>
      <c r="V161" s="239"/>
      <c r="W161" s="239"/>
      <c r="X161" s="239"/>
      <c r="Y161" s="239"/>
      <c r="Z161" s="239"/>
      <c r="AA161" s="483"/>
      <c r="AB161" s="217"/>
      <c r="AC161" s="217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4.25" customHeight="1">
      <c r="B162" s="119"/>
      <c r="C162" s="1424" t="s">
        <v>12</v>
      </c>
      <c r="D162" s="900">
        <v>50</v>
      </c>
      <c r="E162" s="1062">
        <v>2.5499999999999998</v>
      </c>
      <c r="F162" s="1059">
        <v>0.42499999999999999</v>
      </c>
      <c r="G162" s="1059">
        <v>23.074999999999999</v>
      </c>
      <c r="H162" s="645">
        <f t="shared" si="14"/>
        <v>106.325</v>
      </c>
      <c r="I162" s="1597">
        <v>22</v>
      </c>
      <c r="J162" s="1598" t="s">
        <v>11</v>
      </c>
      <c r="O162" s="244"/>
      <c r="P162" s="244"/>
      <c r="Q162" s="217"/>
      <c r="R162" s="217"/>
      <c r="S162" s="239"/>
      <c r="T162" s="239"/>
      <c r="U162" s="239"/>
      <c r="V162" s="239"/>
      <c r="W162" s="239"/>
      <c r="X162" s="239"/>
      <c r="Y162" s="239"/>
      <c r="Z162" s="239"/>
      <c r="AA162" s="483"/>
      <c r="AB162" s="217"/>
      <c r="AC162" s="217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8" customHeight="1" thickBot="1">
      <c r="B163" s="119"/>
      <c r="C163" s="1767" t="s">
        <v>13</v>
      </c>
      <c r="D163" s="1524">
        <v>40</v>
      </c>
      <c r="E163" s="1062">
        <v>2.2599999999999998</v>
      </c>
      <c r="F163" s="1059">
        <v>0.48</v>
      </c>
      <c r="G163" s="1059">
        <v>16.733000000000001</v>
      </c>
      <c r="H163" s="645">
        <f t="shared" si="14"/>
        <v>80.292000000000002</v>
      </c>
      <c r="I163" s="1588">
        <v>21</v>
      </c>
      <c r="J163" s="1600" t="s">
        <v>11</v>
      </c>
      <c r="O163" s="244"/>
      <c r="P163" s="244"/>
      <c r="Q163" s="217"/>
      <c r="R163" s="217"/>
      <c r="S163" s="239"/>
      <c r="T163" s="239"/>
      <c r="U163" s="239"/>
      <c r="V163" s="239"/>
      <c r="W163" s="239"/>
      <c r="X163" s="239"/>
      <c r="Y163" s="239"/>
      <c r="Z163" s="239"/>
      <c r="AA163" s="483"/>
      <c r="AB163" s="217"/>
      <c r="AC163" s="217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8" customHeight="1" thickBot="1">
      <c r="B164" s="1601" t="s">
        <v>569</v>
      </c>
      <c r="C164" s="46"/>
      <c r="D164" s="63"/>
      <c r="E164" s="400">
        <f>SUM(E158:E163)</f>
        <v>20.968000000000004</v>
      </c>
      <c r="F164" s="75">
        <f>SUM(F158:F163)</f>
        <v>25.006000000000004</v>
      </c>
      <c r="G164" s="75">
        <f>SUM(G158:G163)</f>
        <v>100.94600000000001</v>
      </c>
      <c r="H164" s="179">
        <f>SUM(H158:H163)</f>
        <v>712.71000000000015</v>
      </c>
      <c r="I164" s="1603" t="s">
        <v>570</v>
      </c>
      <c r="J164" s="1604"/>
      <c r="O164" s="244"/>
      <c r="P164" s="244"/>
      <c r="Q164" s="217"/>
      <c r="R164" s="217"/>
      <c r="S164" s="1720"/>
      <c r="T164" s="1720"/>
      <c r="U164" s="1730"/>
      <c r="V164" s="1726"/>
      <c r="W164" s="1720"/>
      <c r="X164" s="1724"/>
      <c r="Y164" s="1720"/>
      <c r="Z164" s="1720"/>
      <c r="AA164" s="1720"/>
      <c r="AB164" s="217"/>
      <c r="AC164" s="217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8.75" customHeight="1" thickBot="1">
      <c r="B165" s="1605" t="s">
        <v>16</v>
      </c>
      <c r="C165" s="50"/>
      <c r="D165" s="66"/>
      <c r="E165" s="1075">
        <v>22.5</v>
      </c>
      <c r="F165" s="1076">
        <v>23</v>
      </c>
      <c r="G165" s="1076">
        <v>95.75</v>
      </c>
      <c r="H165" s="1076">
        <v>680</v>
      </c>
      <c r="I165" s="1606" t="s">
        <v>571</v>
      </c>
      <c r="J165" s="1607">
        <f>D161+D162+D163+130+135+60</f>
        <v>615</v>
      </c>
      <c r="O165" s="244"/>
      <c r="P165" s="244"/>
      <c r="Q165" s="217"/>
      <c r="R165" s="217"/>
      <c r="S165" s="1710"/>
      <c r="T165" s="1710"/>
      <c r="U165" s="1711"/>
      <c r="V165" s="1710"/>
      <c r="W165" s="1711"/>
      <c r="X165" s="1712"/>
      <c r="Y165" s="1710"/>
      <c r="Z165" s="1710"/>
      <c r="AA165" s="1713"/>
      <c r="AB165" s="217"/>
      <c r="AC165" s="217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 customHeight="1"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17"/>
      <c r="AB166" s="217"/>
      <c r="AC166" s="217"/>
    </row>
    <row r="167" spans="2:59" ht="15" customHeight="1"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17"/>
      <c r="AB167" s="217"/>
      <c r="AC167" s="217"/>
    </row>
    <row r="168" spans="2:59" ht="15.75" customHeight="1">
      <c r="B168" s="1136" t="s">
        <v>602</v>
      </c>
      <c r="J168" s="34">
        <v>0.25</v>
      </c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17"/>
      <c r="AB168" s="217"/>
      <c r="AC168" s="217"/>
    </row>
    <row r="169" spans="2:59" ht="16.5" customHeight="1">
      <c r="D169" s="1141" t="s">
        <v>585</v>
      </c>
      <c r="O169" s="217"/>
      <c r="P169" s="217"/>
      <c r="Q169" s="1123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</row>
    <row r="170" spans="2:59" ht="12" customHeight="1">
      <c r="B170" s="2" t="s">
        <v>582</v>
      </c>
      <c r="H170" s="2" t="s">
        <v>1</v>
      </c>
      <c r="I170" s="25" t="s">
        <v>549</v>
      </c>
      <c r="J170" s="25"/>
      <c r="O170" s="217"/>
      <c r="P170" s="217"/>
      <c r="Q170" s="360"/>
      <c r="R170" s="360"/>
      <c r="S170" s="275"/>
      <c r="T170" s="275"/>
      <c r="U170" s="275"/>
      <c r="V170" s="275"/>
      <c r="W170" s="217"/>
      <c r="X170" s="217"/>
      <c r="Y170" s="217"/>
      <c r="Z170" s="217"/>
      <c r="AA170" s="217"/>
      <c r="AB170" s="217"/>
      <c r="AC170" s="217"/>
    </row>
    <row r="171" spans="2:59" ht="16.5" customHeight="1" thickBot="1"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</row>
    <row r="172" spans="2:59" ht="13.5" customHeight="1" thickBot="1">
      <c r="B172" s="1608" t="s">
        <v>550</v>
      </c>
      <c r="C172" s="133"/>
      <c r="D172" s="1609" t="s">
        <v>551</v>
      </c>
      <c r="E172" s="1037" t="s">
        <v>552</v>
      </c>
      <c r="F172" s="1037"/>
      <c r="G172" s="1037"/>
      <c r="H172" s="1610" t="s">
        <v>553</v>
      </c>
      <c r="I172" s="1611" t="s">
        <v>554</v>
      </c>
      <c r="J172" s="1612" t="s">
        <v>555</v>
      </c>
      <c r="O172" s="217"/>
      <c r="P172" s="217"/>
      <c r="Q172" s="217"/>
      <c r="R172" s="516"/>
      <c r="S172" s="217"/>
      <c r="T172" s="516"/>
      <c r="U172" s="275"/>
      <c r="V172" s="275"/>
      <c r="W172" s="275"/>
      <c r="X172" s="217"/>
      <c r="Y172" s="217"/>
      <c r="Z172" s="217"/>
      <c r="AA172" s="242"/>
      <c r="AB172" s="217"/>
      <c r="AC172" s="217"/>
    </row>
    <row r="173" spans="2:59" ht="13.5" customHeight="1">
      <c r="B173" s="1613" t="s">
        <v>556</v>
      </c>
      <c r="C173" s="1576" t="s">
        <v>557</v>
      </c>
      <c r="D173" s="1614" t="s">
        <v>558</v>
      </c>
      <c r="E173" s="1615" t="s">
        <v>559</v>
      </c>
      <c r="F173" s="1615" t="s">
        <v>88</v>
      </c>
      <c r="G173" s="1615" t="s">
        <v>89</v>
      </c>
      <c r="H173" s="1616" t="s">
        <v>560</v>
      </c>
      <c r="I173" s="1580" t="s">
        <v>561</v>
      </c>
      <c r="J173" s="1581" t="s">
        <v>562</v>
      </c>
      <c r="O173" s="516"/>
      <c r="P173" s="217"/>
      <c r="Q173" s="1700"/>
      <c r="R173" s="516"/>
      <c r="S173" s="217"/>
      <c r="T173" s="516"/>
      <c r="U173" s="217"/>
      <c r="V173" s="275"/>
      <c r="W173" s="217"/>
      <c r="X173" s="1123"/>
      <c r="Y173" s="244"/>
      <c r="Z173" s="244"/>
      <c r="AA173" s="238"/>
      <c r="AB173" s="217"/>
      <c r="AC173" s="217"/>
    </row>
    <row r="174" spans="2:59" ht="14.25" customHeight="1" thickBot="1">
      <c r="B174" s="1653"/>
      <c r="C174" s="1583"/>
      <c r="D174" s="1584"/>
      <c r="E174" s="1618" t="s">
        <v>7</v>
      </c>
      <c r="F174" s="1618" t="s">
        <v>8</v>
      </c>
      <c r="G174" s="1618" t="s">
        <v>9</v>
      </c>
      <c r="H174" s="1585" t="s">
        <v>563</v>
      </c>
      <c r="I174" s="1586" t="s">
        <v>564</v>
      </c>
      <c r="J174" s="1587" t="s">
        <v>565</v>
      </c>
      <c r="O174" s="275"/>
      <c r="P174" s="275"/>
      <c r="Q174" s="275"/>
      <c r="R174" s="229"/>
      <c r="S174" s="229"/>
      <c r="T174" s="1124"/>
      <c r="U174" s="275"/>
      <c r="V174" s="275"/>
      <c r="W174" s="229"/>
      <c r="X174" s="275"/>
      <c r="Y174" s="275"/>
      <c r="Z174" s="275"/>
      <c r="AA174" s="275"/>
      <c r="AB174" s="217"/>
      <c r="AC174" s="217"/>
    </row>
    <row r="175" spans="2:59">
      <c r="B175" s="1574" t="s">
        <v>566</v>
      </c>
      <c r="C175" s="1654" t="s">
        <v>401</v>
      </c>
      <c r="D175" s="1509" t="s">
        <v>463</v>
      </c>
      <c r="E175" s="1067">
        <v>14.804</v>
      </c>
      <c r="F175" s="1068">
        <v>11.387</v>
      </c>
      <c r="G175" s="386">
        <v>3.1749999999999998</v>
      </c>
      <c r="H175" s="538">
        <f>G175*4+F175*9+E175*4</f>
        <v>174.399</v>
      </c>
      <c r="I175" s="1655">
        <v>9</v>
      </c>
      <c r="J175" s="1656" t="s">
        <v>589</v>
      </c>
      <c r="O175" s="1702"/>
      <c r="P175" s="1702"/>
      <c r="Q175" s="1702"/>
      <c r="R175" s="1702"/>
      <c r="S175" s="1702"/>
      <c r="T175" s="1702"/>
      <c r="U175" s="1702"/>
      <c r="V175" s="1702"/>
      <c r="W175" s="1702"/>
      <c r="X175" s="1702"/>
      <c r="Y175" s="1702"/>
      <c r="Z175" s="1702"/>
      <c r="AA175" s="1702"/>
      <c r="AB175" s="217"/>
      <c r="AC175" s="217"/>
    </row>
    <row r="176" spans="2:59" ht="14.25" customHeight="1">
      <c r="B176" s="1593" t="s">
        <v>586</v>
      </c>
      <c r="C176" s="1657" t="s">
        <v>590</v>
      </c>
      <c r="D176" s="880"/>
      <c r="E176" s="1055">
        <v>1.583</v>
      </c>
      <c r="F176" s="1056">
        <v>1.3520000000000001</v>
      </c>
      <c r="G176" s="390">
        <v>3.0129999999999999</v>
      </c>
      <c r="H176" s="537">
        <f>G176*4+F176*9+E176*4</f>
        <v>30.552</v>
      </c>
      <c r="I176" s="1652"/>
      <c r="J176" s="1595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17"/>
      <c r="AB176" s="217"/>
      <c r="AC176" s="217"/>
    </row>
    <row r="177" spans="2:29">
      <c r="B177" s="119"/>
      <c r="C177" s="1658" t="s">
        <v>223</v>
      </c>
      <c r="D177" s="642">
        <v>200</v>
      </c>
      <c r="E177" s="1062">
        <v>4.5</v>
      </c>
      <c r="F177" s="1059">
        <v>3.7</v>
      </c>
      <c r="G177" s="1059">
        <v>19.600000000000001</v>
      </c>
      <c r="H177" s="645">
        <f>G177*4+F177*9+E177*4</f>
        <v>129.70000000000002</v>
      </c>
      <c r="I177" s="1650">
        <v>30</v>
      </c>
      <c r="J177" s="1598" t="s">
        <v>224</v>
      </c>
      <c r="O177" s="244"/>
      <c r="P177" s="244"/>
      <c r="Q177" s="217"/>
      <c r="R177" s="217"/>
      <c r="S177" s="239"/>
      <c r="T177" s="239"/>
      <c r="U177" s="1442"/>
      <c r="V177" s="239"/>
      <c r="W177" s="239"/>
      <c r="X177" s="425"/>
      <c r="Y177" s="425"/>
      <c r="Z177" s="239"/>
      <c r="AA177" s="483"/>
      <c r="AB177" s="217"/>
      <c r="AC177" s="217"/>
    </row>
    <row r="178" spans="2:29" ht="15.75">
      <c r="B178" s="1596" t="s">
        <v>18</v>
      </c>
      <c r="C178" s="1658" t="s">
        <v>12</v>
      </c>
      <c r="D178" s="260">
        <v>50</v>
      </c>
      <c r="E178" s="1062">
        <v>2.5499999999999998</v>
      </c>
      <c r="F178" s="1059">
        <v>0.42499999999999999</v>
      </c>
      <c r="G178" s="1059">
        <v>23.074999999999999</v>
      </c>
      <c r="H178" s="645">
        <f>G178*4+F178*9+E178*4</f>
        <v>106.325</v>
      </c>
      <c r="I178" s="1597">
        <v>22</v>
      </c>
      <c r="J178" s="1598" t="s">
        <v>11</v>
      </c>
      <c r="O178" s="244"/>
      <c r="P178" s="244"/>
      <c r="Q178" s="217"/>
      <c r="R178" s="217"/>
      <c r="S178" s="1442"/>
      <c r="T178" s="1107"/>
      <c r="U178" s="1703"/>
      <c r="V178" s="1727"/>
      <c r="W178" s="1728"/>
      <c r="X178" s="1728"/>
      <c r="Y178" s="1729"/>
      <c r="Z178" s="1727"/>
      <c r="AA178" s="1125"/>
      <c r="AB178" s="217"/>
      <c r="AC178" s="217"/>
    </row>
    <row r="179" spans="2:29" ht="19.5" customHeight="1">
      <c r="B179" s="1599" t="s">
        <v>64</v>
      </c>
      <c r="C179" s="1096" t="s">
        <v>13</v>
      </c>
      <c r="D179" s="260">
        <v>30</v>
      </c>
      <c r="E179" s="1062">
        <v>1.6950000000000001</v>
      </c>
      <c r="F179" s="1059">
        <v>0.36</v>
      </c>
      <c r="G179" s="1059">
        <v>12.55</v>
      </c>
      <c r="H179" s="645">
        <f>G179*4+F179*9+E179*4</f>
        <v>60.220000000000006</v>
      </c>
      <c r="I179" s="1588">
        <v>21</v>
      </c>
      <c r="J179" s="1600" t="s">
        <v>11</v>
      </c>
      <c r="O179" s="244"/>
      <c r="P179" s="244"/>
      <c r="Q179" s="217"/>
      <c r="R179" s="217"/>
      <c r="S179" s="239"/>
      <c r="T179" s="483"/>
      <c r="U179" s="483"/>
      <c r="V179" s="483"/>
      <c r="W179" s="483"/>
      <c r="X179" s="483"/>
      <c r="Y179" s="483"/>
      <c r="Z179" s="483"/>
      <c r="AA179" s="483"/>
      <c r="AB179" s="217"/>
      <c r="AC179" s="217"/>
    </row>
    <row r="180" spans="2:29" ht="15.75" thickBot="1">
      <c r="B180" s="119"/>
      <c r="C180" s="1096" t="s">
        <v>580</v>
      </c>
      <c r="D180" s="1081">
        <v>90</v>
      </c>
      <c r="E180" s="1088">
        <v>0.36</v>
      </c>
      <c r="F180" s="1089">
        <v>0.36</v>
      </c>
      <c r="G180" s="1090">
        <v>8.82</v>
      </c>
      <c r="H180" s="1091">
        <f t="shared" ref="H180" si="15">G180*4+F180*9+E180*4</f>
        <v>39.96</v>
      </c>
      <c r="I180" s="1644">
        <v>27</v>
      </c>
      <c r="J180" s="1645" t="s">
        <v>14</v>
      </c>
      <c r="O180" s="244"/>
      <c r="P180" s="244"/>
      <c r="Q180" s="217"/>
      <c r="R180" s="217"/>
      <c r="S180" s="239"/>
      <c r="T180" s="239"/>
      <c r="U180" s="239"/>
      <c r="V180" s="239"/>
      <c r="W180" s="239"/>
      <c r="X180" s="239"/>
      <c r="Y180" s="239"/>
      <c r="Z180" s="239"/>
      <c r="AA180" s="483"/>
      <c r="AB180" s="217"/>
      <c r="AC180" s="217"/>
    </row>
    <row r="181" spans="2:29" ht="15.75" customHeight="1" thickBot="1">
      <c r="B181" s="1601" t="s">
        <v>569</v>
      </c>
      <c r="C181" s="46"/>
      <c r="D181" s="63"/>
      <c r="E181" s="74">
        <f>SUM(E175:E180)</f>
        <v>25.492000000000001</v>
      </c>
      <c r="F181" s="175">
        <f>SUM(F175:F180)</f>
        <v>17.584</v>
      </c>
      <c r="G181" s="75">
        <f>SUM(G175:G180)</f>
        <v>70.233000000000004</v>
      </c>
      <c r="H181" s="175">
        <f>SUM(H175:H180)</f>
        <v>541.15600000000006</v>
      </c>
      <c r="I181" s="1603" t="s">
        <v>570</v>
      </c>
      <c r="J181" s="1604"/>
      <c r="O181" s="244"/>
      <c r="P181" s="244"/>
      <c r="Q181" s="217"/>
      <c r="R181" s="217"/>
      <c r="S181" s="239"/>
      <c r="T181" s="239"/>
      <c r="U181" s="239"/>
      <c r="V181" s="239"/>
      <c r="W181" s="239"/>
      <c r="X181" s="239"/>
      <c r="Y181" s="239"/>
      <c r="Z181" s="239"/>
      <c r="AA181" s="483"/>
      <c r="AB181" s="217"/>
      <c r="AC181" s="217"/>
    </row>
    <row r="182" spans="2:29" ht="15.75" thickBot="1">
      <c r="B182" s="1605" t="s">
        <v>16</v>
      </c>
      <c r="C182" s="50"/>
      <c r="D182" s="66"/>
      <c r="E182" s="1075">
        <v>22.5</v>
      </c>
      <c r="F182" s="1076">
        <v>23</v>
      </c>
      <c r="G182" s="1076">
        <v>95.75</v>
      </c>
      <c r="H182" s="1076">
        <v>680</v>
      </c>
      <c r="I182" s="1606" t="s">
        <v>571</v>
      </c>
      <c r="J182" s="1607">
        <f>D177+D178+D179+D180+175+55</f>
        <v>600</v>
      </c>
      <c r="O182" s="244"/>
      <c r="P182" s="244"/>
      <c r="Q182" s="217"/>
      <c r="R182" s="217"/>
      <c r="S182" s="239"/>
      <c r="T182" s="239"/>
      <c r="U182" s="239"/>
      <c r="V182" s="239"/>
      <c r="W182" s="239"/>
      <c r="X182" s="239"/>
      <c r="Y182" s="425"/>
      <c r="Z182" s="239"/>
      <c r="AA182" s="483"/>
      <c r="AB182" s="217"/>
      <c r="AC182" s="217"/>
    </row>
    <row r="183" spans="2:29" ht="15.75" thickBot="1">
      <c r="O183" s="244"/>
      <c r="P183" s="244"/>
      <c r="Q183" s="217"/>
      <c r="R183" s="217"/>
      <c r="S183" s="1721"/>
      <c r="T183" s="1721"/>
      <c r="U183" s="1724"/>
      <c r="V183" s="1721"/>
      <c r="W183" s="1730"/>
      <c r="X183" s="1730"/>
      <c r="Y183" s="1724"/>
      <c r="Z183" s="1721"/>
      <c r="AA183" s="1720"/>
      <c r="AB183" s="217"/>
      <c r="AC183" s="217"/>
    </row>
    <row r="184" spans="2:29" ht="15.75" thickBot="1">
      <c r="B184" s="1608" t="s">
        <v>550</v>
      </c>
      <c r="C184" s="133"/>
      <c r="D184" s="1609" t="s">
        <v>551</v>
      </c>
      <c r="E184" s="1037" t="s">
        <v>552</v>
      </c>
      <c r="F184" s="1037"/>
      <c r="G184" s="1037"/>
      <c r="H184" s="1610" t="s">
        <v>553</v>
      </c>
      <c r="I184" s="1611" t="s">
        <v>554</v>
      </c>
      <c r="J184" s="1612" t="s">
        <v>555</v>
      </c>
      <c r="O184" s="244"/>
      <c r="P184" s="244"/>
      <c r="Q184" s="217"/>
      <c r="R184" s="217"/>
      <c r="S184" s="1710"/>
      <c r="T184" s="1710"/>
      <c r="U184" s="1711"/>
      <c r="V184" s="1710"/>
      <c r="W184" s="1711"/>
      <c r="X184" s="1712"/>
      <c r="Y184" s="1710"/>
      <c r="Z184" s="1710"/>
      <c r="AA184" s="1713"/>
      <c r="AB184" s="217"/>
      <c r="AC184" s="217"/>
    </row>
    <row r="185" spans="2:29">
      <c r="B185" s="1613" t="s">
        <v>556</v>
      </c>
      <c r="C185" s="1576" t="s">
        <v>557</v>
      </c>
      <c r="D185" s="1614" t="s">
        <v>558</v>
      </c>
      <c r="E185" s="1615" t="s">
        <v>559</v>
      </c>
      <c r="F185" s="1615" t="s">
        <v>88</v>
      </c>
      <c r="G185" s="1615" t="s">
        <v>89</v>
      </c>
      <c r="H185" s="1616" t="s">
        <v>560</v>
      </c>
      <c r="I185" s="1580" t="s">
        <v>561</v>
      </c>
      <c r="J185" s="1581" t="s">
        <v>562</v>
      </c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17"/>
      <c r="AB185" s="217"/>
      <c r="AC185" s="217"/>
    </row>
    <row r="186" spans="2:29" ht="15.75" thickBot="1">
      <c r="B186" s="1617"/>
      <c r="C186" s="1583"/>
      <c r="D186" s="1584"/>
      <c r="E186" s="1618" t="s">
        <v>7</v>
      </c>
      <c r="F186" s="1618" t="s">
        <v>8</v>
      </c>
      <c r="G186" s="1618" t="s">
        <v>9</v>
      </c>
      <c r="H186" s="1585" t="s">
        <v>563</v>
      </c>
      <c r="I186" s="1586" t="s">
        <v>564</v>
      </c>
      <c r="J186" s="1587" t="s">
        <v>565</v>
      </c>
      <c r="O186" s="275"/>
      <c r="P186" s="275"/>
      <c r="Q186" s="275"/>
      <c r="R186" s="229"/>
      <c r="S186" s="229"/>
      <c r="T186" s="1124"/>
      <c r="U186" s="275"/>
      <c r="V186" s="275"/>
      <c r="W186" s="229"/>
      <c r="X186" s="275"/>
      <c r="Y186" s="275"/>
      <c r="Z186" s="275"/>
      <c r="AA186" s="275"/>
      <c r="AB186" s="217"/>
      <c r="AC186" s="217"/>
    </row>
    <row r="187" spans="2:29">
      <c r="B187" s="1574" t="s">
        <v>566</v>
      </c>
      <c r="C187" s="678" t="s">
        <v>364</v>
      </c>
      <c r="D187" s="642">
        <v>70</v>
      </c>
      <c r="E187" s="1062">
        <v>0.49</v>
      </c>
      <c r="F187" s="1059">
        <v>7.0000000000000007E-2</v>
      </c>
      <c r="G187" s="1059">
        <v>1.33</v>
      </c>
      <c r="H187" s="645">
        <f t="shared" ref="H187:H192" si="16">G187*4+F187*9+E187*4</f>
        <v>7.91</v>
      </c>
      <c r="I187" s="1648">
        <v>4</v>
      </c>
      <c r="J187" s="1647" t="s">
        <v>25</v>
      </c>
      <c r="O187" s="1702"/>
      <c r="P187" s="1702"/>
      <c r="Q187" s="1702"/>
      <c r="R187" s="1702"/>
      <c r="S187" s="1702"/>
      <c r="T187" s="1702"/>
      <c r="U187" s="1702"/>
      <c r="V187" s="1702"/>
      <c r="W187" s="1702"/>
      <c r="X187" s="1702"/>
      <c r="Y187" s="1702"/>
      <c r="Z187" s="1702"/>
      <c r="AA187" s="1702"/>
      <c r="AB187" s="217"/>
      <c r="AC187" s="217"/>
    </row>
    <row r="188" spans="2:29">
      <c r="B188" s="1593" t="s">
        <v>586</v>
      </c>
      <c r="C188" s="678" t="s">
        <v>532</v>
      </c>
      <c r="D188" s="1509" t="s">
        <v>464</v>
      </c>
      <c r="E188" s="1087">
        <v>17.029</v>
      </c>
      <c r="F188" s="1064">
        <v>22.129000000000001</v>
      </c>
      <c r="G188" s="1910">
        <v>25.085999999999999</v>
      </c>
      <c r="H188" s="645">
        <f t="shared" si="16"/>
        <v>367.62099999999998</v>
      </c>
      <c r="I188" s="1650">
        <v>13</v>
      </c>
      <c r="J188" s="1600" t="s">
        <v>404</v>
      </c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17"/>
      <c r="AB188" s="217"/>
      <c r="AC188" s="217"/>
    </row>
    <row r="189" spans="2:29" ht="15.75">
      <c r="B189" s="1596" t="s">
        <v>18</v>
      </c>
      <c r="C189" s="678" t="s">
        <v>365</v>
      </c>
      <c r="D189" s="642">
        <v>200</v>
      </c>
      <c r="E189" s="1062">
        <v>0.31</v>
      </c>
      <c r="F189" s="1059">
        <v>0</v>
      </c>
      <c r="G189" s="1063">
        <v>23.79</v>
      </c>
      <c r="H189" s="645">
        <f t="shared" si="16"/>
        <v>96.399999999999991</v>
      </c>
      <c r="I189" s="1650">
        <v>34</v>
      </c>
      <c r="J189" s="1598" t="s">
        <v>326</v>
      </c>
      <c r="O189" s="244"/>
      <c r="P189" s="244"/>
      <c r="Q189" s="217"/>
      <c r="R189" s="217"/>
      <c r="S189" s="1442"/>
      <c r="T189" s="1107"/>
      <c r="U189" s="1107"/>
      <c r="V189" s="1727"/>
      <c r="W189" s="1728"/>
      <c r="X189" s="1728"/>
      <c r="Y189" s="1729"/>
      <c r="Z189" s="1729"/>
      <c r="AA189" s="483"/>
      <c r="AB189" s="217"/>
      <c r="AC189" s="217"/>
    </row>
    <row r="190" spans="2:29">
      <c r="B190" s="1599" t="s">
        <v>65</v>
      </c>
      <c r="C190" s="678" t="s">
        <v>12</v>
      </c>
      <c r="D190" s="1427">
        <v>40</v>
      </c>
      <c r="E190" s="1062">
        <v>2.04</v>
      </c>
      <c r="F190" s="1059">
        <v>0.34</v>
      </c>
      <c r="G190" s="1059">
        <v>18.46</v>
      </c>
      <c r="H190" s="1080">
        <f t="shared" si="16"/>
        <v>85.06</v>
      </c>
      <c r="I190" s="1597">
        <v>22</v>
      </c>
      <c r="J190" s="1598" t="s">
        <v>11</v>
      </c>
      <c r="O190" s="244"/>
      <c r="P190" s="244"/>
      <c r="Q190" s="217"/>
      <c r="R190" s="217"/>
      <c r="S190" s="239"/>
      <c r="T190" s="239"/>
      <c r="U190" s="239"/>
      <c r="V190" s="239"/>
      <c r="W190" s="239"/>
      <c r="X190" s="425"/>
      <c r="Y190" s="239"/>
      <c r="Z190" s="239"/>
      <c r="AA190" s="483"/>
      <c r="AB190" s="217"/>
      <c r="AC190" s="217"/>
    </row>
    <row r="191" spans="2:29">
      <c r="B191" s="119"/>
      <c r="C191" s="525" t="s">
        <v>13</v>
      </c>
      <c r="D191" s="1074">
        <v>30</v>
      </c>
      <c r="E191" s="1062">
        <v>1.6950000000000001</v>
      </c>
      <c r="F191" s="1059">
        <v>0.36</v>
      </c>
      <c r="G191" s="1059">
        <v>12.55</v>
      </c>
      <c r="H191" s="645">
        <f t="shared" si="16"/>
        <v>60.220000000000006</v>
      </c>
      <c r="I191" s="1588">
        <v>21</v>
      </c>
      <c r="J191" s="1600" t="s">
        <v>11</v>
      </c>
      <c r="O191" s="244"/>
      <c r="P191" s="244"/>
      <c r="Q191" s="217"/>
      <c r="R191" s="217"/>
      <c r="S191" s="1107"/>
      <c r="T191" s="1107"/>
      <c r="U191" s="1107"/>
      <c r="V191" s="1107"/>
      <c r="W191" s="425"/>
      <c r="X191" s="1107"/>
      <c r="Y191" s="1107"/>
      <c r="Z191" s="1107"/>
      <c r="AA191" s="483"/>
      <c r="AB191" s="217"/>
      <c r="AC191" s="217"/>
    </row>
    <row r="192" spans="2:29" ht="15.75" thickBot="1">
      <c r="B192" s="122"/>
      <c r="C192" s="1532" t="s">
        <v>580</v>
      </c>
      <c r="D192" s="1081">
        <v>90</v>
      </c>
      <c r="E192" s="1088">
        <v>0.36</v>
      </c>
      <c r="F192" s="1089">
        <v>0.36</v>
      </c>
      <c r="G192" s="1090">
        <v>8.82</v>
      </c>
      <c r="H192" s="1091">
        <f t="shared" si="16"/>
        <v>39.96</v>
      </c>
      <c r="I192" s="1644">
        <v>27</v>
      </c>
      <c r="J192" s="1645" t="s">
        <v>14</v>
      </c>
      <c r="O192" s="244"/>
      <c r="P192" s="244"/>
      <c r="Q192" s="217"/>
      <c r="R192" s="217"/>
      <c r="S192" s="239"/>
      <c r="T192" s="239"/>
      <c r="U192" s="239"/>
      <c r="V192" s="239"/>
      <c r="W192" s="239"/>
      <c r="X192" s="239"/>
      <c r="Y192" s="239"/>
      <c r="Z192" s="239"/>
      <c r="AA192" s="483"/>
      <c r="AB192" s="217"/>
      <c r="AC192" s="217"/>
    </row>
    <row r="193" spans="2:29" ht="15.75" thickBot="1">
      <c r="B193" s="1601" t="s">
        <v>569</v>
      </c>
      <c r="C193" s="46"/>
      <c r="D193" s="63"/>
      <c r="E193" s="74">
        <f>SUM(E187:E192)</f>
        <v>21.923999999999996</v>
      </c>
      <c r="F193" s="178">
        <f>SUM(F187:F192)</f>
        <v>23.259</v>
      </c>
      <c r="G193" s="178">
        <f>SUM(G187:G192)</f>
        <v>90.036000000000001</v>
      </c>
      <c r="H193" s="178">
        <f>SUM(H187:H192)</f>
        <v>657.17100000000005</v>
      </c>
      <c r="I193" s="1603" t="s">
        <v>570</v>
      </c>
      <c r="J193" s="1604"/>
      <c r="O193" s="244"/>
      <c r="P193" s="244"/>
      <c r="Q193" s="217"/>
      <c r="R193" s="217"/>
      <c r="S193" s="239"/>
      <c r="T193" s="239"/>
      <c r="U193" s="239"/>
      <c r="V193" s="239"/>
      <c r="W193" s="239"/>
      <c r="X193" s="239"/>
      <c r="Y193" s="239"/>
      <c r="Z193" s="239"/>
      <c r="AA193" s="483"/>
      <c r="AB193" s="217"/>
      <c r="AC193" s="217"/>
    </row>
    <row r="194" spans="2:29" ht="15.75" thickBot="1">
      <c r="B194" s="1605" t="s">
        <v>16</v>
      </c>
      <c r="C194" s="50"/>
      <c r="D194" s="66"/>
      <c r="E194" s="1075">
        <v>22.5</v>
      </c>
      <c r="F194" s="1076">
        <v>23</v>
      </c>
      <c r="G194" s="1076">
        <v>95.75</v>
      </c>
      <c r="H194" s="1076">
        <v>680</v>
      </c>
      <c r="I194" s="1606" t="s">
        <v>571</v>
      </c>
      <c r="J194" s="1607">
        <f>D187+D189+D190+D191+D192+165+35</f>
        <v>630</v>
      </c>
      <c r="O194" s="244"/>
      <c r="P194" s="244"/>
      <c r="Q194" s="217"/>
      <c r="R194" s="217"/>
      <c r="S194" s="1726"/>
      <c r="T194" s="1721"/>
      <c r="U194" s="1730"/>
      <c r="V194" s="1726"/>
      <c r="W194" s="1730"/>
      <c r="X194" s="1724"/>
      <c r="Y194" s="1724"/>
      <c r="Z194" s="1721"/>
      <c r="AA194" s="1720"/>
      <c r="AB194" s="217"/>
      <c r="AC194" s="217"/>
    </row>
    <row r="195" spans="2:29" ht="15.75" thickBot="1">
      <c r="O195" s="244"/>
      <c r="P195" s="244"/>
      <c r="Q195" s="217"/>
      <c r="R195" s="217"/>
      <c r="S195" s="1710"/>
      <c r="T195" s="1710"/>
      <c r="U195" s="1711"/>
      <c r="V195" s="1710"/>
      <c r="W195" s="1711"/>
      <c r="X195" s="1712"/>
      <c r="Y195" s="1710"/>
      <c r="Z195" s="1710"/>
      <c r="AA195" s="1713"/>
      <c r="AB195" s="217"/>
      <c r="AC195" s="217"/>
    </row>
    <row r="196" spans="2:29" ht="15.75" thickBot="1">
      <c r="B196" s="1608" t="s">
        <v>550</v>
      </c>
      <c r="C196" s="133"/>
      <c r="D196" s="1609" t="s">
        <v>551</v>
      </c>
      <c r="E196" s="1037" t="s">
        <v>552</v>
      </c>
      <c r="F196" s="1037"/>
      <c r="G196" s="1037"/>
      <c r="H196" s="1610" t="s">
        <v>553</v>
      </c>
      <c r="I196" s="1611" t="s">
        <v>554</v>
      </c>
      <c r="J196" s="1612" t="s">
        <v>555</v>
      </c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17"/>
      <c r="AB196" s="217"/>
      <c r="AC196" s="217"/>
    </row>
    <row r="197" spans="2:29">
      <c r="B197" s="1613" t="s">
        <v>556</v>
      </c>
      <c r="C197" s="1576" t="s">
        <v>557</v>
      </c>
      <c r="D197" s="1614" t="s">
        <v>558</v>
      </c>
      <c r="E197" s="1615" t="s">
        <v>559</v>
      </c>
      <c r="F197" s="1615" t="s">
        <v>88</v>
      </c>
      <c r="G197" s="1615" t="s">
        <v>89</v>
      </c>
      <c r="H197" s="1616" t="s">
        <v>560</v>
      </c>
      <c r="I197" s="1580" t="s">
        <v>561</v>
      </c>
      <c r="J197" s="1581" t="s">
        <v>562</v>
      </c>
      <c r="O197" s="244"/>
      <c r="P197" s="244"/>
      <c r="Q197" s="217"/>
      <c r="R197" s="217"/>
      <c r="S197" s="239"/>
      <c r="T197" s="239"/>
      <c r="U197" s="1442"/>
      <c r="V197" s="239"/>
      <c r="W197" s="239"/>
      <c r="X197" s="425"/>
      <c r="Y197" s="425"/>
      <c r="Z197" s="239"/>
      <c r="AA197" s="483"/>
      <c r="AB197" s="217"/>
      <c r="AC197" s="217"/>
    </row>
    <row r="198" spans="2:29" ht="15.75" thickBot="1">
      <c r="B198" s="1617"/>
      <c r="C198" s="1583"/>
      <c r="D198" s="1584"/>
      <c r="E198" s="1618" t="s">
        <v>7</v>
      </c>
      <c r="F198" s="1618" t="s">
        <v>8</v>
      </c>
      <c r="G198" s="1618" t="s">
        <v>9</v>
      </c>
      <c r="H198" s="1585" t="s">
        <v>563</v>
      </c>
      <c r="I198" s="1586" t="s">
        <v>564</v>
      </c>
      <c r="J198" s="1587" t="s">
        <v>565</v>
      </c>
      <c r="O198" s="244"/>
      <c r="P198" s="244"/>
      <c r="Q198" s="217"/>
      <c r="R198" s="217"/>
      <c r="S198" s="239"/>
      <c r="T198" s="1107"/>
      <c r="U198" s="1703"/>
      <c r="V198" s="239"/>
      <c r="W198" s="239"/>
      <c r="X198" s="239"/>
      <c r="Y198" s="239"/>
      <c r="Z198" s="239"/>
      <c r="AA198" s="483"/>
      <c r="AB198" s="217"/>
      <c r="AC198" s="217"/>
    </row>
    <row r="199" spans="2:29">
      <c r="B199" s="1574" t="s">
        <v>566</v>
      </c>
      <c r="C199" s="641" t="s">
        <v>591</v>
      </c>
      <c r="D199" s="642">
        <v>210</v>
      </c>
      <c r="E199" s="1083">
        <v>5.9930000000000003</v>
      </c>
      <c r="F199" s="644">
        <v>12.721</v>
      </c>
      <c r="G199" s="644">
        <v>39.040999999999997</v>
      </c>
      <c r="H199" s="645">
        <f t="shared" ref="H199" si="17">G199*4+F199*9+E199*4</f>
        <v>294.625</v>
      </c>
      <c r="I199" s="1648">
        <v>1</v>
      </c>
      <c r="J199" s="1620" t="s">
        <v>30</v>
      </c>
      <c r="O199" s="244"/>
      <c r="P199" s="244"/>
      <c r="Q199" s="217"/>
      <c r="R199" s="217"/>
      <c r="S199" s="239"/>
      <c r="T199" s="239"/>
      <c r="U199" s="1107"/>
      <c r="V199" s="239"/>
      <c r="W199" s="239"/>
      <c r="X199" s="239"/>
      <c r="Y199" s="239"/>
      <c r="Z199" s="239"/>
      <c r="AA199" s="483"/>
    </row>
    <row r="200" spans="2:29">
      <c r="B200" s="1593" t="s">
        <v>586</v>
      </c>
      <c r="C200" s="641" t="s">
        <v>33</v>
      </c>
      <c r="D200" s="642">
        <v>200</v>
      </c>
      <c r="E200" s="1062">
        <v>3.8</v>
      </c>
      <c r="F200" s="1059">
        <v>3</v>
      </c>
      <c r="G200" s="1059">
        <v>23</v>
      </c>
      <c r="H200" s="645">
        <f>G200*4+F200*9+E200*4</f>
        <v>134.19999999999999</v>
      </c>
      <c r="I200" s="1650">
        <v>29</v>
      </c>
      <c r="J200" s="1598" t="s">
        <v>32</v>
      </c>
      <c r="O200" s="244"/>
      <c r="P200" s="244"/>
      <c r="Q200" s="217"/>
      <c r="R200" s="217"/>
      <c r="S200" s="239"/>
      <c r="T200" s="239"/>
      <c r="U200" s="239"/>
      <c r="V200" s="239"/>
      <c r="W200" s="239"/>
      <c r="X200" s="239"/>
      <c r="Y200" s="239"/>
      <c r="Z200" s="239"/>
      <c r="AA200" s="483"/>
    </row>
    <row r="201" spans="2:29" ht="15.75">
      <c r="B201" s="1596" t="s">
        <v>18</v>
      </c>
      <c r="C201" s="1092" t="s">
        <v>340</v>
      </c>
      <c r="D201" s="642">
        <v>70</v>
      </c>
      <c r="E201" s="1070">
        <v>5.9859999999999998</v>
      </c>
      <c r="F201" s="1059">
        <v>9.0850000000000009</v>
      </c>
      <c r="G201" s="1059">
        <v>15.824999999999999</v>
      </c>
      <c r="H201" s="645">
        <f t="shared" ref="H201" si="18">G201*4+F201*9+E201*4</f>
        <v>169.00899999999999</v>
      </c>
      <c r="I201" s="1650">
        <v>23</v>
      </c>
      <c r="J201" s="1642" t="s">
        <v>592</v>
      </c>
      <c r="O201" s="244"/>
      <c r="P201" s="244"/>
      <c r="Q201" s="217"/>
      <c r="R201" s="217"/>
      <c r="S201" s="239"/>
      <c r="T201" s="239"/>
      <c r="U201" s="239"/>
      <c r="V201" s="239"/>
      <c r="W201" s="239"/>
      <c r="X201" s="239"/>
      <c r="Y201" s="239"/>
      <c r="Z201" s="239"/>
      <c r="AA201" s="483"/>
    </row>
    <row r="202" spans="2:29">
      <c r="B202" s="1599" t="s">
        <v>66</v>
      </c>
      <c r="C202" s="641" t="s">
        <v>12</v>
      </c>
      <c r="D202" s="642">
        <v>46</v>
      </c>
      <c r="E202" s="1428">
        <v>2.4359999999999999</v>
      </c>
      <c r="F202" s="1079">
        <v>0.39100000000000001</v>
      </c>
      <c r="G202" s="1079">
        <v>21.228999999999999</v>
      </c>
      <c r="H202" s="1080">
        <f>G202*4+F202*9+E202*4</f>
        <v>98.179000000000002</v>
      </c>
      <c r="I202" s="1597">
        <v>22</v>
      </c>
      <c r="J202" s="1598" t="s">
        <v>11</v>
      </c>
      <c r="O202" s="244"/>
      <c r="P202" s="244"/>
      <c r="Q202" s="217"/>
      <c r="R202" s="217"/>
      <c r="S202" s="239"/>
      <c r="T202" s="239"/>
      <c r="U202" s="239"/>
      <c r="V202" s="239"/>
      <c r="W202" s="239"/>
      <c r="X202" s="239"/>
      <c r="Y202" s="239"/>
      <c r="Z202" s="239"/>
      <c r="AA202" s="483"/>
    </row>
    <row r="203" spans="2:29" ht="15.75" thickBot="1">
      <c r="B203" s="119"/>
      <c r="C203" s="641" t="s">
        <v>13</v>
      </c>
      <c r="D203" s="1061">
        <v>30</v>
      </c>
      <c r="E203" s="1062">
        <v>1.6950000000000001</v>
      </c>
      <c r="F203" s="1059">
        <v>0.36</v>
      </c>
      <c r="G203" s="1059">
        <v>12.55</v>
      </c>
      <c r="H203" s="645">
        <f>G203*4+F203*9+E203*4</f>
        <v>60.220000000000006</v>
      </c>
      <c r="I203" s="1588">
        <v>21</v>
      </c>
      <c r="J203" s="1600" t="s">
        <v>11</v>
      </c>
      <c r="O203" s="244"/>
      <c r="P203" s="244"/>
      <c r="Q203" s="217"/>
      <c r="R203" s="217"/>
      <c r="S203" s="1740"/>
      <c r="T203" s="1744"/>
      <c r="U203" s="1745"/>
      <c r="V203" s="1740"/>
      <c r="W203" s="1740"/>
      <c r="X203" s="1744"/>
      <c r="Y203" s="1744"/>
      <c r="Z203" s="1740"/>
      <c r="AA203" s="1123"/>
    </row>
    <row r="204" spans="2:29" ht="15.75" thickBot="1">
      <c r="B204" s="1601" t="s">
        <v>569</v>
      </c>
      <c r="C204" s="46"/>
      <c r="D204" s="63"/>
      <c r="E204" s="81">
        <f>SUM(E199:E203)</f>
        <v>19.91</v>
      </c>
      <c r="F204" s="75">
        <f>SUM(F199:F203)</f>
        <v>25.557000000000002</v>
      </c>
      <c r="G204" s="75">
        <f>SUM(G199:G203)</f>
        <v>111.645</v>
      </c>
      <c r="H204" s="175">
        <f>SUM(H199:H203)</f>
        <v>756.23299999999995</v>
      </c>
      <c r="I204" s="1603" t="s">
        <v>570</v>
      </c>
      <c r="J204" s="1604"/>
      <c r="O204" s="244"/>
      <c r="P204" s="244"/>
      <c r="Q204" s="217"/>
      <c r="R204" s="217"/>
      <c r="S204" s="1710"/>
      <c r="T204" s="1710"/>
      <c r="U204" s="1711"/>
      <c r="V204" s="1710"/>
      <c r="W204" s="1711"/>
      <c r="X204" s="1712"/>
      <c r="Y204" s="1710"/>
      <c r="Z204" s="1710"/>
      <c r="AA204" s="1746"/>
    </row>
    <row r="205" spans="2:29" ht="15.75" thickBot="1">
      <c r="B205" s="1605" t="s">
        <v>16</v>
      </c>
      <c r="C205" s="50"/>
      <c r="D205" s="66"/>
      <c r="E205" s="391">
        <v>22.5</v>
      </c>
      <c r="F205" s="392">
        <v>23</v>
      </c>
      <c r="G205" s="392">
        <v>95.75</v>
      </c>
      <c r="H205" s="392">
        <v>680</v>
      </c>
      <c r="I205" s="1606" t="s">
        <v>571</v>
      </c>
      <c r="J205" s="1607">
        <f>D203+D202+D201+D200+D199</f>
        <v>556</v>
      </c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17"/>
    </row>
    <row r="206" spans="2:29" ht="15.75" thickBot="1"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17"/>
    </row>
    <row r="207" spans="2:29" ht="15.75" thickBot="1">
      <c r="B207" s="1608" t="s">
        <v>550</v>
      </c>
      <c r="C207" s="133"/>
      <c r="D207" s="1609" t="s">
        <v>551</v>
      </c>
      <c r="E207" s="1037" t="s">
        <v>552</v>
      </c>
      <c r="F207" s="1037"/>
      <c r="G207" s="1037"/>
      <c r="H207" s="1610" t="s">
        <v>553</v>
      </c>
      <c r="I207" s="1611" t="s">
        <v>554</v>
      </c>
      <c r="J207" s="1612" t="s">
        <v>555</v>
      </c>
      <c r="L207" s="187"/>
      <c r="M207" s="1747"/>
      <c r="N207" s="1748"/>
      <c r="O207" s="275"/>
      <c r="P207" s="275"/>
      <c r="Q207" s="275"/>
      <c r="R207" s="229"/>
      <c r="S207" s="229"/>
      <c r="T207" s="1124"/>
      <c r="U207" s="275"/>
      <c r="V207" s="275"/>
      <c r="W207" s="229"/>
      <c r="X207" s="275"/>
      <c r="Y207" s="275"/>
      <c r="Z207" s="275"/>
      <c r="AA207" s="217"/>
    </row>
    <row r="208" spans="2:29">
      <c r="B208" s="1613" t="s">
        <v>556</v>
      </c>
      <c r="C208" s="1576" t="s">
        <v>557</v>
      </c>
      <c r="D208" s="1614" t="s">
        <v>558</v>
      </c>
      <c r="E208" s="1615" t="s">
        <v>559</v>
      </c>
      <c r="F208" s="1615" t="s">
        <v>88</v>
      </c>
      <c r="G208" s="1615" t="s">
        <v>89</v>
      </c>
      <c r="H208" s="1616" t="s">
        <v>560</v>
      </c>
      <c r="I208" s="1580" t="s">
        <v>561</v>
      </c>
      <c r="J208" s="1581" t="s">
        <v>562</v>
      </c>
      <c r="L208" s="217"/>
      <c r="M208" s="1749"/>
      <c r="N208" s="1748"/>
      <c r="O208" s="1121"/>
      <c r="P208" s="1121"/>
      <c r="Q208" s="1121"/>
      <c r="R208" s="1121"/>
      <c r="S208" s="1121"/>
      <c r="T208" s="1121"/>
      <c r="U208" s="1121"/>
      <c r="V208" s="1121"/>
      <c r="W208" s="1121"/>
      <c r="X208" s="1121"/>
      <c r="Y208" s="1121"/>
      <c r="Z208" s="1121"/>
      <c r="AA208" s="1121"/>
    </row>
    <row r="209" spans="2:27" ht="15.75" thickBot="1">
      <c r="B209" s="1617"/>
      <c r="C209" s="1583"/>
      <c r="D209" s="1584"/>
      <c r="E209" s="1618" t="s">
        <v>7</v>
      </c>
      <c r="F209" s="1618" t="s">
        <v>8</v>
      </c>
      <c r="G209" s="1618" t="s">
        <v>9</v>
      </c>
      <c r="H209" s="1585" t="s">
        <v>563</v>
      </c>
      <c r="I209" s="1586" t="s">
        <v>564</v>
      </c>
      <c r="J209" s="1587" t="s">
        <v>565</v>
      </c>
      <c r="L209" s="217"/>
      <c r="M209" s="1443"/>
      <c r="N209" s="1750"/>
      <c r="O209" s="244"/>
      <c r="P209" s="244"/>
      <c r="Q209" s="217"/>
      <c r="R209" s="217"/>
      <c r="S209" s="217"/>
      <c r="T209" s="1751"/>
      <c r="U209" s="1751"/>
      <c r="V209" s="1751"/>
      <c r="W209" s="1751"/>
      <c r="X209" s="1751"/>
      <c r="Y209" s="1751"/>
      <c r="Z209" s="1751"/>
      <c r="AA209" s="1752"/>
    </row>
    <row r="210" spans="2:27">
      <c r="B210" s="1574" t="s">
        <v>566</v>
      </c>
      <c r="C210" s="678" t="s">
        <v>364</v>
      </c>
      <c r="D210" s="642">
        <v>70</v>
      </c>
      <c r="E210" s="1062">
        <v>0.49</v>
      </c>
      <c r="F210" s="1059">
        <v>7.0000000000000007E-2</v>
      </c>
      <c r="G210" s="1059">
        <v>1.33</v>
      </c>
      <c r="H210" s="645">
        <f>G210*4+F210*9+E210*4</f>
        <v>7.91</v>
      </c>
      <c r="I210" s="1648">
        <v>4</v>
      </c>
      <c r="J210" s="1647" t="s">
        <v>25</v>
      </c>
      <c r="L210" s="217"/>
      <c r="M210" s="1015"/>
      <c r="N210" s="1748"/>
      <c r="O210" s="244"/>
      <c r="P210" s="244"/>
      <c r="Q210" s="217"/>
      <c r="R210" s="217"/>
      <c r="S210" s="217"/>
      <c r="T210" s="1753"/>
      <c r="U210" s="1753"/>
      <c r="V210" s="1753"/>
      <c r="W210" s="1753"/>
      <c r="X210" s="1753"/>
      <c r="Y210" s="1753"/>
      <c r="Z210" s="1753"/>
      <c r="AA210" s="1753"/>
    </row>
    <row r="211" spans="2:27">
      <c r="B211" s="1593" t="s">
        <v>586</v>
      </c>
      <c r="C211" s="689" t="s">
        <v>415</v>
      </c>
      <c r="D211" s="707">
        <v>120</v>
      </c>
      <c r="E211" s="1428">
        <v>12.435</v>
      </c>
      <c r="F211" s="1079">
        <v>8.1850000000000005</v>
      </c>
      <c r="G211" s="1079">
        <v>4.3449999999999998</v>
      </c>
      <c r="H211" s="645">
        <f>G211*4+F211*9+E211*4</f>
        <v>140.785</v>
      </c>
      <c r="I211" s="1650">
        <v>18</v>
      </c>
      <c r="J211" s="1598" t="s">
        <v>414</v>
      </c>
      <c r="L211" s="1754"/>
      <c r="M211" s="1755"/>
      <c r="N211" s="1750"/>
      <c r="O211" s="244"/>
      <c r="P211" s="244"/>
      <c r="Q211" s="217"/>
      <c r="R211" s="217"/>
      <c r="S211" s="217"/>
      <c r="T211" s="1710"/>
      <c r="U211" s="1711"/>
      <c r="V211" s="1710"/>
      <c r="W211" s="1711"/>
      <c r="X211" s="1711"/>
      <c r="Y211" s="1710"/>
      <c r="Z211" s="1710"/>
      <c r="AA211" s="1713"/>
    </row>
    <row r="212" spans="2:27" ht="15.75">
      <c r="B212" s="1596" t="s">
        <v>18</v>
      </c>
      <c r="C212" s="678" t="s">
        <v>27</v>
      </c>
      <c r="D212" s="707">
        <v>200</v>
      </c>
      <c r="E212" s="402">
        <v>3.4710000000000001</v>
      </c>
      <c r="F212" s="396">
        <v>8.9329999999999998</v>
      </c>
      <c r="G212" s="396">
        <v>6.3810000000000002</v>
      </c>
      <c r="H212" s="397">
        <f>G212*4+F212*9+E212*4</f>
        <v>119.80499999999999</v>
      </c>
      <c r="I212" s="1650">
        <v>5</v>
      </c>
      <c r="J212" s="1642" t="s">
        <v>608</v>
      </c>
      <c r="L212" s="217"/>
      <c r="M212" s="1756"/>
      <c r="N212" s="1748"/>
      <c r="O212" s="244"/>
      <c r="P212" s="244"/>
      <c r="Q212" s="217"/>
      <c r="R212" s="217"/>
      <c r="S212" s="217"/>
      <c r="T212" s="1757"/>
      <c r="U212" s="1757"/>
      <c r="V212" s="1757"/>
      <c r="W212" s="1757"/>
      <c r="X212" s="1757"/>
      <c r="Y212" s="1757"/>
      <c r="Z212" s="1757"/>
      <c r="AA212" s="217"/>
    </row>
    <row r="213" spans="2:27">
      <c r="B213" s="1599" t="s">
        <v>67</v>
      </c>
      <c r="C213" s="678" t="s">
        <v>581</v>
      </c>
      <c r="D213" s="260">
        <v>200</v>
      </c>
      <c r="E213" s="378">
        <v>0.66200000000000003</v>
      </c>
      <c r="F213" s="379">
        <v>0.09</v>
      </c>
      <c r="G213" s="379">
        <v>32.014000000000003</v>
      </c>
      <c r="H213" s="376">
        <f>G213*4+F213*9+E213*4</f>
        <v>131.51400000000001</v>
      </c>
      <c r="I213" s="1597">
        <v>28</v>
      </c>
      <c r="J213" s="1598" t="s">
        <v>19</v>
      </c>
      <c r="L213" s="244"/>
      <c r="M213" s="244"/>
      <c r="N213" s="244"/>
      <c r="O213" s="244"/>
      <c r="P213" s="244"/>
      <c r="Q213" s="217"/>
      <c r="R213" s="217"/>
      <c r="S213" s="217"/>
      <c r="T213" s="1758"/>
      <c r="U213" s="1751"/>
      <c r="V213" s="1758"/>
      <c r="W213" s="1759"/>
      <c r="X213" s="1752"/>
      <c r="Y213" s="1752"/>
      <c r="Z213" s="1758"/>
      <c r="AA213" s="1760"/>
    </row>
    <row r="214" spans="2:27">
      <c r="B214" s="119"/>
      <c r="C214" s="678" t="s">
        <v>12</v>
      </c>
      <c r="D214" s="642">
        <v>40</v>
      </c>
      <c r="E214" s="1062">
        <v>2.04</v>
      </c>
      <c r="F214" s="1059">
        <v>0.34</v>
      </c>
      <c r="G214" s="1059">
        <v>18.46</v>
      </c>
      <c r="H214" s="645">
        <f t="shared" ref="H214:H215" si="19">G214*4+F214*9+E214*4</f>
        <v>85.06</v>
      </c>
      <c r="I214" s="1597">
        <v>22</v>
      </c>
      <c r="J214" s="1600" t="s">
        <v>11</v>
      </c>
      <c r="L214" s="217"/>
      <c r="M214" s="217"/>
      <c r="N214" s="244"/>
      <c r="O214" s="217"/>
      <c r="P214" s="330"/>
      <c r="Q214" s="217"/>
      <c r="R214" s="217"/>
      <c r="S214" s="1237"/>
      <c r="T214" s="217"/>
      <c r="U214" s="217"/>
      <c r="V214" s="217"/>
      <c r="W214" s="217"/>
      <c r="X214" s="217"/>
      <c r="Y214" s="217"/>
      <c r="Z214" s="217"/>
      <c r="AA214" s="1237"/>
    </row>
    <row r="215" spans="2:27" ht="15.75" thickBot="1">
      <c r="B215" s="122"/>
      <c r="C215" s="525" t="s">
        <v>13</v>
      </c>
      <c r="D215" s="1074">
        <v>40</v>
      </c>
      <c r="E215" s="1062">
        <v>2.2599999999999998</v>
      </c>
      <c r="F215" s="1059">
        <v>0.48</v>
      </c>
      <c r="G215" s="1059">
        <v>16.733000000000001</v>
      </c>
      <c r="H215" s="645">
        <f t="shared" si="19"/>
        <v>80.292000000000002</v>
      </c>
      <c r="I215" s="1588">
        <v>21</v>
      </c>
      <c r="J215" s="1600" t="s">
        <v>11</v>
      </c>
      <c r="L215" s="217"/>
      <c r="M215" s="217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17"/>
    </row>
    <row r="216" spans="2:27" ht="15.75" thickBot="1">
      <c r="B216" s="1601" t="s">
        <v>569</v>
      </c>
      <c r="C216" s="46"/>
      <c r="D216" s="63"/>
      <c r="E216" s="410">
        <f>SUM(E210:E215)</f>
        <v>21.357999999999997</v>
      </c>
      <c r="F216" s="411">
        <f>SUM(F210:F215)</f>
        <v>18.098000000000003</v>
      </c>
      <c r="G216" s="411">
        <f>SUM(G210:G215)</f>
        <v>79.263000000000005</v>
      </c>
      <c r="H216" s="412">
        <f>SUM(H210:H215)</f>
        <v>565.36599999999999</v>
      </c>
      <c r="I216" s="1603" t="s">
        <v>570</v>
      </c>
      <c r="J216" s="1604"/>
      <c r="L216" s="442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</row>
    <row r="217" spans="2:27" ht="15.75" thickBot="1">
      <c r="B217" s="1605" t="s">
        <v>16</v>
      </c>
      <c r="C217" s="50"/>
      <c r="D217" s="66"/>
      <c r="E217" s="391">
        <v>22.5</v>
      </c>
      <c r="F217" s="392">
        <v>23</v>
      </c>
      <c r="G217" s="392">
        <v>95.75</v>
      </c>
      <c r="H217" s="392">
        <v>680</v>
      </c>
      <c r="I217" s="1606" t="s">
        <v>571</v>
      </c>
      <c r="J217" s="1607">
        <f>D210+D211+D212+D213+D214+D215</f>
        <v>670</v>
      </c>
      <c r="L217" s="217"/>
      <c r="M217" s="217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17"/>
    </row>
    <row r="218" spans="2:27">
      <c r="L218" s="217"/>
      <c r="M218" s="217"/>
      <c r="N218" s="217"/>
      <c r="O218" s="441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</row>
    <row r="219" spans="2:27">
      <c r="L219" s="228"/>
      <c r="M219" s="257"/>
      <c r="N219" s="257"/>
      <c r="O219" s="1761"/>
      <c r="P219" s="257"/>
      <c r="Q219" s="257"/>
      <c r="R219" s="257"/>
      <c r="S219" s="257"/>
      <c r="T219" s="257"/>
      <c r="U219" s="257"/>
      <c r="V219" s="257"/>
      <c r="W219" s="1761"/>
      <c r="X219" s="257"/>
      <c r="Y219" s="257"/>
      <c r="Z219" s="257"/>
      <c r="AA219" s="217"/>
    </row>
    <row r="220" spans="2:27">
      <c r="L220" s="228"/>
      <c r="M220" s="214"/>
      <c r="N220" s="214"/>
      <c r="O220" s="1762"/>
      <c r="P220" s="214"/>
      <c r="Q220" s="214"/>
      <c r="R220" s="214"/>
      <c r="S220" s="214"/>
      <c r="T220" s="214"/>
      <c r="U220" s="214"/>
      <c r="V220" s="1762"/>
      <c r="W220" s="214"/>
      <c r="X220" s="214"/>
      <c r="Y220" s="214"/>
      <c r="Z220" s="214"/>
      <c r="AA220" s="217"/>
    </row>
    <row r="221" spans="2:27">
      <c r="L221" s="217"/>
      <c r="M221" s="214"/>
      <c r="N221" s="214"/>
      <c r="O221" s="183"/>
      <c r="P221" s="1762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7"/>
    </row>
    <row r="222" spans="2:27">
      <c r="L222" s="217"/>
      <c r="M222" s="214"/>
      <c r="N222" s="214"/>
      <c r="O222" s="183"/>
      <c r="P222" s="214"/>
      <c r="Q222" s="1762"/>
      <c r="R222" s="214"/>
      <c r="S222" s="214"/>
      <c r="T222" s="214"/>
      <c r="U222" s="214"/>
      <c r="V222" s="214"/>
      <c r="W222" s="214"/>
      <c r="X222" s="214"/>
      <c r="Y222" s="1015"/>
      <c r="Z222" s="214"/>
      <c r="AA222" s="217"/>
    </row>
    <row r="223" spans="2:27" ht="15.75" thickBot="1">
      <c r="L223" s="217"/>
      <c r="M223" s="214"/>
      <c r="N223" s="214"/>
      <c r="O223" s="183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7"/>
    </row>
    <row r="224" spans="2:27" ht="15.75" thickBot="1">
      <c r="B224" s="1661" t="s">
        <v>0</v>
      </c>
      <c r="C224" s="82"/>
      <c r="D224" s="83"/>
      <c r="E224" s="1037" t="s">
        <v>552</v>
      </c>
      <c r="F224" s="1037"/>
      <c r="G224" s="1037"/>
      <c r="H224" s="1610" t="s">
        <v>553</v>
      </c>
      <c r="I224" s="1662" t="s">
        <v>593</v>
      </c>
      <c r="J224" s="1663"/>
      <c r="L224" s="217"/>
      <c r="M224" s="214"/>
      <c r="N224" s="214"/>
      <c r="O224" s="183"/>
      <c r="P224" s="214"/>
      <c r="Q224" s="1762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7"/>
    </row>
    <row r="225" spans="2:27">
      <c r="B225" s="86"/>
      <c r="C225" s="1664" t="s">
        <v>646</v>
      </c>
      <c r="D225" s="404"/>
      <c r="E225" s="1665" t="s">
        <v>559</v>
      </c>
      <c r="F225" s="1615" t="s">
        <v>88</v>
      </c>
      <c r="G225" s="1615" t="s">
        <v>89</v>
      </c>
      <c r="H225" s="1616" t="s">
        <v>560</v>
      </c>
      <c r="I225" s="1666" t="s">
        <v>68</v>
      </c>
      <c r="J225" s="1667" t="s">
        <v>594</v>
      </c>
      <c r="L225" s="217"/>
      <c r="M225" s="214"/>
      <c r="N225" s="214"/>
      <c r="O225" s="183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7"/>
    </row>
    <row r="226" spans="2:27" ht="15.75" thickBot="1">
      <c r="B226" s="78"/>
      <c r="C226" s="38"/>
      <c r="D226" s="1668"/>
      <c r="E226" s="1669" t="s">
        <v>7</v>
      </c>
      <c r="F226" s="1618" t="s">
        <v>8</v>
      </c>
      <c r="G226" s="1618" t="s">
        <v>9</v>
      </c>
      <c r="H226" s="1585" t="s">
        <v>563</v>
      </c>
      <c r="I226" s="1666" t="s">
        <v>595</v>
      </c>
      <c r="J226" s="1670"/>
      <c r="L226" s="217"/>
      <c r="M226" s="214"/>
      <c r="N226" s="214"/>
      <c r="O226" s="183"/>
      <c r="P226" s="214"/>
      <c r="Q226" s="1762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7"/>
    </row>
    <row r="227" spans="2:27">
      <c r="B227" s="86"/>
      <c r="C227" s="1671" t="s">
        <v>217</v>
      </c>
      <c r="D227" s="1672">
        <v>1</v>
      </c>
      <c r="E227" s="432">
        <v>90</v>
      </c>
      <c r="F227" s="84">
        <v>92</v>
      </c>
      <c r="G227" s="85">
        <v>383</v>
      </c>
      <c r="H227" s="85">
        <v>2720</v>
      </c>
      <c r="I227" s="1673" t="s">
        <v>559</v>
      </c>
      <c r="J227" s="1674">
        <f>(E229-E231)*10</f>
        <v>8.9166666667139793E-3</v>
      </c>
      <c r="L227" s="217"/>
      <c r="M227" s="217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17"/>
    </row>
    <row r="228" spans="2:27">
      <c r="B228" s="684"/>
      <c r="C228" s="409" t="s">
        <v>264</v>
      </c>
      <c r="D228" s="1675"/>
      <c r="E228" s="433"/>
      <c r="F228" s="434"/>
      <c r="G228" s="434"/>
      <c r="H228" s="434"/>
      <c r="I228" s="1676" t="s">
        <v>88</v>
      </c>
      <c r="J228" s="1677">
        <f>(F229-F231)*10</f>
        <v>5.83333333327829E-3</v>
      </c>
      <c r="L228" s="217"/>
      <c r="M228" s="217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17"/>
    </row>
    <row r="229" spans="2:27">
      <c r="B229" s="1678" t="s">
        <v>36</v>
      </c>
      <c r="C229" s="659" t="s">
        <v>596</v>
      </c>
      <c r="D229" s="1679">
        <v>0.25</v>
      </c>
      <c r="E229" s="435">
        <v>22.5</v>
      </c>
      <c r="F229" s="436">
        <v>23</v>
      </c>
      <c r="G229" s="436">
        <v>95.75</v>
      </c>
      <c r="H229" s="437">
        <v>680</v>
      </c>
      <c r="I229" s="1676" t="s">
        <v>89</v>
      </c>
      <c r="J229" s="1677">
        <f>(G229-G231)*10</f>
        <v>5.0000000000238742E-3</v>
      </c>
      <c r="L229" s="217"/>
      <c r="M229" s="217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17"/>
    </row>
    <row r="230" spans="2:27">
      <c r="B230" s="86"/>
      <c r="C230" s="1680"/>
      <c r="D230" s="1681"/>
      <c r="E230" s="438"/>
      <c r="F230" s="439"/>
      <c r="G230" s="439"/>
      <c r="H230" s="439"/>
      <c r="I230" s="1733" t="s">
        <v>597</v>
      </c>
      <c r="J230" s="1682"/>
      <c r="L230" s="217"/>
      <c r="M230" s="217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17"/>
    </row>
    <row r="231" spans="2:27" ht="15.75" thickBot="1">
      <c r="B231" s="406"/>
      <c r="C231" s="407" t="s">
        <v>218</v>
      </c>
      <c r="D231" s="408"/>
      <c r="E231" s="1913">
        <f>(E73+E85+E98+E110+E125+E138+E152+E164+E181+E193+E204+E216)/12</f>
        <v>22.499108333333329</v>
      </c>
      <c r="F231" s="440">
        <f>(F73+F85+F98+F110+F125+F138+F152+F164+F181+F193+F204+F216)/12</f>
        <v>22.999416666666672</v>
      </c>
      <c r="G231" s="1912">
        <f>(G73+G85+G98+G110+G125+G138+G152+G164+G181+G193+G204+G216)/12</f>
        <v>95.749499999999998</v>
      </c>
      <c r="H231" s="440">
        <f>(H73+H85+H98+H110+H125+H138+H152+H164+H181+H193+H204+H216)/12</f>
        <v>679.98918333333336</v>
      </c>
      <c r="I231" s="1734" t="s">
        <v>563</v>
      </c>
      <c r="J231" s="1875">
        <f>(H229-H231)*10</f>
        <v>0.1081666666664205</v>
      </c>
      <c r="L231" s="217"/>
      <c r="M231" s="217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17"/>
    </row>
    <row r="232" spans="2:27">
      <c r="D232"/>
      <c r="E232" s="1684"/>
      <c r="F232" s="1684"/>
      <c r="G232" s="1685"/>
      <c r="H232" s="1686"/>
      <c r="I232" s="1133"/>
      <c r="J232" s="1133"/>
      <c r="L232" s="217"/>
      <c r="M232" s="217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17"/>
    </row>
    <row r="233" spans="2:27">
      <c r="I233" s="1687"/>
      <c r="J233" s="1688"/>
      <c r="L233" s="217"/>
      <c r="M233" s="217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17"/>
    </row>
    <row r="234" spans="2:27">
      <c r="I234" s="1689"/>
      <c r="J234" s="1690"/>
      <c r="L234" s="217"/>
      <c r="M234" s="217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17"/>
    </row>
    <row r="235" spans="2:27">
      <c r="B235" s="2" t="s">
        <v>246</v>
      </c>
      <c r="D235"/>
      <c r="E235"/>
      <c r="F235"/>
      <c r="G235"/>
      <c r="H235" t="s">
        <v>247</v>
      </c>
      <c r="I235"/>
      <c r="J235"/>
      <c r="L235" s="217"/>
      <c r="M235" s="217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17"/>
    </row>
    <row r="236" spans="2:27">
      <c r="L236" s="217"/>
      <c r="M236" s="217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17"/>
    </row>
    <row r="237" spans="2:27">
      <c r="C237" t="s">
        <v>37</v>
      </c>
      <c r="D237"/>
      <c r="E237" s="6"/>
      <c r="F237"/>
      <c r="G237"/>
      <c r="H237"/>
      <c r="I237"/>
      <c r="J237"/>
      <c r="L237" s="217"/>
      <c r="M237" s="217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17"/>
    </row>
    <row r="238" spans="2:27">
      <c r="B238" s="88">
        <v>1</v>
      </c>
      <c r="C238" s="1691" t="s">
        <v>598</v>
      </c>
      <c r="D238" s="89"/>
      <c r="E238" s="1691" t="s">
        <v>38</v>
      </c>
      <c r="F238" s="89"/>
      <c r="H238" s="89"/>
      <c r="I238" s="89"/>
      <c r="J238" s="89"/>
      <c r="L238" s="217"/>
      <c r="M238" s="217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17"/>
    </row>
    <row r="239" spans="2:27">
      <c r="B239" s="88"/>
      <c r="C239" s="1692" t="s">
        <v>599</v>
      </c>
      <c r="D239" s="87"/>
      <c r="E239" s="1692" t="s">
        <v>39</v>
      </c>
      <c r="G239" s="87"/>
      <c r="H239" s="87"/>
      <c r="I239" s="87"/>
      <c r="J239" s="87"/>
      <c r="L239" s="217"/>
      <c r="M239" s="217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17"/>
    </row>
    <row r="240" spans="2:27">
      <c r="C240" s="1692" t="s">
        <v>40</v>
      </c>
      <c r="D240" s="87"/>
      <c r="E240" s="1552"/>
      <c r="G240" s="87"/>
      <c r="H240" s="87"/>
      <c r="I240" s="87"/>
      <c r="J240" s="87"/>
      <c r="L240" s="217"/>
      <c r="M240" s="217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17"/>
    </row>
    <row r="241" spans="2:35">
      <c r="C241" s="1692" t="s">
        <v>41</v>
      </c>
      <c r="D241" s="87"/>
      <c r="E241" s="92"/>
      <c r="F241" s="87"/>
      <c r="G241" s="87"/>
      <c r="H241" s="1691" t="s">
        <v>600</v>
      </c>
      <c r="I241" s="87"/>
      <c r="J241" s="87"/>
      <c r="L241" s="217"/>
      <c r="M241" s="217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17"/>
    </row>
    <row r="242" spans="2:35">
      <c r="B242">
        <v>2</v>
      </c>
      <c r="C242" s="87" t="s">
        <v>42</v>
      </c>
      <c r="D242" s="87"/>
      <c r="E242" s="92"/>
      <c r="F242" s="87" t="s">
        <v>43</v>
      </c>
      <c r="G242" s="87"/>
      <c r="H242" s="87"/>
      <c r="I242" s="87"/>
      <c r="J242" s="87"/>
      <c r="L242" s="217"/>
      <c r="M242" s="217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17"/>
    </row>
    <row r="243" spans="2:35">
      <c r="C243" s="87" t="s">
        <v>44</v>
      </c>
      <c r="D243" s="87"/>
      <c r="E243" s="92"/>
      <c r="F243" s="87"/>
      <c r="G243" s="91"/>
      <c r="H243" s="87"/>
      <c r="I243" s="87"/>
      <c r="J243" s="87"/>
      <c r="L243" s="217"/>
      <c r="M243" s="217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17"/>
    </row>
    <row r="244" spans="2:35">
      <c r="B244">
        <v>3</v>
      </c>
      <c r="C244" s="87" t="s">
        <v>45</v>
      </c>
      <c r="D244" s="87"/>
      <c r="E244" s="92"/>
      <c r="F244" s="87"/>
      <c r="G244" s="87"/>
      <c r="H244" s="87"/>
      <c r="I244" s="87"/>
      <c r="J244" s="87"/>
      <c r="L244" s="217"/>
      <c r="M244" s="217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17"/>
    </row>
    <row r="245" spans="2:35">
      <c r="C245" s="87" t="s">
        <v>46</v>
      </c>
      <c r="D245" s="87"/>
      <c r="E245" s="92"/>
      <c r="F245" s="87"/>
      <c r="G245" s="91"/>
      <c r="H245" s="87"/>
      <c r="I245" s="87"/>
      <c r="J245" s="87"/>
      <c r="L245" s="217"/>
      <c r="M245" s="217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17"/>
    </row>
    <row r="246" spans="2:35">
      <c r="I246" s="1131"/>
      <c r="J246" s="1131"/>
      <c r="L246" s="217"/>
      <c r="M246" s="217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17"/>
    </row>
    <row r="247" spans="2:35">
      <c r="I247" s="1133"/>
      <c r="J247" s="1133"/>
      <c r="L247" s="217"/>
      <c r="M247" s="217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17"/>
    </row>
    <row r="248" spans="2:35">
      <c r="L248" s="217"/>
      <c r="M248" s="217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17"/>
    </row>
    <row r="249" spans="2:35">
      <c r="L249" s="217"/>
      <c r="M249" s="217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17"/>
    </row>
    <row r="250" spans="2:35">
      <c r="L250" s="217"/>
      <c r="M250" s="217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17"/>
    </row>
    <row r="251" spans="2:35">
      <c r="L251" s="217"/>
      <c r="M251" s="217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17"/>
    </row>
    <row r="252" spans="2:35">
      <c r="L252" s="217"/>
      <c r="M252" s="217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17"/>
    </row>
    <row r="253" spans="2:35">
      <c r="L253" s="217"/>
      <c r="M253" s="217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17"/>
    </row>
    <row r="254" spans="2:35">
      <c r="L254" s="217"/>
      <c r="M254" s="217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17"/>
    </row>
    <row r="255" spans="2:35">
      <c r="L255" s="217"/>
      <c r="M255" s="217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17"/>
    </row>
    <row r="256" spans="2:35">
      <c r="L256" s="244"/>
      <c r="M256" s="244"/>
      <c r="N256" s="244"/>
      <c r="O256" s="244"/>
      <c r="P256" s="244"/>
      <c r="Q256" s="217"/>
      <c r="R256" s="217"/>
      <c r="S256" s="217"/>
      <c r="T256" s="217"/>
      <c r="U256" s="238"/>
      <c r="V256" s="1763"/>
      <c r="W256" s="187"/>
      <c r="X256" s="238"/>
      <c r="Y256" s="238"/>
      <c r="Z256" s="238"/>
      <c r="AA256" s="1106"/>
      <c r="AB256" s="42"/>
      <c r="AC256" s="42"/>
      <c r="AD256" s="42"/>
      <c r="AE256" s="42"/>
      <c r="AF256" s="42"/>
      <c r="AG256" s="42"/>
      <c r="AH256" s="42"/>
      <c r="AI256" s="42"/>
    </row>
    <row r="257" spans="3:35">
      <c r="L257" s="244"/>
      <c r="M257" s="244"/>
      <c r="N257" s="244"/>
      <c r="O257" s="244"/>
      <c r="P257" s="244"/>
      <c r="Q257" s="217"/>
      <c r="R257" s="217"/>
      <c r="S257" s="217"/>
      <c r="T257" s="217"/>
      <c r="U257" s="238"/>
      <c r="V257" s="201"/>
      <c r="W257" s="187"/>
      <c r="X257" s="238"/>
      <c r="Y257" s="238"/>
      <c r="Z257" s="238"/>
      <c r="AA257" s="1106"/>
      <c r="AB257" s="42"/>
      <c r="AC257" s="177"/>
      <c r="AD257" s="42"/>
      <c r="AE257" s="42"/>
      <c r="AF257" s="42"/>
      <c r="AG257" s="42"/>
      <c r="AH257" s="42"/>
      <c r="AI257" s="42"/>
    </row>
    <row r="258" spans="3:35">
      <c r="C258" s="1"/>
      <c r="L258" s="244"/>
      <c r="M258" s="244"/>
      <c r="N258" s="244"/>
      <c r="O258" s="244"/>
      <c r="P258" s="244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</row>
    <row r="259" spans="3:35">
      <c r="C259" s="1"/>
      <c r="L259" s="244"/>
      <c r="M259" s="244"/>
      <c r="N259" s="244"/>
      <c r="O259" s="244"/>
      <c r="P259" s="244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</row>
    <row r="260" spans="3:35">
      <c r="C260" s="1"/>
      <c r="L260" s="244"/>
      <c r="M260" s="244"/>
      <c r="N260" s="244"/>
      <c r="O260" s="244"/>
      <c r="P260" s="244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</row>
    <row r="261" spans="3:35">
      <c r="C261" s="1"/>
      <c r="L261" s="244"/>
      <c r="M261" s="244"/>
      <c r="N261" s="244"/>
      <c r="O261" s="244"/>
      <c r="P261" s="244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</row>
    <row r="262" spans="3:35">
      <c r="C262" s="1"/>
      <c r="L262" s="244"/>
      <c r="M262" s="244"/>
      <c r="N262" s="244"/>
      <c r="O262" s="244"/>
      <c r="P262" s="244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</row>
    <row r="263" spans="3:35">
      <c r="C263" s="1"/>
      <c r="L263" s="244"/>
      <c r="M263" s="244"/>
      <c r="N263" s="244"/>
      <c r="O263" s="244"/>
      <c r="P263" s="244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</row>
    <row r="264" spans="3:35">
      <c r="L264" s="244"/>
      <c r="M264" s="244"/>
      <c r="N264" s="244"/>
      <c r="O264" s="244"/>
      <c r="P264" s="244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</row>
  </sheetData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7"/>
  <sheetViews>
    <sheetView zoomScaleNormal="100" workbookViewId="0">
      <selection activeCell="D22" sqref="D22"/>
    </sheetView>
  </sheetViews>
  <sheetFormatPr defaultRowHeight="15"/>
  <cols>
    <col min="1" max="1" width="2.28515625" customWidth="1"/>
    <col min="2" max="2" width="6.140625" customWidth="1"/>
    <col min="3" max="3" width="20" style="102" customWidth="1"/>
    <col min="4" max="4" width="6.855468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5.7109375" customWidth="1"/>
    <col min="13" max="13" width="5.28515625" customWidth="1"/>
    <col min="14" max="14" width="1.42578125" customWidth="1"/>
    <col min="15" max="15" width="14" customWidth="1"/>
    <col min="16" max="16" width="8" customWidth="1"/>
    <col min="17" max="17" width="7.28515625" customWidth="1"/>
    <col min="18" max="18" width="3.7109375" customWidth="1"/>
    <col min="19" max="19" width="13.85546875" customWidth="1"/>
    <col min="20" max="20" width="8.5703125" customWidth="1"/>
    <col min="21" max="21" width="7.42578125" customWidth="1"/>
    <col min="22" max="22" width="3.5703125" customWidth="1"/>
    <col min="23" max="23" width="17.28515625" customWidth="1"/>
    <col min="24" max="24" width="7.85546875" customWidth="1"/>
    <col min="25" max="25" width="7.28515625" customWidth="1"/>
    <col min="26" max="26" width="6.85546875" customWidth="1"/>
    <col min="27" max="27" width="8.28515625" customWidth="1"/>
    <col min="28" max="28" width="6.140625" customWidth="1"/>
    <col min="29" max="29" width="20" customWidth="1"/>
    <col min="30" max="30" width="9.28515625" customWidth="1"/>
    <col min="32" max="32" width="5.85546875" customWidth="1"/>
    <col min="33" max="33" width="6.42578125" customWidth="1"/>
  </cols>
  <sheetData>
    <row r="1" spans="2:47" ht="12" customHeight="1">
      <c r="T1" s="3"/>
      <c r="U1" s="3"/>
      <c r="V1" s="305"/>
      <c r="W1" s="306"/>
      <c r="X1" s="8"/>
      <c r="Y1" s="8"/>
      <c r="Z1" s="8"/>
      <c r="AA1" s="8"/>
      <c r="AB1" s="8"/>
      <c r="AC1" s="8"/>
      <c r="AD1" s="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3"/>
      <c r="C2" s="3"/>
      <c r="E2" s="12" t="s">
        <v>299</v>
      </c>
      <c r="F2" s="12"/>
      <c r="G2" s="12"/>
      <c r="H2" s="12"/>
      <c r="I2" s="12"/>
      <c r="J2" s="12"/>
      <c r="K2" s="12"/>
      <c r="L2" s="12"/>
      <c r="R2" s="301" t="s">
        <v>476</v>
      </c>
      <c r="T2" s="2"/>
      <c r="U2" s="2" t="s">
        <v>477</v>
      </c>
      <c r="V2" s="1140"/>
      <c r="W2" s="12"/>
      <c r="AC2" s="1234"/>
      <c r="AD2" s="217"/>
      <c r="AE2" s="217"/>
      <c r="AF2" s="217"/>
      <c r="AG2" s="201"/>
      <c r="AH2" s="201"/>
      <c r="AI2" s="201"/>
      <c r="AJ2" s="201"/>
      <c r="AK2" s="217"/>
      <c r="AL2" s="172"/>
      <c r="AT2" s="11"/>
      <c r="AU2" s="11"/>
    </row>
    <row r="3" spans="2:47">
      <c r="C3" s="13" t="s">
        <v>524</v>
      </c>
      <c r="G3" s="2"/>
      <c r="H3" s="2"/>
      <c r="I3" s="2"/>
      <c r="K3" s="188" t="s">
        <v>221</v>
      </c>
      <c r="L3" s="2"/>
      <c r="O3" s="2" t="s">
        <v>93</v>
      </c>
      <c r="U3" s="87"/>
      <c r="V3" s="188"/>
      <c r="W3" s="104"/>
      <c r="AC3" s="324"/>
      <c r="AD3" s="324"/>
      <c r="AE3" s="217"/>
      <c r="AF3" s="1123"/>
      <c r="AG3" s="217"/>
      <c r="AH3" s="217"/>
      <c r="AI3" s="187"/>
      <c r="AJ3" s="217"/>
      <c r="AK3" s="217"/>
      <c r="AL3" s="172"/>
      <c r="AT3" s="11"/>
      <c r="AU3" s="11"/>
    </row>
    <row r="4" spans="2:47" ht="13.5" customHeight="1">
      <c r="B4" s="188" t="s">
        <v>264</v>
      </c>
      <c r="C4"/>
      <c r="F4" s="103" t="s">
        <v>92</v>
      </c>
      <c r="G4" s="103"/>
      <c r="H4" s="104"/>
      <c r="O4" s="188" t="s">
        <v>518</v>
      </c>
      <c r="Q4" s="1141" t="s">
        <v>479</v>
      </c>
      <c r="T4" s="381"/>
      <c r="U4" s="301" t="s">
        <v>480</v>
      </c>
      <c r="W4" s="188" t="s">
        <v>507</v>
      </c>
      <c r="AC4" s="214"/>
      <c r="AD4" s="217"/>
      <c r="AE4" s="275"/>
      <c r="AF4" s="217"/>
      <c r="AG4" s="275"/>
      <c r="AH4" s="217"/>
      <c r="AI4" s="214"/>
      <c r="AJ4" s="217"/>
      <c r="AK4" s="201"/>
      <c r="AL4" s="11"/>
      <c r="AO4" s="11"/>
      <c r="AP4" s="21"/>
      <c r="AQ4" s="18"/>
      <c r="AR4" s="11"/>
      <c r="AS4" s="11"/>
      <c r="AT4" s="11"/>
      <c r="AU4" s="11"/>
    </row>
    <row r="5" spans="2:47" ht="13.5" customHeight="1"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40"/>
      <c r="AS5" s="217"/>
      <c r="AT5" s="11"/>
      <c r="AU5" s="11"/>
    </row>
    <row r="6" spans="2:47" ht="13.5" customHeight="1">
      <c r="B6" s="2" t="s">
        <v>93</v>
      </c>
      <c r="O6" s="1142" t="s">
        <v>519</v>
      </c>
      <c r="S6" s="1129"/>
      <c r="T6" t="s">
        <v>520</v>
      </c>
      <c r="Y6" s="104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427"/>
      <c r="AS6" s="793"/>
      <c r="AT6" s="11"/>
      <c r="AU6" s="11"/>
    </row>
    <row r="7" spans="2:47" ht="15.75" thickBot="1">
      <c r="C7" s="2"/>
      <c r="D7" s="105"/>
      <c r="F7" s="301" t="s">
        <v>94</v>
      </c>
      <c r="H7" s="106">
        <v>0.25</v>
      </c>
      <c r="K7" t="s">
        <v>343</v>
      </c>
      <c r="AC7" s="220"/>
      <c r="AD7" s="1235"/>
      <c r="AE7" s="275"/>
      <c r="AF7" s="217"/>
      <c r="AG7" s="275"/>
      <c r="AH7" s="217"/>
      <c r="AI7" s="201"/>
      <c r="AJ7" s="217"/>
      <c r="AK7" s="214"/>
      <c r="AL7" s="201"/>
      <c r="AM7" s="291"/>
      <c r="AN7" s="1388"/>
      <c r="AO7" s="217"/>
      <c r="AP7" s="217"/>
      <c r="AQ7" s="275"/>
      <c r="AR7" s="217"/>
      <c r="AS7" s="793"/>
      <c r="AT7" s="11"/>
      <c r="AU7" s="11"/>
    </row>
    <row r="8" spans="2:47" ht="16.5" thickBot="1">
      <c r="B8" s="35" t="s">
        <v>3</v>
      </c>
      <c r="C8" s="108" t="s">
        <v>4</v>
      </c>
      <c r="D8" s="109" t="s">
        <v>5</v>
      </c>
      <c r="E8" s="110" t="s">
        <v>97</v>
      </c>
      <c r="F8" s="94"/>
      <c r="G8" s="94"/>
      <c r="H8" s="94"/>
      <c r="I8" s="94"/>
      <c r="J8" s="94"/>
      <c r="K8" s="94"/>
      <c r="L8" s="94"/>
      <c r="M8" s="72"/>
      <c r="O8" s="1143" t="s">
        <v>267</v>
      </c>
      <c r="P8" s="1144"/>
      <c r="Q8" s="1144"/>
      <c r="R8" s="1145"/>
      <c r="S8" s="51"/>
      <c r="T8" s="51"/>
      <c r="U8" s="51"/>
      <c r="V8" s="51"/>
      <c r="W8" s="51"/>
      <c r="X8" s="51"/>
      <c r="Y8" s="66"/>
      <c r="AE8" s="275"/>
      <c r="AF8" s="217"/>
      <c r="AG8" s="275"/>
      <c r="AH8" s="217"/>
      <c r="AI8" s="201"/>
      <c r="AJ8" s="217"/>
      <c r="AK8" s="217"/>
      <c r="AL8" s="201"/>
      <c r="AM8" s="291"/>
      <c r="AN8" s="1389"/>
      <c r="AO8" s="217"/>
      <c r="AP8" s="217"/>
      <c r="AQ8" s="275"/>
      <c r="AR8" s="217"/>
      <c r="AS8" s="793"/>
      <c r="AT8" s="11"/>
      <c r="AU8" s="11"/>
    </row>
    <row r="9" spans="2:47" ht="15.75" thickBot="1">
      <c r="B9" s="1770" t="s">
        <v>6</v>
      </c>
      <c r="C9" s="18"/>
      <c r="D9" s="111" t="s">
        <v>98</v>
      </c>
      <c r="E9" s="78"/>
      <c r="F9" s="38"/>
      <c r="G9" s="38"/>
      <c r="H9" s="38"/>
      <c r="I9" s="38"/>
      <c r="J9" s="38"/>
      <c r="K9" s="38"/>
      <c r="L9" s="38"/>
      <c r="M9" s="101"/>
      <c r="O9" s="1146" t="s">
        <v>180</v>
      </c>
      <c r="P9" s="1147" t="s">
        <v>181</v>
      </c>
      <c r="Q9" s="1148" t="s">
        <v>182</v>
      </c>
      <c r="R9" s="94"/>
      <c r="S9" s="1149" t="s">
        <v>180</v>
      </c>
      <c r="T9" s="1149" t="s">
        <v>181</v>
      </c>
      <c r="U9" s="1150" t="s">
        <v>182</v>
      </c>
      <c r="V9" s="94"/>
      <c r="W9" s="1149" t="s">
        <v>180</v>
      </c>
      <c r="X9" s="1149" t="s">
        <v>181</v>
      </c>
      <c r="Y9" s="1150" t="s">
        <v>182</v>
      </c>
      <c r="AE9" s="201"/>
      <c r="AF9" s="217"/>
      <c r="AG9" s="275"/>
      <c r="AH9" s="217"/>
      <c r="AI9" s="201"/>
      <c r="AJ9" s="217"/>
      <c r="AK9" s="201"/>
      <c r="AL9" s="541"/>
      <c r="AM9" s="291"/>
      <c r="AN9" s="1389"/>
      <c r="AO9" s="217"/>
      <c r="AP9" s="217"/>
      <c r="AQ9" s="275"/>
      <c r="AR9" s="217"/>
      <c r="AS9" s="793"/>
      <c r="AT9" s="11"/>
      <c r="AU9" s="11"/>
    </row>
    <row r="10" spans="2:47" ht="15.75" thickBot="1">
      <c r="B10" s="1787" t="s">
        <v>267</v>
      </c>
      <c r="C10" s="1788"/>
      <c r="D10" s="1789"/>
      <c r="E10" s="1785" t="s">
        <v>388</v>
      </c>
      <c r="F10" s="51"/>
      <c r="G10" s="51"/>
      <c r="H10" s="51" t="s">
        <v>302</v>
      </c>
      <c r="I10" s="51"/>
      <c r="J10" s="66"/>
      <c r="K10" s="696" t="s">
        <v>386</v>
      </c>
      <c r="L10" s="94"/>
      <c r="M10" s="72"/>
      <c r="O10" s="1151" t="s">
        <v>483</v>
      </c>
      <c r="P10" s="1152">
        <f>D16</f>
        <v>30</v>
      </c>
      <c r="Q10" s="1247">
        <f>D16</f>
        <v>30</v>
      </c>
      <c r="R10" s="11"/>
      <c r="S10" s="1223" t="s">
        <v>105</v>
      </c>
      <c r="T10" s="1175">
        <f>I12</f>
        <v>3.45</v>
      </c>
      <c r="U10" s="1159">
        <f>J12</f>
        <v>3.45</v>
      </c>
      <c r="V10" s="11"/>
      <c r="W10" s="1155" t="s">
        <v>484</v>
      </c>
      <c r="X10" s="191"/>
      <c r="Y10" s="192"/>
      <c r="AE10" s="275"/>
      <c r="AF10" s="217"/>
      <c r="AG10" s="275"/>
      <c r="AH10" s="217"/>
      <c r="AI10" s="201"/>
      <c r="AJ10" s="217"/>
      <c r="AK10" s="214"/>
      <c r="AL10" s="201"/>
      <c r="AM10" s="291"/>
      <c r="AN10" s="1389"/>
      <c r="AO10" s="217"/>
      <c r="AP10" s="217"/>
      <c r="AQ10" s="275"/>
      <c r="AR10" s="217"/>
      <c r="AS10" s="793"/>
      <c r="AT10" s="11"/>
      <c r="AU10" s="11"/>
    </row>
    <row r="11" spans="2:47" ht="15.75" thickBot="1">
      <c r="B11" s="1770" t="s">
        <v>604</v>
      </c>
      <c r="C11" s="766" t="s">
        <v>450</v>
      </c>
      <c r="D11" s="1098">
        <v>180</v>
      </c>
      <c r="E11" s="546" t="s">
        <v>180</v>
      </c>
      <c r="F11" s="139" t="s">
        <v>181</v>
      </c>
      <c r="G11" s="547" t="s">
        <v>182</v>
      </c>
      <c r="H11" s="546" t="s">
        <v>180</v>
      </c>
      <c r="I11" s="139" t="s">
        <v>181</v>
      </c>
      <c r="J11" s="547" t="s">
        <v>182</v>
      </c>
      <c r="K11" s="327" t="s">
        <v>180</v>
      </c>
      <c r="L11" s="129" t="s">
        <v>181</v>
      </c>
      <c r="M11" s="331" t="s">
        <v>182</v>
      </c>
      <c r="O11" s="1156" t="s">
        <v>485</v>
      </c>
      <c r="P11" s="1157">
        <f>D15+F15</f>
        <v>40.799999999999997</v>
      </c>
      <c r="Q11" s="1248">
        <f>D15+G15</f>
        <v>40.799999999999997</v>
      </c>
      <c r="R11" s="11"/>
      <c r="S11" s="924" t="s">
        <v>122</v>
      </c>
      <c r="T11" s="1157">
        <f>I18+L13</f>
        <v>8.8800000000000008</v>
      </c>
      <c r="U11" s="1159">
        <f>M13+J18</f>
        <v>8.8800000000000008</v>
      </c>
      <c r="V11" s="11"/>
      <c r="W11" s="1160" t="s">
        <v>486</v>
      </c>
      <c r="X11" s="1157">
        <f>L18</f>
        <v>83.34</v>
      </c>
      <c r="Y11" s="1249">
        <f>M18</f>
        <v>50</v>
      </c>
      <c r="AE11" s="275"/>
      <c r="AF11" s="217"/>
      <c r="AG11" s="275"/>
      <c r="AH11" s="217"/>
      <c r="AI11" s="201"/>
      <c r="AJ11" s="217"/>
      <c r="AK11" s="214"/>
      <c r="AL11" s="201"/>
      <c r="AM11" s="291"/>
      <c r="AN11" s="1389"/>
      <c r="AO11" s="217"/>
      <c r="AP11" s="217"/>
      <c r="AQ11" s="275"/>
      <c r="AR11" s="217"/>
      <c r="AS11" s="793"/>
      <c r="AT11" s="11"/>
      <c r="AU11" s="11"/>
    </row>
    <row r="12" spans="2:47">
      <c r="B12" s="1771" t="s">
        <v>373</v>
      </c>
      <c r="C12" s="811" t="s">
        <v>605</v>
      </c>
      <c r="D12" s="726">
        <v>50</v>
      </c>
      <c r="E12" s="286" t="s">
        <v>102</v>
      </c>
      <c r="F12" s="299">
        <v>148.15</v>
      </c>
      <c r="G12" s="809">
        <v>120</v>
      </c>
      <c r="H12" s="77" t="s">
        <v>139</v>
      </c>
      <c r="I12" s="288">
        <v>3.45</v>
      </c>
      <c r="J12" s="595">
        <v>3.45</v>
      </c>
      <c r="K12" s="134" t="s">
        <v>103</v>
      </c>
      <c r="L12" s="284">
        <v>60</v>
      </c>
      <c r="M12" s="326">
        <v>60</v>
      </c>
      <c r="O12" s="1156" t="s">
        <v>118</v>
      </c>
      <c r="P12" s="1157">
        <f>F13+I13</f>
        <v>6.43</v>
      </c>
      <c r="Q12" s="1247">
        <f>G13+J13</f>
        <v>6.43</v>
      </c>
      <c r="R12" s="11"/>
      <c r="S12" s="924" t="s">
        <v>131</v>
      </c>
      <c r="T12" s="1157">
        <f>F19</f>
        <v>6</v>
      </c>
      <c r="U12" s="1159">
        <f>G19</f>
        <v>6</v>
      </c>
      <c r="V12" s="11"/>
      <c r="W12" s="1162" t="s">
        <v>128</v>
      </c>
      <c r="X12" s="1157">
        <f>F16+I17</f>
        <v>12.15</v>
      </c>
      <c r="Y12" s="1245">
        <f>G16+J17</f>
        <v>9.86</v>
      </c>
      <c r="AB12" s="42"/>
      <c r="AC12" s="7"/>
      <c r="AD12" s="15"/>
      <c r="AE12" s="229"/>
      <c r="AF12" s="217"/>
      <c r="AG12" s="275"/>
      <c r="AH12" s="217"/>
      <c r="AI12" s="201"/>
      <c r="AJ12" s="217"/>
      <c r="AK12" s="214"/>
      <c r="AL12" s="201"/>
      <c r="AM12" s="291"/>
      <c r="AN12" s="1389"/>
      <c r="AO12" s="217"/>
      <c r="AP12" s="217"/>
      <c r="AQ12" s="275"/>
      <c r="AR12" s="217"/>
      <c r="AS12" s="793"/>
      <c r="AT12" s="11"/>
      <c r="AU12" s="11"/>
    </row>
    <row r="13" spans="2:47">
      <c r="B13" s="1772" t="s">
        <v>389</v>
      </c>
      <c r="C13" s="813" t="s">
        <v>388</v>
      </c>
      <c r="D13" s="804" t="s">
        <v>451</v>
      </c>
      <c r="E13" s="815" t="s">
        <v>118</v>
      </c>
      <c r="F13" s="602">
        <v>5.39</v>
      </c>
      <c r="G13" s="608">
        <v>5.39</v>
      </c>
      <c r="H13" s="578" t="s">
        <v>168</v>
      </c>
      <c r="I13" s="589">
        <v>1.04</v>
      </c>
      <c r="J13" s="596">
        <v>1.04</v>
      </c>
      <c r="K13" s="481" t="s">
        <v>122</v>
      </c>
      <c r="L13" s="482">
        <v>8.58</v>
      </c>
      <c r="M13" s="803">
        <v>8.58</v>
      </c>
      <c r="O13" s="1156" t="s">
        <v>206</v>
      </c>
      <c r="P13" s="1157">
        <f>L12</f>
        <v>60</v>
      </c>
      <c r="Q13" s="1247">
        <f>M12</f>
        <v>60</v>
      </c>
      <c r="R13" s="11"/>
      <c r="S13" s="1224" t="s">
        <v>489</v>
      </c>
      <c r="T13" s="1392">
        <f>U13/1000/0.04</f>
        <v>9.5000000000000001E-2</v>
      </c>
      <c r="U13" s="1159">
        <f>G18</f>
        <v>3.8</v>
      </c>
      <c r="V13" s="11"/>
      <c r="W13" s="1162" t="s">
        <v>106</v>
      </c>
      <c r="X13" s="1157">
        <f>F17</f>
        <v>7.32</v>
      </c>
      <c r="Y13" s="1245">
        <f>G17</f>
        <v>5.85</v>
      </c>
      <c r="AB13" s="42"/>
      <c r="AC13" s="7"/>
      <c r="AD13" s="15"/>
      <c r="AE13" s="275"/>
      <c r="AF13" s="217"/>
      <c r="AG13" s="275"/>
      <c r="AH13" s="217"/>
      <c r="AI13" s="201"/>
      <c r="AJ13" s="217"/>
      <c r="AK13" s="214"/>
      <c r="AL13" s="201"/>
      <c r="AM13" s="291"/>
      <c r="AN13" s="1389"/>
      <c r="AO13" s="217"/>
      <c r="AP13" s="217"/>
      <c r="AQ13" s="275"/>
      <c r="AR13" s="217"/>
      <c r="AS13" s="236"/>
      <c r="AT13" s="11"/>
      <c r="AU13" s="11"/>
    </row>
    <row r="14" spans="2:47" ht="15.75">
      <c r="B14" s="1771" t="s">
        <v>10</v>
      </c>
      <c r="C14" s="658" t="s">
        <v>287</v>
      </c>
      <c r="D14" s="805">
        <v>200</v>
      </c>
      <c r="E14" s="125" t="s">
        <v>325</v>
      </c>
      <c r="F14" s="602">
        <v>2</v>
      </c>
      <c r="G14" s="600">
        <v>2</v>
      </c>
      <c r="H14" s="578" t="s">
        <v>121</v>
      </c>
      <c r="I14" s="630">
        <v>10.35</v>
      </c>
      <c r="J14" s="756">
        <v>10.35</v>
      </c>
      <c r="K14" s="815" t="s">
        <v>86</v>
      </c>
      <c r="L14" s="593">
        <v>0.8</v>
      </c>
      <c r="M14" s="634">
        <v>0.8</v>
      </c>
      <c r="O14" s="1151" t="s">
        <v>314</v>
      </c>
      <c r="P14" s="1199">
        <f>X14</f>
        <v>102.81</v>
      </c>
      <c r="Q14" s="1250">
        <f>Y14</f>
        <v>65.709999999999994</v>
      </c>
      <c r="R14" s="11"/>
      <c r="S14" s="924" t="s">
        <v>86</v>
      </c>
      <c r="T14" s="1157">
        <f>F20+I16+L14</f>
        <v>2.09</v>
      </c>
      <c r="U14" s="1297">
        <f>G20+M14+J16</f>
        <v>2.09</v>
      </c>
      <c r="V14" s="11"/>
      <c r="W14" s="1167" t="s">
        <v>315</v>
      </c>
      <c r="X14" s="1168">
        <f>SUM(X11:X13)</f>
        <v>102.81</v>
      </c>
      <c r="Y14" s="1194">
        <f>SUM(Y11:Y13)</f>
        <v>65.709999999999994</v>
      </c>
      <c r="Z14">
        <f>F16+F17+I17+L18</f>
        <v>102.81</v>
      </c>
      <c r="AA14">
        <f>G16+G17+J17+M18</f>
        <v>65.710000000000008</v>
      </c>
      <c r="AB14" s="238"/>
      <c r="AC14" s="201"/>
      <c r="AD14" s="244"/>
      <c r="AE14" s="1233"/>
      <c r="AF14" s="217"/>
      <c r="AG14" s="275"/>
      <c r="AH14" s="217"/>
      <c r="AI14" s="201"/>
      <c r="AJ14" s="217"/>
      <c r="AK14" s="217"/>
      <c r="AL14" s="275"/>
      <c r="AM14" s="516"/>
      <c r="AN14" s="1389"/>
      <c r="AO14" s="217"/>
      <c r="AP14" s="217"/>
      <c r="AQ14" s="275"/>
      <c r="AR14" s="238"/>
      <c r="AS14" s="11"/>
      <c r="AT14" s="11"/>
      <c r="AU14" s="11"/>
    </row>
    <row r="15" spans="2:47" ht="16.5" thickBot="1">
      <c r="B15" s="585" t="s">
        <v>11</v>
      </c>
      <c r="C15" s="812" t="s">
        <v>12</v>
      </c>
      <c r="D15" s="802">
        <v>40</v>
      </c>
      <c r="E15" s="1424" t="s">
        <v>521</v>
      </c>
      <c r="F15" s="667">
        <v>0.8</v>
      </c>
      <c r="G15" s="699">
        <v>0.8</v>
      </c>
      <c r="H15" s="819" t="s">
        <v>125</v>
      </c>
      <c r="I15" s="589">
        <v>2.9999999999999997E-4</v>
      </c>
      <c r="J15" s="596">
        <v>2.9999999999999997E-4</v>
      </c>
      <c r="K15" s="86"/>
      <c r="L15" s="11"/>
      <c r="M15" s="98"/>
      <c r="O15" s="1156" t="s">
        <v>354</v>
      </c>
      <c r="P15" s="1165">
        <f>D14</f>
        <v>200</v>
      </c>
      <c r="Q15" s="1247">
        <f>D14</f>
        <v>200</v>
      </c>
      <c r="R15" s="11"/>
      <c r="S15" s="924" t="s">
        <v>262</v>
      </c>
      <c r="T15" s="1157">
        <f>F14</f>
        <v>2</v>
      </c>
      <c r="U15" s="1159">
        <f>G14</f>
        <v>2</v>
      </c>
      <c r="V15" s="11"/>
      <c r="W15" s="11"/>
      <c r="X15" s="11"/>
      <c r="Y15" s="98"/>
      <c r="AE15" s="275"/>
      <c r="AF15" s="217"/>
      <c r="AG15" s="275"/>
      <c r="AH15" s="217"/>
      <c r="AI15" s="279"/>
      <c r="AJ15" s="217"/>
      <c r="AK15" s="217"/>
      <c r="AL15" s="228"/>
      <c r="AM15" s="516"/>
      <c r="AN15" s="1389"/>
      <c r="AO15" s="217"/>
      <c r="AP15" s="217"/>
      <c r="AQ15" s="275"/>
      <c r="AR15" s="242"/>
      <c r="AS15" s="11"/>
      <c r="AT15" s="11"/>
      <c r="AU15" s="11"/>
    </row>
    <row r="16" spans="2:47" ht="16.5" thickBot="1">
      <c r="B16" s="468" t="s">
        <v>11</v>
      </c>
      <c r="C16" s="464" t="s">
        <v>17</v>
      </c>
      <c r="D16" s="814">
        <v>30</v>
      </c>
      <c r="E16" s="815" t="s">
        <v>228</v>
      </c>
      <c r="F16" s="589">
        <v>8.58</v>
      </c>
      <c r="G16" s="600">
        <v>6.86</v>
      </c>
      <c r="H16" s="578" t="s">
        <v>124</v>
      </c>
      <c r="I16" s="768">
        <v>0.15</v>
      </c>
      <c r="J16" s="596">
        <v>0.15</v>
      </c>
      <c r="K16" s="823" t="s">
        <v>332</v>
      </c>
      <c r="L16" s="574"/>
      <c r="M16" s="784"/>
      <c r="O16" s="1164" t="s">
        <v>488</v>
      </c>
      <c r="P16" s="1152">
        <f>F12</f>
        <v>148.15</v>
      </c>
      <c r="Q16" s="1247">
        <f>G12</f>
        <v>120</v>
      </c>
      <c r="R16" s="11"/>
      <c r="S16" s="924" t="s">
        <v>508</v>
      </c>
      <c r="T16" s="1157">
        <f>I15</f>
        <v>2.9999999999999997E-4</v>
      </c>
      <c r="U16" s="1159">
        <f>J15</f>
        <v>2.9999999999999997E-4</v>
      </c>
      <c r="V16" s="11"/>
      <c r="W16" s="11"/>
      <c r="X16" s="11"/>
      <c r="Y16" s="98"/>
      <c r="AE16" s="240"/>
      <c r="AF16" s="217"/>
      <c r="AG16" s="275"/>
      <c r="AH16" s="217"/>
      <c r="AI16" s="217"/>
      <c r="AJ16" s="217"/>
      <c r="AK16" s="238"/>
      <c r="AL16" s="228"/>
      <c r="AM16" s="516"/>
      <c r="AN16" s="1389"/>
      <c r="AO16" s="217"/>
      <c r="AP16" s="217"/>
      <c r="AQ16" s="275"/>
      <c r="AR16" s="217"/>
      <c r="AS16" s="11"/>
      <c r="AT16" s="11"/>
      <c r="AU16" s="11"/>
    </row>
    <row r="17" spans="2:47" ht="16.5" thickBot="1">
      <c r="B17" s="741"/>
      <c r="C17" s="818"/>
      <c r="D17" s="816"/>
      <c r="E17" s="815" t="s">
        <v>106</v>
      </c>
      <c r="F17" s="589">
        <v>7.32</v>
      </c>
      <c r="G17" s="598">
        <v>5.85</v>
      </c>
      <c r="H17" s="578" t="s">
        <v>162</v>
      </c>
      <c r="I17" s="589">
        <v>3.57</v>
      </c>
      <c r="J17" s="596">
        <v>3</v>
      </c>
      <c r="K17" s="327" t="s">
        <v>180</v>
      </c>
      <c r="L17" s="129" t="s">
        <v>181</v>
      </c>
      <c r="M17" s="331" t="s">
        <v>182</v>
      </c>
      <c r="O17" s="78"/>
      <c r="P17" s="38"/>
      <c r="Q17" s="38"/>
      <c r="R17" s="38"/>
      <c r="S17" s="38"/>
      <c r="T17" s="38"/>
      <c r="U17" s="38"/>
      <c r="V17" s="38"/>
      <c r="W17" s="38"/>
      <c r="X17" s="38"/>
      <c r="Y17" s="101"/>
      <c r="AE17" s="275"/>
      <c r="AF17" s="217"/>
      <c r="AG17" s="275"/>
      <c r="AH17" s="217"/>
      <c r="AI17" s="217"/>
      <c r="AJ17" s="217"/>
      <c r="AK17" s="217"/>
      <c r="AL17" s="275"/>
      <c r="AM17" s="516"/>
      <c r="AN17" s="1389"/>
      <c r="AO17" s="217"/>
      <c r="AP17" s="217"/>
      <c r="AQ17" s="275"/>
      <c r="AR17" s="238"/>
      <c r="AS17" s="201"/>
      <c r="AT17" s="11"/>
      <c r="AU17" s="11"/>
    </row>
    <row r="18" spans="2:47" ht="15.75">
      <c r="B18" s="741"/>
      <c r="C18" s="818"/>
      <c r="D18" s="816"/>
      <c r="E18" s="498" t="s">
        <v>142</v>
      </c>
      <c r="F18" s="524" t="s">
        <v>390</v>
      </c>
      <c r="G18" s="555">
        <v>3.8</v>
      </c>
      <c r="H18" s="578" t="s">
        <v>122</v>
      </c>
      <c r="I18" s="589">
        <v>0.3</v>
      </c>
      <c r="J18" s="596">
        <v>0.3</v>
      </c>
      <c r="K18" s="1425" t="s">
        <v>333</v>
      </c>
      <c r="L18" s="860">
        <v>83.34</v>
      </c>
      <c r="M18" s="1426">
        <v>50</v>
      </c>
      <c r="R18" s="11"/>
      <c r="S18" s="11"/>
      <c r="T18" s="11"/>
      <c r="U18" s="11"/>
      <c r="V18" s="11"/>
      <c r="AE18" s="275"/>
      <c r="AF18" s="217"/>
      <c r="AG18" s="275"/>
      <c r="AH18" s="217"/>
      <c r="AI18" s="217"/>
      <c r="AJ18" s="217"/>
      <c r="AK18" s="238"/>
      <c r="AL18" s="275"/>
      <c r="AM18" s="516"/>
      <c r="AN18" s="1389"/>
      <c r="AO18" s="217"/>
      <c r="AP18" s="217"/>
      <c r="AQ18" s="275"/>
      <c r="AR18" s="360"/>
      <c r="AS18" s="217"/>
      <c r="AT18" s="11"/>
      <c r="AU18" s="11"/>
    </row>
    <row r="19" spans="2:47" ht="15.75">
      <c r="B19" s="741"/>
      <c r="C19" s="818"/>
      <c r="D19" s="816"/>
      <c r="E19" s="815" t="s">
        <v>131</v>
      </c>
      <c r="F19" s="808">
        <v>6</v>
      </c>
      <c r="G19" s="598">
        <v>6</v>
      </c>
      <c r="H19" s="446"/>
      <c r="J19" s="98"/>
      <c r="K19" s="86"/>
      <c r="L19" s="11"/>
      <c r="M19" s="98"/>
      <c r="AE19" s="217"/>
      <c r="AF19" s="217"/>
      <c r="AG19" s="275"/>
      <c r="AH19" s="217"/>
      <c r="AI19" s="217"/>
      <c r="AJ19" s="217"/>
      <c r="AK19" s="217"/>
      <c r="AL19" s="275"/>
      <c r="AM19" s="516"/>
      <c r="AN19" s="1389"/>
      <c r="AO19" s="217"/>
      <c r="AP19" s="217"/>
      <c r="AQ19" s="275"/>
      <c r="AR19" s="450"/>
      <c r="AS19" s="115"/>
      <c r="AT19" s="11"/>
      <c r="AU19" s="11"/>
    </row>
    <row r="20" spans="2:47" ht="15.75" thickBot="1">
      <c r="B20" s="78"/>
      <c r="C20" s="208"/>
      <c r="D20" s="101"/>
      <c r="E20" s="810" t="s">
        <v>86</v>
      </c>
      <c r="F20" s="820">
        <v>1.1399999999999999</v>
      </c>
      <c r="G20" s="821">
        <v>1.1399999999999999</v>
      </c>
      <c r="H20" s="1397"/>
      <c r="I20" s="38"/>
      <c r="J20" s="101"/>
      <c r="K20" s="78"/>
      <c r="L20" s="38"/>
      <c r="M20" s="101"/>
      <c r="AE20" s="217"/>
      <c r="AF20" s="217"/>
      <c r="AG20" s="201"/>
      <c r="AH20" s="201"/>
      <c r="AI20" s="217"/>
      <c r="AJ20" s="217"/>
      <c r="AK20" s="217"/>
      <c r="AL20" s="217"/>
      <c r="AM20" s="217"/>
      <c r="AN20" s="217"/>
      <c r="AO20" s="217"/>
      <c r="AP20" s="217"/>
      <c r="AQ20" s="217"/>
      <c r="AR20" s="240"/>
      <c r="AS20" s="14"/>
      <c r="AT20" s="11"/>
      <c r="AU20" s="11"/>
    </row>
    <row r="21" spans="2:47" ht="16.5" thickBot="1">
      <c r="C21" s="1784" t="s">
        <v>94</v>
      </c>
      <c r="O21" s="1143" t="s">
        <v>265</v>
      </c>
      <c r="P21" s="1144"/>
      <c r="Q21" s="1144"/>
      <c r="R21" s="1145"/>
      <c r="S21" s="51"/>
      <c r="T21" s="51"/>
      <c r="U21" s="51"/>
      <c r="V21" s="51"/>
      <c r="W21" s="51"/>
      <c r="X21" s="51"/>
      <c r="Y21" s="66"/>
      <c r="Z21" s="11"/>
      <c r="AB21" s="238"/>
      <c r="AC21" s="201"/>
      <c r="AD21" s="244"/>
      <c r="AE21" s="217"/>
      <c r="AF21" s="217"/>
      <c r="AG21" s="275"/>
      <c r="AH21" s="217"/>
      <c r="AI21" s="217"/>
      <c r="AJ21" s="217"/>
      <c r="AL21" s="217"/>
      <c r="AM21" s="217"/>
      <c r="AN21" s="217"/>
      <c r="AO21" s="217"/>
      <c r="AP21" s="217"/>
      <c r="AQ21" s="217"/>
      <c r="AR21" s="201"/>
      <c r="AS21" s="14"/>
    </row>
    <row r="22" spans="2:47" ht="15.75" thickBot="1">
      <c r="B22" s="35" t="s">
        <v>3</v>
      </c>
      <c r="C22" s="108" t="s">
        <v>4</v>
      </c>
      <c r="D22" s="109" t="s">
        <v>5</v>
      </c>
      <c r="E22" s="110" t="s">
        <v>97</v>
      </c>
      <c r="F22" s="94"/>
      <c r="G22" s="94"/>
      <c r="H22" s="94"/>
      <c r="I22" s="94"/>
      <c r="J22" s="94"/>
      <c r="K22" s="94"/>
      <c r="L22" s="94"/>
      <c r="M22" s="72"/>
      <c r="O22" s="1146" t="s">
        <v>180</v>
      </c>
      <c r="P22" s="1147" t="s">
        <v>181</v>
      </c>
      <c r="Q22" s="1148" t="s">
        <v>182</v>
      </c>
      <c r="R22" s="94"/>
      <c r="S22" s="1149" t="s">
        <v>180</v>
      </c>
      <c r="T22" s="1149" t="s">
        <v>181</v>
      </c>
      <c r="U22" s="1150" t="s">
        <v>182</v>
      </c>
      <c r="V22" s="94"/>
      <c r="W22" s="1149" t="s">
        <v>180</v>
      </c>
      <c r="X22" s="1149" t="s">
        <v>181</v>
      </c>
      <c r="Y22" s="1150" t="s">
        <v>182</v>
      </c>
      <c r="Z22" s="11"/>
      <c r="AE22" s="217"/>
      <c r="AF22" s="1123"/>
      <c r="AG22" s="217"/>
      <c r="AH22" s="217"/>
      <c r="AI22" s="187"/>
      <c r="AJ22" s="217"/>
      <c r="AL22" s="217"/>
      <c r="AM22" s="217"/>
      <c r="AN22" s="217"/>
      <c r="AO22" s="217"/>
      <c r="AP22" s="217"/>
      <c r="AQ22" s="217"/>
      <c r="AR22" s="201"/>
      <c r="AS22" s="14"/>
    </row>
    <row r="23" spans="2:47" ht="15.75" thickBot="1">
      <c r="B23" s="37" t="s">
        <v>6</v>
      </c>
      <c r="C23" s="69"/>
      <c r="D23" s="118" t="s">
        <v>98</v>
      </c>
      <c r="E23" s="552" t="s">
        <v>305</v>
      </c>
      <c r="F23" s="250"/>
      <c r="G23" s="250"/>
      <c r="H23" s="250" t="s">
        <v>307</v>
      </c>
      <c r="I23" s="51"/>
      <c r="J23" s="66"/>
      <c r="K23" s="278" t="s">
        <v>309</v>
      </c>
      <c r="L23" s="250"/>
      <c r="M23" s="66"/>
      <c r="O23" s="1151" t="s">
        <v>483</v>
      </c>
      <c r="P23" s="1152">
        <f>D30</f>
        <v>30</v>
      </c>
      <c r="Q23" s="1159">
        <f>D30</f>
        <v>30</v>
      </c>
      <c r="R23" s="11"/>
      <c r="S23" s="1223" t="s">
        <v>122</v>
      </c>
      <c r="T23" s="1191">
        <f>I29+L26</f>
        <v>6.34</v>
      </c>
      <c r="U23" s="1303">
        <f>J29+M26</f>
        <v>6.34</v>
      </c>
      <c r="V23" s="11"/>
      <c r="W23" s="1155" t="s">
        <v>484</v>
      </c>
      <c r="X23" s="191"/>
      <c r="Y23" s="192"/>
      <c r="Z23" s="11"/>
      <c r="AE23" s="275"/>
      <c r="AF23" s="217"/>
      <c r="AG23" s="275"/>
      <c r="AH23" s="217"/>
      <c r="AI23" s="214"/>
      <c r="AJ23" s="217"/>
      <c r="AL23" s="201"/>
      <c r="AM23" s="199"/>
      <c r="AN23" s="361"/>
      <c r="AO23" s="217"/>
      <c r="AP23" s="217"/>
      <c r="AQ23" s="217"/>
      <c r="AR23" s="228"/>
      <c r="AS23" s="189"/>
    </row>
    <row r="24" spans="2:47" ht="16.5" thickBot="1">
      <c r="B24" s="1782" t="s">
        <v>265</v>
      </c>
      <c r="C24" s="1783"/>
      <c r="D24" s="311"/>
      <c r="E24" s="140" t="s">
        <v>180</v>
      </c>
      <c r="F24" s="139" t="s">
        <v>181</v>
      </c>
      <c r="G24" s="333" t="s">
        <v>182</v>
      </c>
      <c r="H24" s="140" t="s">
        <v>180</v>
      </c>
      <c r="I24" s="139" t="s">
        <v>181</v>
      </c>
      <c r="J24" s="333" t="s">
        <v>182</v>
      </c>
      <c r="K24" s="140" t="s">
        <v>180</v>
      </c>
      <c r="L24" s="139" t="s">
        <v>181</v>
      </c>
      <c r="M24" s="333" t="s">
        <v>182</v>
      </c>
      <c r="O24" s="1156" t="s">
        <v>485</v>
      </c>
      <c r="P24" s="1157">
        <f>D29</f>
        <v>50</v>
      </c>
      <c r="Q24" s="1158">
        <f>D29</f>
        <v>50</v>
      </c>
      <c r="R24" s="11"/>
      <c r="S24" s="924" t="s">
        <v>131</v>
      </c>
      <c r="T24" s="1157">
        <f>F31</f>
        <v>5</v>
      </c>
      <c r="U24" s="1303">
        <f>G31</f>
        <v>5</v>
      </c>
      <c r="V24" s="11"/>
      <c r="W24" s="1160" t="s">
        <v>490</v>
      </c>
      <c r="X24" s="1157">
        <f>L30</f>
        <v>92.4</v>
      </c>
      <c r="Y24" s="1249">
        <f>M30</f>
        <v>60</v>
      </c>
      <c r="AE24" s="275"/>
      <c r="AF24" s="217"/>
      <c r="AG24" s="275"/>
      <c r="AH24" s="217"/>
      <c r="AI24" s="214"/>
      <c r="AJ24" s="217"/>
      <c r="AK24" s="53"/>
      <c r="AL24" s="201"/>
      <c r="AM24" s="199"/>
      <c r="AN24" s="361"/>
      <c r="AO24" s="217"/>
      <c r="AP24" s="1017"/>
      <c r="AQ24" s="217"/>
      <c r="AR24" s="201"/>
      <c r="AS24" s="14"/>
    </row>
    <row r="25" spans="2:47">
      <c r="B25" s="514" t="s">
        <v>303</v>
      </c>
      <c r="C25" s="658" t="s">
        <v>304</v>
      </c>
      <c r="D25" s="1098" t="s">
        <v>288</v>
      </c>
      <c r="E25" s="1780" t="s">
        <v>290</v>
      </c>
      <c r="F25" s="288">
        <v>122.67</v>
      </c>
      <c r="G25" s="595">
        <v>86</v>
      </c>
      <c r="H25" s="77" t="s">
        <v>118</v>
      </c>
      <c r="I25" s="288">
        <v>0.4</v>
      </c>
      <c r="J25" s="313">
        <v>0.4</v>
      </c>
      <c r="K25" s="286" t="s">
        <v>76</v>
      </c>
      <c r="L25" s="294">
        <v>158.4</v>
      </c>
      <c r="M25" s="1909">
        <v>118.8</v>
      </c>
      <c r="O25" s="1156" t="s">
        <v>118</v>
      </c>
      <c r="P25" s="1157">
        <f>I25</f>
        <v>0.4</v>
      </c>
      <c r="Q25" s="1159">
        <f>J25</f>
        <v>0.4</v>
      </c>
      <c r="R25" s="11"/>
      <c r="S25" s="1224" t="s">
        <v>489</v>
      </c>
      <c r="T25" s="1199">
        <f>U25/1000/0.04</f>
        <v>0.1</v>
      </c>
      <c r="U25" s="1305">
        <f>G29</f>
        <v>4</v>
      </c>
      <c r="V25" s="11"/>
      <c r="W25" s="1160" t="s">
        <v>158</v>
      </c>
      <c r="X25" s="1157">
        <f>I27</f>
        <v>2.06</v>
      </c>
      <c r="Y25" s="1245">
        <f>J27</f>
        <v>2.06</v>
      </c>
      <c r="AE25" s="275"/>
      <c r="AF25" s="217"/>
      <c r="AG25" s="275"/>
      <c r="AH25" s="217"/>
      <c r="AI25" s="214"/>
      <c r="AJ25" s="217"/>
      <c r="AL25" s="217"/>
      <c r="AM25" s="217"/>
      <c r="AN25" s="217"/>
      <c r="AO25" s="214"/>
      <c r="AP25" s="1017"/>
      <c r="AQ25" s="199"/>
      <c r="AR25" s="201"/>
      <c r="AS25" s="42"/>
    </row>
    <row r="26" spans="2:47">
      <c r="B26" s="513" t="s">
        <v>573</v>
      </c>
      <c r="C26" s="1621" t="s">
        <v>572</v>
      </c>
      <c r="D26" s="1509" t="s">
        <v>424</v>
      </c>
      <c r="E26" s="678" t="s">
        <v>228</v>
      </c>
      <c r="F26" s="589">
        <v>20</v>
      </c>
      <c r="G26" s="596">
        <v>18</v>
      </c>
      <c r="H26" s="578" t="s">
        <v>121</v>
      </c>
      <c r="I26" s="589">
        <v>13.15</v>
      </c>
      <c r="J26" s="628">
        <v>13.15</v>
      </c>
      <c r="K26" s="870" t="s">
        <v>215</v>
      </c>
      <c r="L26" s="593">
        <v>4.05</v>
      </c>
      <c r="M26" s="594">
        <v>4.05</v>
      </c>
      <c r="O26" s="920" t="s">
        <v>76</v>
      </c>
      <c r="P26" s="1175">
        <f>L25</f>
        <v>158.4</v>
      </c>
      <c r="Q26" s="1406">
        <f>M25</f>
        <v>118.8</v>
      </c>
      <c r="R26" s="11"/>
      <c r="S26" s="1053" t="s">
        <v>82</v>
      </c>
      <c r="T26" s="1152">
        <f>L34</f>
        <v>13</v>
      </c>
      <c r="U26" s="1303">
        <f>M34</f>
        <v>13</v>
      </c>
      <c r="V26" s="11"/>
      <c r="W26" s="1162" t="s">
        <v>313</v>
      </c>
      <c r="X26" s="1157">
        <f>F27+I33</f>
        <v>3.1399999999999997</v>
      </c>
      <c r="Y26" s="1245">
        <f>G27+J33</f>
        <v>3.1399999999999997</v>
      </c>
      <c r="AE26" s="275"/>
      <c r="AF26" s="217"/>
      <c r="AG26" s="275"/>
      <c r="AH26" s="217"/>
      <c r="AI26" s="201"/>
      <c r="AJ26" s="217"/>
      <c r="AL26" s="201"/>
      <c r="AM26" s="1387"/>
      <c r="AN26" s="1390"/>
      <c r="AO26" s="217"/>
      <c r="AP26" s="217"/>
      <c r="AQ26" s="199"/>
      <c r="AR26" s="201"/>
      <c r="AS26" s="14"/>
    </row>
    <row r="27" spans="2:47">
      <c r="B27" s="514"/>
      <c r="C27" s="1623" t="s">
        <v>574</v>
      </c>
      <c r="D27" s="1098"/>
      <c r="E27" s="679" t="s">
        <v>306</v>
      </c>
      <c r="F27" s="630">
        <v>2</v>
      </c>
      <c r="G27" s="756">
        <v>2</v>
      </c>
      <c r="H27" s="578" t="s">
        <v>104</v>
      </c>
      <c r="I27" s="589">
        <v>2.06</v>
      </c>
      <c r="J27" s="628">
        <v>2.06</v>
      </c>
      <c r="K27" s="498" t="s">
        <v>120</v>
      </c>
      <c r="L27" s="499">
        <v>21.6</v>
      </c>
      <c r="M27" s="674">
        <v>20.25</v>
      </c>
      <c r="O27" s="1151" t="s">
        <v>314</v>
      </c>
      <c r="P27" s="1176">
        <f>X29</f>
        <v>125.47000000000001</v>
      </c>
      <c r="Q27" s="1252">
        <f>Y29</f>
        <v>89.545000000000002</v>
      </c>
      <c r="R27" s="11"/>
      <c r="S27" s="641" t="s">
        <v>84</v>
      </c>
      <c r="T27" s="1157">
        <f>L32</f>
        <v>2</v>
      </c>
      <c r="U27" s="1303">
        <f>M32</f>
        <v>2</v>
      </c>
      <c r="V27" s="11"/>
      <c r="W27" s="1162" t="s">
        <v>128</v>
      </c>
      <c r="X27" s="1157">
        <f>F26+I28</f>
        <v>21.03</v>
      </c>
      <c r="Y27" s="1251">
        <f>G26+J28</f>
        <v>18.875</v>
      </c>
      <c r="AE27" s="275"/>
      <c r="AF27" s="217"/>
      <c r="AG27" s="275"/>
      <c r="AH27" s="217"/>
      <c r="AI27" s="201"/>
      <c r="AJ27" s="217"/>
      <c r="AL27" s="201"/>
      <c r="AM27" s="542"/>
      <c r="AN27" s="797"/>
      <c r="AO27" s="217"/>
      <c r="AP27" s="217"/>
      <c r="AQ27" s="199"/>
      <c r="AR27" s="201"/>
      <c r="AS27" s="14"/>
    </row>
    <row r="28" spans="2:47">
      <c r="B28" s="1057" t="s">
        <v>22</v>
      </c>
      <c r="C28" s="811" t="s">
        <v>23</v>
      </c>
      <c r="D28" s="707">
        <v>200</v>
      </c>
      <c r="E28" s="678" t="s">
        <v>120</v>
      </c>
      <c r="F28" s="499">
        <v>8</v>
      </c>
      <c r="G28" s="555">
        <v>8</v>
      </c>
      <c r="H28" s="578" t="s">
        <v>151</v>
      </c>
      <c r="I28" s="601">
        <v>1.03</v>
      </c>
      <c r="J28" s="631">
        <v>0.875</v>
      </c>
      <c r="K28" s="870" t="s">
        <v>86</v>
      </c>
      <c r="L28" s="607">
        <v>1</v>
      </c>
      <c r="M28" s="614">
        <v>1</v>
      </c>
      <c r="O28" s="1164"/>
      <c r="P28" s="1157"/>
      <c r="Q28" s="1247"/>
      <c r="R28" s="11"/>
      <c r="S28" s="924" t="s">
        <v>86</v>
      </c>
      <c r="T28" s="1157">
        <f>F32+I32+L28</f>
        <v>1.71</v>
      </c>
      <c r="U28" s="1303">
        <f>G32+J32+M28</f>
        <v>1.71</v>
      </c>
      <c r="V28" s="11"/>
      <c r="W28" s="1182" t="s">
        <v>106</v>
      </c>
      <c r="X28" s="1180">
        <f>I30</f>
        <v>6.84</v>
      </c>
      <c r="Y28" s="1245">
        <f>J30</f>
        <v>5.47</v>
      </c>
      <c r="AE28" s="201"/>
      <c r="AF28" s="217"/>
      <c r="AG28" s="275"/>
      <c r="AH28" s="217"/>
      <c r="AI28" s="201"/>
      <c r="AJ28" s="217"/>
      <c r="AL28" s="214"/>
      <c r="AM28" s="238"/>
      <c r="AN28" s="797"/>
      <c r="AO28" s="217"/>
      <c r="AP28" s="217"/>
      <c r="AQ28" s="279"/>
      <c r="AR28" s="201"/>
      <c r="AS28" s="14"/>
    </row>
    <row r="29" spans="2:47" ht="12" customHeight="1">
      <c r="B29" s="1057" t="s">
        <v>11</v>
      </c>
      <c r="C29" s="811" t="s">
        <v>12</v>
      </c>
      <c r="D29" s="707">
        <v>50</v>
      </c>
      <c r="E29" s="678" t="s">
        <v>142</v>
      </c>
      <c r="F29" s="768" t="s">
        <v>412</v>
      </c>
      <c r="G29" s="596">
        <v>4</v>
      </c>
      <c r="H29" s="578" t="s">
        <v>108</v>
      </c>
      <c r="I29" s="589">
        <v>2.29</v>
      </c>
      <c r="J29" s="634">
        <v>2.29</v>
      </c>
      <c r="K29" s="906" t="s">
        <v>308</v>
      </c>
      <c r="L29" s="244"/>
      <c r="M29" s="292"/>
      <c r="O29" s="1156" t="s">
        <v>492</v>
      </c>
      <c r="P29" s="1175">
        <f>F25</f>
        <v>122.67</v>
      </c>
      <c r="Q29" s="1203">
        <f>G25</f>
        <v>86</v>
      </c>
      <c r="R29" s="11"/>
      <c r="S29" s="924" t="s">
        <v>508</v>
      </c>
      <c r="T29" s="1157">
        <f>I31</f>
        <v>2E-3</v>
      </c>
      <c r="U29" s="1303">
        <f>J31</f>
        <v>2E-3</v>
      </c>
      <c r="V29" s="11"/>
      <c r="W29" s="1167" t="s">
        <v>315</v>
      </c>
      <c r="X29" s="1225">
        <f>SUM(X24:X28)</f>
        <v>125.47000000000001</v>
      </c>
      <c r="Y29" s="1260">
        <f>SUM(Y24:Y28)</f>
        <v>89.545000000000002</v>
      </c>
      <c r="Z29">
        <f>F26+F27+I27+I28+I30+I33+L30</f>
        <v>125.47</v>
      </c>
      <c r="AA29">
        <f>G26+G27+J27+J28+J30+J33+M30</f>
        <v>89.545000000000002</v>
      </c>
      <c r="AB29" s="238"/>
      <c r="AC29" s="275"/>
      <c r="AD29" s="229"/>
      <c r="AE29" s="217"/>
      <c r="AF29" s="217"/>
      <c r="AG29" s="217"/>
      <c r="AH29" s="217"/>
      <c r="AI29" s="201"/>
      <c r="AJ29" s="201"/>
      <c r="AL29" s="201"/>
      <c r="AM29" s="238"/>
      <c r="AN29" s="797"/>
      <c r="AO29" s="217"/>
      <c r="AP29" s="217"/>
      <c r="AQ29" s="201"/>
      <c r="AR29" s="361"/>
      <c r="AS29" s="217"/>
    </row>
    <row r="30" spans="2:47" ht="15.75" customHeight="1" thickBot="1">
      <c r="B30" s="1057" t="s">
        <v>11</v>
      </c>
      <c r="C30" s="811" t="s">
        <v>13</v>
      </c>
      <c r="D30" s="707">
        <v>30</v>
      </c>
      <c r="E30" s="678" t="s">
        <v>165</v>
      </c>
      <c r="F30" s="896">
        <v>12</v>
      </c>
      <c r="G30" s="904">
        <v>12</v>
      </c>
      <c r="H30" s="578" t="s">
        <v>106</v>
      </c>
      <c r="I30" s="589">
        <v>6.84</v>
      </c>
      <c r="J30" s="634">
        <v>5.47</v>
      </c>
      <c r="K30" s="824" t="s">
        <v>119</v>
      </c>
      <c r="L30" s="607">
        <v>92.4</v>
      </c>
      <c r="M30" s="614">
        <v>60</v>
      </c>
      <c r="O30" s="1156" t="s">
        <v>96</v>
      </c>
      <c r="P30" s="1175">
        <f>F28+L27</f>
        <v>29.6</v>
      </c>
      <c r="Q30" s="1166">
        <f>G28+M27</f>
        <v>28.25</v>
      </c>
      <c r="R30" s="11"/>
      <c r="S30" s="641" t="s">
        <v>165</v>
      </c>
      <c r="T30" s="1157">
        <f>F30</f>
        <v>12</v>
      </c>
      <c r="U30" s="1303">
        <f>G30</f>
        <v>12</v>
      </c>
      <c r="V30" s="11"/>
      <c r="W30" s="11"/>
      <c r="X30" s="11"/>
      <c r="Y30" s="98"/>
      <c r="AE30" s="217"/>
      <c r="AF30" s="1123"/>
      <c r="AG30" s="1117"/>
      <c r="AH30" s="217"/>
      <c r="AI30" s="187"/>
      <c r="AJ30" s="217"/>
      <c r="AL30" s="201"/>
      <c r="AM30" s="542"/>
      <c r="AN30" s="797"/>
      <c r="AO30" s="217"/>
      <c r="AP30" s="217"/>
      <c r="AQ30" s="217"/>
      <c r="AR30" s="793"/>
      <c r="AS30" s="291"/>
    </row>
    <row r="31" spans="2:47" ht="16.5" customHeight="1" thickBot="1">
      <c r="B31" s="86"/>
      <c r="C31" s="207"/>
      <c r="D31" s="98"/>
      <c r="E31" s="678" t="s">
        <v>131</v>
      </c>
      <c r="F31" s="589">
        <v>5</v>
      </c>
      <c r="G31" s="807">
        <v>5</v>
      </c>
      <c r="H31" s="578" t="s">
        <v>125</v>
      </c>
      <c r="I31" s="826">
        <v>2E-3</v>
      </c>
      <c r="J31" s="827">
        <v>2E-3</v>
      </c>
      <c r="K31" s="289" t="s">
        <v>133</v>
      </c>
      <c r="L31" s="51"/>
      <c r="M31" s="66"/>
      <c r="O31" s="1197"/>
      <c r="P31" s="1171"/>
      <c r="Q31" s="1172"/>
      <c r="R31" s="38"/>
      <c r="S31" s="38"/>
      <c r="T31" s="38"/>
      <c r="U31" s="38"/>
      <c r="V31" s="38"/>
      <c r="W31" s="38"/>
      <c r="X31" s="38"/>
      <c r="Y31" s="101"/>
      <c r="AE31" s="275"/>
      <c r="AF31" s="217"/>
      <c r="AG31" s="275"/>
      <c r="AH31" s="217"/>
      <c r="AI31" s="214"/>
      <c r="AJ31" s="217"/>
      <c r="AL31" s="201"/>
      <c r="AM31" s="542"/>
      <c r="AN31" s="797"/>
      <c r="AO31" s="217"/>
      <c r="AP31" s="217"/>
      <c r="AQ31" s="217"/>
      <c r="AR31" s="793"/>
      <c r="AS31" s="1383"/>
    </row>
    <row r="32" spans="2:47" ht="15.75" customHeight="1">
      <c r="B32" s="204"/>
      <c r="C32" s="207"/>
      <c r="D32" s="98"/>
      <c r="E32" s="678" t="s">
        <v>86</v>
      </c>
      <c r="F32" s="589">
        <v>0.66</v>
      </c>
      <c r="G32" s="608">
        <v>0.66</v>
      </c>
      <c r="H32" s="578" t="s">
        <v>86</v>
      </c>
      <c r="I32" s="770">
        <v>0.05</v>
      </c>
      <c r="J32" s="588">
        <v>0.05</v>
      </c>
      <c r="K32" s="286" t="s">
        <v>137</v>
      </c>
      <c r="L32" s="288">
        <v>2</v>
      </c>
      <c r="M32" s="313">
        <v>2</v>
      </c>
      <c r="AE32" s="275"/>
      <c r="AF32" s="1414"/>
      <c r="AG32" s="275"/>
      <c r="AH32" s="217"/>
      <c r="AI32" s="214"/>
      <c r="AJ32" s="217"/>
      <c r="AL32" s="214"/>
      <c r="AM32" s="216"/>
      <c r="AN32" s="797"/>
      <c r="AO32" s="217"/>
      <c r="AP32" s="217"/>
      <c r="AQ32" s="217"/>
      <c r="AR32" s="793"/>
      <c r="AS32" s="1384"/>
    </row>
    <row r="33" spans="2:57" ht="15.75" thickBot="1">
      <c r="B33" s="204"/>
      <c r="C33" s="207"/>
      <c r="D33" s="203"/>
      <c r="E33" s="1781"/>
      <c r="F33" s="589"/>
      <c r="G33" s="608"/>
      <c r="H33" s="578" t="s">
        <v>227</v>
      </c>
      <c r="I33" s="601">
        <v>1.1399999999999999</v>
      </c>
      <c r="J33" s="631">
        <v>1.1399999999999999</v>
      </c>
      <c r="K33" s="489" t="s">
        <v>121</v>
      </c>
      <c r="L33" s="499">
        <v>66</v>
      </c>
      <c r="M33" s="504">
        <v>66</v>
      </c>
      <c r="AB33" s="42"/>
      <c r="AC33" s="7"/>
      <c r="AD33" s="15"/>
      <c r="AE33" s="275"/>
      <c r="AF33" s="217"/>
      <c r="AG33" s="275"/>
      <c r="AH33" s="217"/>
      <c r="AI33" s="214"/>
      <c r="AJ33" s="217"/>
      <c r="AL33" s="214"/>
      <c r="AM33" s="216"/>
      <c r="AN33" s="797"/>
      <c r="AO33" s="217"/>
      <c r="AP33" s="217"/>
      <c r="AQ33" s="217"/>
      <c r="AR33" s="793"/>
      <c r="AS33" s="1385"/>
    </row>
    <row r="34" spans="2:57" ht="16.5" thickBot="1">
      <c r="B34" s="204"/>
      <c r="C34" s="207"/>
      <c r="D34" s="203"/>
      <c r="E34" s="11"/>
      <c r="F34" s="11"/>
      <c r="G34" s="11"/>
      <c r="H34" s="11"/>
      <c r="I34" s="11"/>
      <c r="J34" s="98"/>
      <c r="K34" s="489" t="s">
        <v>82</v>
      </c>
      <c r="L34" s="499">
        <v>13</v>
      </c>
      <c r="M34" s="504">
        <v>13</v>
      </c>
      <c r="O34" s="1143" t="s">
        <v>266</v>
      </c>
      <c r="P34" s="1144"/>
      <c r="Q34" s="1144"/>
      <c r="R34" s="1145"/>
      <c r="S34" s="51"/>
      <c r="T34" s="51"/>
      <c r="U34" s="51"/>
      <c r="V34" s="51"/>
      <c r="W34" s="51"/>
      <c r="X34" s="51"/>
      <c r="Y34" s="66"/>
      <c r="Z34" s="11"/>
      <c r="AB34" s="42"/>
      <c r="AC34" s="7"/>
      <c r="AD34" s="15"/>
      <c r="AE34" s="275"/>
      <c r="AF34" s="217"/>
      <c r="AG34" s="275"/>
      <c r="AH34" s="217"/>
      <c r="AI34" s="201"/>
      <c r="AJ34" s="217"/>
      <c r="AL34" s="214"/>
      <c r="AM34" s="216"/>
      <c r="AN34" s="797"/>
      <c r="AO34" s="217"/>
      <c r="AP34" s="217"/>
      <c r="AQ34" s="217"/>
      <c r="AR34" s="793"/>
      <c r="AS34" s="1385"/>
    </row>
    <row r="35" spans="2:57" ht="15" customHeight="1" thickBot="1">
      <c r="B35" s="205"/>
      <c r="C35" s="208"/>
      <c r="D35" s="101"/>
      <c r="E35" s="38"/>
      <c r="F35" s="38"/>
      <c r="G35" s="38"/>
      <c r="H35" s="38"/>
      <c r="I35" s="38"/>
      <c r="J35" s="101"/>
      <c r="K35" s="829" t="s">
        <v>121</v>
      </c>
      <c r="L35" s="820">
        <v>150</v>
      </c>
      <c r="M35" s="839">
        <v>150</v>
      </c>
      <c r="O35" s="1146" t="s">
        <v>180</v>
      </c>
      <c r="P35" s="1147" t="s">
        <v>181</v>
      </c>
      <c r="Q35" s="1148" t="s">
        <v>182</v>
      </c>
      <c r="R35" s="94"/>
      <c r="S35" s="1149" t="s">
        <v>180</v>
      </c>
      <c r="T35" s="1149" t="s">
        <v>181</v>
      </c>
      <c r="U35" s="1150" t="s">
        <v>182</v>
      </c>
      <c r="V35" s="94"/>
      <c r="W35" s="1149" t="s">
        <v>180</v>
      </c>
      <c r="X35" s="1149" t="s">
        <v>181</v>
      </c>
      <c r="Y35" s="1150" t="s">
        <v>182</v>
      </c>
      <c r="Z35" s="11"/>
      <c r="AB35" s="40"/>
      <c r="AC35" s="7"/>
      <c r="AD35" s="15"/>
      <c r="AE35" s="275"/>
      <c r="AF35" s="217"/>
      <c r="AG35" s="275"/>
      <c r="AH35" s="217"/>
      <c r="AI35" s="201"/>
      <c r="AJ35" s="217"/>
      <c r="AL35" s="228"/>
      <c r="AM35" s="516"/>
      <c r="AN35" s="797"/>
      <c r="AO35" s="217"/>
      <c r="AP35" s="217"/>
      <c r="AQ35" s="217"/>
      <c r="AR35" s="793"/>
      <c r="AS35" s="793"/>
    </row>
    <row r="36" spans="2:57" ht="16.5" thickBot="1">
      <c r="C36" s="1784" t="s">
        <v>94</v>
      </c>
      <c r="O36" s="1156" t="s">
        <v>485</v>
      </c>
      <c r="P36" s="1157">
        <f>D43</f>
        <v>30</v>
      </c>
      <c r="Q36" s="1158">
        <f>D43</f>
        <v>30</v>
      </c>
      <c r="R36" s="11"/>
      <c r="S36" s="1178" t="s">
        <v>105</v>
      </c>
      <c r="T36" s="1805">
        <f>I41</f>
        <v>7.6</v>
      </c>
      <c r="U36" s="1192">
        <f>J41</f>
        <v>7.6</v>
      </c>
      <c r="V36" s="11"/>
      <c r="W36" s="1053" t="s">
        <v>165</v>
      </c>
      <c r="X36" s="1256">
        <f>I40</f>
        <v>7.6</v>
      </c>
      <c r="Y36" s="1409">
        <f>J40</f>
        <v>7.6</v>
      </c>
      <c r="AB36" s="199"/>
      <c r="AC36" s="1540"/>
      <c r="AD36" s="199"/>
      <c r="AE36" s="201"/>
      <c r="AF36" s="1255"/>
      <c r="AG36" s="275"/>
      <c r="AH36" s="217"/>
      <c r="AI36" s="201"/>
      <c r="AJ36" s="217"/>
      <c r="AL36" s="275"/>
      <c r="AM36" s="516"/>
      <c r="AN36" s="1389"/>
      <c r="AO36" s="217"/>
      <c r="AP36" s="217"/>
      <c r="AQ36" s="217"/>
      <c r="AR36" s="793"/>
      <c r="AS36" s="793"/>
    </row>
    <row r="37" spans="2:57" ht="16.5" thickBot="1">
      <c r="B37" s="1790" t="s">
        <v>266</v>
      </c>
      <c r="C37" s="250"/>
      <c r="D37" s="51"/>
      <c r="E37" s="690" t="s">
        <v>609</v>
      </c>
      <c r="F37" s="1801"/>
      <c r="G37" s="1802"/>
      <c r="H37" s="1802"/>
      <c r="I37" s="1803"/>
      <c r="J37" s="1804"/>
      <c r="K37" s="278" t="s">
        <v>223</v>
      </c>
      <c r="L37" s="353"/>
      <c r="M37" s="354"/>
      <c r="O37" s="1151" t="s">
        <v>138</v>
      </c>
      <c r="P37" s="1152">
        <f>F40</f>
        <v>11.4</v>
      </c>
      <c r="Q37" s="1247">
        <f>G40</f>
        <v>11.4</v>
      </c>
      <c r="R37" s="11"/>
      <c r="S37" s="1154" t="s">
        <v>122</v>
      </c>
      <c r="T37" s="1152">
        <f>I39+D41</f>
        <v>17.600000000000001</v>
      </c>
      <c r="U37" s="1153">
        <f>J39+D41</f>
        <v>17.600000000000001</v>
      </c>
      <c r="V37" s="11"/>
      <c r="W37" s="11"/>
      <c r="X37" s="11"/>
      <c r="Y37" s="98"/>
      <c r="AB37" s="42"/>
      <c r="AC37" s="7"/>
      <c r="AD37" s="15"/>
      <c r="AE37" s="217"/>
      <c r="AF37" s="217"/>
      <c r="AG37" s="217"/>
      <c r="AH37" s="217"/>
      <c r="AI37" s="217"/>
      <c r="AJ37" s="217"/>
      <c r="AL37" s="275"/>
      <c r="AM37" s="516"/>
      <c r="AN37" s="1389"/>
      <c r="AO37" s="217"/>
      <c r="AP37" s="217"/>
      <c r="AQ37" s="11"/>
      <c r="AR37" s="214"/>
      <c r="AS37" s="216"/>
    </row>
    <row r="38" spans="2:57" ht="16.5" thickBot="1">
      <c r="B38" s="35" t="s">
        <v>21</v>
      </c>
      <c r="C38" s="683" t="s">
        <v>576</v>
      </c>
      <c r="D38" s="1509" t="s">
        <v>310</v>
      </c>
      <c r="E38" s="147" t="s">
        <v>180</v>
      </c>
      <c r="F38" s="143" t="s">
        <v>181</v>
      </c>
      <c r="G38" s="336" t="s">
        <v>182</v>
      </c>
      <c r="H38" s="147" t="s">
        <v>180</v>
      </c>
      <c r="I38" s="143" t="s">
        <v>181</v>
      </c>
      <c r="J38" s="336" t="s">
        <v>182</v>
      </c>
      <c r="K38" s="140" t="s">
        <v>180</v>
      </c>
      <c r="L38" s="139" t="s">
        <v>181</v>
      </c>
      <c r="M38" s="333" t="s">
        <v>182</v>
      </c>
      <c r="O38" s="1164" t="s">
        <v>112</v>
      </c>
      <c r="P38" s="1157">
        <f>D44</f>
        <v>100</v>
      </c>
      <c r="Q38" s="1247">
        <f>D44</f>
        <v>100</v>
      </c>
      <c r="R38" s="11"/>
      <c r="S38" s="1224" t="s">
        <v>489</v>
      </c>
      <c r="T38" s="1394">
        <f>U38/1000/0.04</f>
        <v>0.19</v>
      </c>
      <c r="U38" s="1183">
        <f>G42</f>
        <v>7.6</v>
      </c>
      <c r="V38" s="11"/>
      <c r="W38" s="1408"/>
      <c r="X38" s="1407"/>
      <c r="Y38" s="1410"/>
      <c r="AB38" s="42"/>
      <c r="AC38" s="7"/>
      <c r="AD38" s="15"/>
      <c r="AE38" s="1123"/>
      <c r="AF38" s="1117"/>
      <c r="AG38" s="217"/>
      <c r="AH38" s="187"/>
      <c r="AI38" s="217"/>
      <c r="AJ38" s="217"/>
      <c r="AL38" s="275"/>
      <c r="AM38" s="516"/>
      <c r="AN38" s="1389"/>
      <c r="AO38" s="217"/>
      <c r="AP38" s="217"/>
      <c r="AQ38" s="11"/>
      <c r="AR38" s="214"/>
      <c r="AS38" s="216"/>
    </row>
    <row r="39" spans="2:57">
      <c r="B39" s="1774"/>
      <c r="C39" s="1631" t="s">
        <v>577</v>
      </c>
      <c r="D39" s="171"/>
      <c r="E39" s="286" t="s">
        <v>135</v>
      </c>
      <c r="F39" s="284">
        <v>185.34</v>
      </c>
      <c r="G39" s="304">
        <v>180</v>
      </c>
      <c r="H39" s="281" t="s">
        <v>144</v>
      </c>
      <c r="I39" s="312">
        <v>7.6</v>
      </c>
      <c r="J39" s="828">
        <v>7.6</v>
      </c>
      <c r="K39" s="287" t="s">
        <v>96</v>
      </c>
      <c r="L39" s="297">
        <v>200</v>
      </c>
      <c r="M39" s="308">
        <v>200</v>
      </c>
      <c r="O39" s="1156" t="s">
        <v>96</v>
      </c>
      <c r="P39" s="1165">
        <f>L39</f>
        <v>200</v>
      </c>
      <c r="Q39" s="1163">
        <f>J42+M39</f>
        <v>220</v>
      </c>
      <c r="R39" s="11"/>
      <c r="S39" s="924" t="s">
        <v>82</v>
      </c>
      <c r="T39" s="1187">
        <f>F41+L41</f>
        <v>16.2</v>
      </c>
      <c r="U39" s="1183">
        <f>G41+M41</f>
        <v>16.2</v>
      </c>
      <c r="V39" s="11"/>
      <c r="W39" s="1408"/>
      <c r="X39" s="1407"/>
      <c r="Y39" s="1411"/>
      <c r="AB39" s="42"/>
      <c r="AC39" s="7"/>
      <c r="AD39" s="4"/>
      <c r="AE39" s="217"/>
      <c r="AF39" s="275"/>
      <c r="AG39" s="217"/>
      <c r="AH39" s="214"/>
      <c r="AI39" s="217"/>
      <c r="AJ39" s="217"/>
      <c r="AK39" s="172"/>
      <c r="AL39" s="217"/>
      <c r="AM39" s="217"/>
      <c r="AN39" s="217"/>
      <c r="AO39" s="217"/>
      <c r="AP39" s="217"/>
      <c r="AQ39" s="11"/>
      <c r="AR39" s="220"/>
      <c r="AS39" s="223"/>
    </row>
    <row r="40" spans="2:57">
      <c r="B40" s="760" t="s">
        <v>224</v>
      </c>
      <c r="C40" s="658" t="s">
        <v>223</v>
      </c>
      <c r="D40" s="854">
        <v>200</v>
      </c>
      <c r="E40" s="661" t="s">
        <v>138</v>
      </c>
      <c r="F40" s="651">
        <v>11.4</v>
      </c>
      <c r="G40" s="1797">
        <v>11.4</v>
      </c>
      <c r="H40" s="653" t="s">
        <v>136</v>
      </c>
      <c r="I40" s="727">
        <v>7.6</v>
      </c>
      <c r="J40" s="1798">
        <v>7.6</v>
      </c>
      <c r="K40" s="801" t="s">
        <v>223</v>
      </c>
      <c r="L40" s="727">
        <v>3</v>
      </c>
      <c r="M40" s="954">
        <v>3</v>
      </c>
      <c r="O40" s="1156" t="s">
        <v>376</v>
      </c>
      <c r="P40" s="1187">
        <f>I42</f>
        <v>20</v>
      </c>
      <c r="Q40" s="1163"/>
      <c r="R40" s="11"/>
      <c r="S40" s="641" t="s">
        <v>493</v>
      </c>
      <c r="T40" s="1157">
        <f>D42</f>
        <v>25</v>
      </c>
      <c r="U40" s="1159">
        <f>D42</f>
        <v>25</v>
      </c>
      <c r="V40" s="11"/>
      <c r="W40" s="11"/>
      <c r="X40" s="11"/>
      <c r="Y40" s="98"/>
      <c r="AB40" s="42"/>
      <c r="AC40" s="7"/>
      <c r="AD40" s="15"/>
      <c r="AE40" s="217"/>
      <c r="AF40" s="275"/>
      <c r="AG40" s="217"/>
      <c r="AH40" s="214"/>
      <c r="AI40" s="217"/>
      <c r="AJ40" s="217"/>
      <c r="AK40" s="217"/>
      <c r="AT40" s="11"/>
      <c r="AU40" s="11"/>
    </row>
    <row r="41" spans="2:57" ht="15.75" thickBot="1">
      <c r="B41" s="1775" t="s">
        <v>461</v>
      </c>
      <c r="C41" s="811" t="s">
        <v>462</v>
      </c>
      <c r="D41" s="805">
        <v>10</v>
      </c>
      <c r="E41" s="661" t="s">
        <v>130</v>
      </c>
      <c r="F41" s="1799">
        <v>10.199999999999999</v>
      </c>
      <c r="G41" s="1800">
        <v>10.199999999999999</v>
      </c>
      <c r="H41" s="653" t="s">
        <v>139</v>
      </c>
      <c r="I41" s="727">
        <v>7.6</v>
      </c>
      <c r="J41" s="1798">
        <v>7.6</v>
      </c>
      <c r="K41" s="298" t="s">
        <v>82</v>
      </c>
      <c r="L41" s="490">
        <v>6</v>
      </c>
      <c r="M41" s="491">
        <v>6</v>
      </c>
      <c r="O41" s="1197" t="s">
        <v>99</v>
      </c>
      <c r="P41" s="1275">
        <f>F39</f>
        <v>185.34</v>
      </c>
      <c r="Q41" s="1172">
        <f>G39</f>
        <v>180</v>
      </c>
      <c r="R41" s="38"/>
      <c r="S41" s="1806" t="s">
        <v>261</v>
      </c>
      <c r="T41" s="1171">
        <f>L40</f>
        <v>3</v>
      </c>
      <c r="U41" s="1172">
        <f>M40</f>
        <v>3</v>
      </c>
      <c r="V41" s="38"/>
      <c r="W41" s="174"/>
      <c r="X41" s="1412"/>
      <c r="Y41" s="1413"/>
      <c r="AB41" s="42"/>
      <c r="AC41" s="7"/>
      <c r="AD41" s="15"/>
      <c r="AE41" s="217"/>
      <c r="AF41" s="275"/>
      <c r="AG41" s="217"/>
      <c r="AH41" s="214"/>
      <c r="AI41" s="217"/>
      <c r="AJ41" s="217"/>
      <c r="AK41" s="217"/>
      <c r="AT41" s="11"/>
      <c r="AU41" s="11"/>
    </row>
    <row r="42" spans="2:57">
      <c r="B42" s="1773" t="s">
        <v>11</v>
      </c>
      <c r="C42" s="1911" t="s">
        <v>579</v>
      </c>
      <c r="D42" s="845">
        <v>25</v>
      </c>
      <c r="E42" s="481" t="s">
        <v>142</v>
      </c>
      <c r="F42" s="1791" t="s">
        <v>291</v>
      </c>
      <c r="G42" s="1792">
        <v>7.6</v>
      </c>
      <c r="H42" s="1698" t="s">
        <v>269</v>
      </c>
      <c r="I42" s="490">
        <v>20</v>
      </c>
      <c r="J42" s="1793">
        <v>20</v>
      </c>
      <c r="K42" s="303" t="s">
        <v>121</v>
      </c>
      <c r="L42" s="499">
        <v>20</v>
      </c>
      <c r="M42" s="674">
        <v>20</v>
      </c>
      <c r="AB42" s="42"/>
      <c r="AC42" s="7"/>
      <c r="AD42" s="15"/>
      <c r="AE42" s="217"/>
      <c r="AF42" s="275"/>
      <c r="AG42" s="217"/>
      <c r="AH42" s="201"/>
      <c r="AI42" s="217"/>
      <c r="AJ42" s="217"/>
      <c r="AK42" s="201"/>
      <c r="AT42" s="11"/>
      <c r="AU42" s="11"/>
    </row>
    <row r="43" spans="2:57" ht="15.75" thickBot="1">
      <c r="B43" s="1771" t="s">
        <v>11</v>
      </c>
      <c r="C43" s="811" t="s">
        <v>12</v>
      </c>
      <c r="D43" s="805">
        <v>30</v>
      </c>
      <c r="E43" s="505"/>
      <c r="F43" s="167"/>
      <c r="G43" s="167"/>
      <c r="H43" s="1794"/>
      <c r="I43" s="1795"/>
      <c r="J43" s="1796"/>
      <c r="K43" s="167"/>
      <c r="L43" s="167"/>
      <c r="M43" s="506"/>
      <c r="AB43" s="238"/>
      <c r="AC43" s="201"/>
      <c r="AD43" s="244"/>
      <c r="AE43" s="217"/>
      <c r="AF43" s="275"/>
      <c r="AG43" s="217"/>
      <c r="AH43" s="201"/>
      <c r="AI43" s="217"/>
      <c r="AJ43" s="217"/>
      <c r="AK43" s="214"/>
      <c r="AT43" s="11"/>
      <c r="AU43" s="11"/>
      <c r="BA43" s="11"/>
      <c r="BB43" s="11"/>
      <c r="BC43" s="11"/>
      <c r="BD43" s="11"/>
      <c r="BE43" s="11"/>
    </row>
    <row r="44" spans="2:57" ht="16.5" thickBot="1">
      <c r="B44" s="1776" t="s">
        <v>14</v>
      </c>
      <c r="C44" s="1503" t="s">
        <v>580</v>
      </c>
      <c r="D44" s="1072">
        <v>100</v>
      </c>
      <c r="E44" s="78"/>
      <c r="F44" s="38"/>
      <c r="G44" s="38"/>
      <c r="H44" s="38"/>
      <c r="I44" s="38"/>
      <c r="J44" s="38"/>
      <c r="K44" s="38"/>
      <c r="L44" s="38"/>
      <c r="M44" s="101"/>
      <c r="O44" s="1143" t="s">
        <v>268</v>
      </c>
      <c r="P44" s="1144"/>
      <c r="Q44" s="1144"/>
      <c r="R44" s="1145"/>
      <c r="S44" s="51"/>
      <c r="T44" s="51"/>
      <c r="U44" s="51"/>
      <c r="V44" s="51"/>
      <c r="W44" s="51"/>
      <c r="X44" s="51"/>
      <c r="Y44" s="66"/>
      <c r="AF44" s="275"/>
      <c r="AG44" s="217"/>
      <c r="AH44" s="201"/>
      <c r="AI44" s="217"/>
      <c r="AJ44" s="217"/>
      <c r="AK44" s="214"/>
      <c r="AT44" s="11"/>
      <c r="AU44" s="11"/>
      <c r="BA44" s="11"/>
      <c r="BB44" s="11"/>
      <c r="BC44" s="11"/>
      <c r="BD44" s="11"/>
      <c r="BE44" s="11"/>
    </row>
    <row r="45" spans="2:57" ht="15.75" thickBot="1">
      <c r="O45" s="1204" t="s">
        <v>180</v>
      </c>
      <c r="P45" s="1205" t="s">
        <v>181</v>
      </c>
      <c r="Q45" s="1206" t="s">
        <v>182</v>
      </c>
      <c r="R45" s="11"/>
      <c r="S45" s="1207" t="s">
        <v>180</v>
      </c>
      <c r="T45" s="1207" t="s">
        <v>181</v>
      </c>
      <c r="U45" s="1208" t="s">
        <v>182</v>
      </c>
      <c r="V45" s="11"/>
      <c r="W45" s="1207" t="s">
        <v>180</v>
      </c>
      <c r="X45" s="1207" t="s">
        <v>181</v>
      </c>
      <c r="Y45" s="1208" t="s">
        <v>182</v>
      </c>
      <c r="AF45" s="275"/>
      <c r="AG45" s="1255"/>
      <c r="AH45" s="201"/>
      <c r="AI45" s="217"/>
      <c r="AJ45" s="217"/>
      <c r="AK45" s="214"/>
      <c r="AT45" s="11"/>
      <c r="AU45" s="11"/>
      <c r="BA45" s="11"/>
      <c r="BB45" s="11"/>
      <c r="BC45" s="11"/>
      <c r="BD45" s="11"/>
      <c r="BE45" s="11"/>
    </row>
    <row r="46" spans="2:57" ht="15.75" thickBot="1">
      <c r="C46" s="1784" t="s">
        <v>94</v>
      </c>
      <c r="D46" s="11"/>
      <c r="O46" s="1151" t="s">
        <v>483</v>
      </c>
      <c r="P46" s="1152">
        <f>D52</f>
        <v>30</v>
      </c>
      <c r="Q46" s="1159">
        <f>D52</f>
        <v>30</v>
      </c>
      <c r="R46" s="11"/>
      <c r="S46" s="1154" t="s">
        <v>122</v>
      </c>
      <c r="T46" s="1152">
        <f>I49</f>
        <v>5</v>
      </c>
      <c r="U46" s="1159">
        <f>J49</f>
        <v>5</v>
      </c>
      <c r="V46" s="11"/>
      <c r="W46" s="1193" t="s">
        <v>484</v>
      </c>
      <c r="X46" s="191"/>
      <c r="Y46" s="192"/>
      <c r="AF46" s="275"/>
      <c r="AG46" s="217"/>
      <c r="AH46" s="201"/>
      <c r="AI46" s="217"/>
      <c r="AJ46" s="217"/>
      <c r="AK46" s="217"/>
      <c r="AT46" s="11"/>
      <c r="AU46" s="11"/>
      <c r="BA46" s="11"/>
      <c r="BB46" s="11"/>
      <c r="BC46" s="11"/>
      <c r="BD46" s="11"/>
      <c r="BE46" s="11"/>
    </row>
    <row r="47" spans="2:57" ht="15.75" thickBot="1">
      <c r="B47" s="251" t="s">
        <v>268</v>
      </c>
      <c r="C47" s="250"/>
      <c r="D47" s="123"/>
      <c r="E47" s="690" t="s">
        <v>392</v>
      </c>
      <c r="F47" s="833"/>
      <c r="G47" s="833"/>
      <c r="H47" s="833"/>
      <c r="I47" s="51"/>
      <c r="J47" s="66"/>
      <c r="K47" s="836" t="s">
        <v>351</v>
      </c>
      <c r="L47" s="135"/>
      <c r="M47" s="66"/>
      <c r="O47" s="1156" t="s">
        <v>485</v>
      </c>
      <c r="P47" s="1157">
        <f>D51</f>
        <v>50</v>
      </c>
      <c r="Q47" s="1158">
        <f>D51</f>
        <v>50</v>
      </c>
      <c r="R47" s="11"/>
      <c r="S47" s="924" t="s">
        <v>131</v>
      </c>
      <c r="T47" s="1157">
        <f>I50</f>
        <v>2.1</v>
      </c>
      <c r="U47" s="1159">
        <f>J50</f>
        <v>2.1</v>
      </c>
      <c r="V47" s="11"/>
      <c r="W47" s="1160" t="s">
        <v>158</v>
      </c>
      <c r="X47" s="1157">
        <f>F52</f>
        <v>7</v>
      </c>
      <c r="Y47" s="1245">
        <f>G52</f>
        <v>7</v>
      </c>
      <c r="AF47" s="275"/>
      <c r="AG47" s="217"/>
      <c r="AH47" s="201"/>
      <c r="AI47" s="217"/>
      <c r="AJ47" s="217"/>
      <c r="AK47" s="201"/>
      <c r="AT47" s="11"/>
      <c r="AU47" s="11"/>
      <c r="BA47" s="11"/>
      <c r="BB47" s="11"/>
      <c r="BC47" s="11"/>
      <c r="BD47" s="11"/>
      <c r="BE47" s="11"/>
    </row>
    <row r="48" spans="2:57" ht="15.75" thickBot="1">
      <c r="B48" s="1777" t="s">
        <v>25</v>
      </c>
      <c r="C48" s="774" t="s">
        <v>364</v>
      </c>
      <c r="D48" s="642">
        <v>60</v>
      </c>
      <c r="E48" s="841" t="s">
        <v>180</v>
      </c>
      <c r="F48" s="137" t="s">
        <v>181</v>
      </c>
      <c r="G48" s="325" t="s">
        <v>182</v>
      </c>
      <c r="H48" s="500" t="s">
        <v>180</v>
      </c>
      <c r="I48" s="129" t="s">
        <v>181</v>
      </c>
      <c r="J48" s="331" t="s">
        <v>182</v>
      </c>
      <c r="K48" s="500" t="s">
        <v>180</v>
      </c>
      <c r="L48" s="129" t="s">
        <v>181</v>
      </c>
      <c r="M48" s="331" t="s">
        <v>182</v>
      </c>
      <c r="O48" s="920" t="s">
        <v>76</v>
      </c>
      <c r="P48" s="1175">
        <f>F50</f>
        <v>155.74</v>
      </c>
      <c r="Q48" s="1406">
        <f>G50</f>
        <v>116.8</v>
      </c>
      <c r="R48" s="11"/>
      <c r="S48" s="924" t="s">
        <v>82</v>
      </c>
      <c r="T48" s="1157">
        <f>L52</f>
        <v>10</v>
      </c>
      <c r="U48" s="1183">
        <f>M52</f>
        <v>10</v>
      </c>
      <c r="V48" s="11"/>
      <c r="W48" s="1162" t="s">
        <v>107</v>
      </c>
      <c r="X48" s="1157">
        <f>F53</f>
        <v>1</v>
      </c>
      <c r="Y48" s="1288">
        <f>G53</f>
        <v>1</v>
      </c>
      <c r="AF48" s="275"/>
      <c r="AG48" s="217"/>
      <c r="AH48" s="201"/>
      <c r="AI48" s="217"/>
      <c r="AJ48" s="201"/>
      <c r="AK48" s="214"/>
      <c r="AT48" s="11"/>
      <c r="AU48" s="11"/>
      <c r="BA48" s="11"/>
      <c r="BB48" s="11"/>
      <c r="BC48" s="11"/>
      <c r="BD48" s="11"/>
      <c r="BE48" s="11"/>
    </row>
    <row r="49" spans="2:57" ht="15.75" thickBot="1">
      <c r="B49" s="1771" t="s">
        <v>345</v>
      </c>
      <c r="C49" s="811" t="s">
        <v>346</v>
      </c>
      <c r="D49" s="805" t="s">
        <v>289</v>
      </c>
      <c r="E49" s="134" t="s">
        <v>393</v>
      </c>
      <c r="F49" s="712">
        <v>93.96</v>
      </c>
      <c r="G49" s="346">
        <v>79.92</v>
      </c>
      <c r="H49" s="77" t="s">
        <v>122</v>
      </c>
      <c r="I49" s="288">
        <v>5</v>
      </c>
      <c r="J49" s="313">
        <v>5</v>
      </c>
      <c r="K49" s="120" t="s">
        <v>91</v>
      </c>
      <c r="L49" s="714">
        <v>63.12</v>
      </c>
      <c r="M49" s="715">
        <v>60</v>
      </c>
      <c r="O49" s="1151" t="s">
        <v>314</v>
      </c>
      <c r="P49" s="1175">
        <f>X51</f>
        <v>85.17</v>
      </c>
      <c r="Q49" s="1250">
        <f>Y51</f>
        <v>79.7</v>
      </c>
      <c r="R49" s="11"/>
      <c r="S49" s="924" t="s">
        <v>86</v>
      </c>
      <c r="T49" s="1157">
        <f>I52</f>
        <v>0.68</v>
      </c>
      <c r="U49" s="1159">
        <f>J52</f>
        <v>0.68</v>
      </c>
      <c r="V49" s="11"/>
      <c r="W49" s="1162" t="s">
        <v>128</v>
      </c>
      <c r="X49" s="1157">
        <f>F51</f>
        <v>14.05</v>
      </c>
      <c r="Y49" s="1251">
        <f>G51</f>
        <v>11.7</v>
      </c>
      <c r="AF49" s="275"/>
      <c r="AG49" s="217"/>
      <c r="AH49" s="201"/>
      <c r="AI49" s="217"/>
      <c r="AK49" s="214"/>
      <c r="AT49" s="11"/>
      <c r="AU49" s="11"/>
      <c r="BA49" s="11"/>
      <c r="BB49" s="11"/>
      <c r="BC49" s="11"/>
      <c r="BD49" s="11"/>
      <c r="BE49" s="11"/>
    </row>
    <row r="50" spans="2:57" ht="15.75" thickBot="1">
      <c r="B50" s="1771" t="s">
        <v>19</v>
      </c>
      <c r="C50" s="811" t="s">
        <v>581</v>
      </c>
      <c r="D50" s="260">
        <v>200</v>
      </c>
      <c r="E50" s="920" t="s">
        <v>76</v>
      </c>
      <c r="F50" s="713">
        <v>155.74</v>
      </c>
      <c r="G50" s="1050">
        <v>116.8</v>
      </c>
      <c r="H50" s="926" t="s">
        <v>131</v>
      </c>
      <c r="I50" s="667">
        <v>2.1</v>
      </c>
      <c r="J50" s="921">
        <v>2.1</v>
      </c>
      <c r="K50" s="552" t="s">
        <v>20</v>
      </c>
      <c r="L50" s="837"/>
      <c r="M50" s="838"/>
      <c r="O50" s="1164" t="s">
        <v>494</v>
      </c>
      <c r="P50" s="1395">
        <f>D53</f>
        <v>90</v>
      </c>
      <c r="Q50" s="1247">
        <f>D53</f>
        <v>90</v>
      </c>
      <c r="R50" s="11"/>
      <c r="S50" s="924" t="s">
        <v>508</v>
      </c>
      <c r="T50" s="1180">
        <f>I51</f>
        <v>7.7000000000000002E-3</v>
      </c>
      <c r="U50" s="1159">
        <f>J51</f>
        <v>7.7000000000000002E-3</v>
      </c>
      <c r="V50" s="11"/>
      <c r="W50" s="1162" t="s">
        <v>312</v>
      </c>
      <c r="X50" s="1175">
        <f>L49</f>
        <v>63.12</v>
      </c>
      <c r="Y50" s="1266">
        <f>M49</f>
        <v>60</v>
      </c>
      <c r="AF50" s="275"/>
      <c r="AG50" s="217"/>
      <c r="AH50" s="279"/>
      <c r="AI50" s="217"/>
      <c r="AK50" s="214"/>
      <c r="AT50" s="11"/>
      <c r="AU50" s="11"/>
      <c r="BA50" s="11"/>
      <c r="BB50" s="11"/>
      <c r="BC50" s="11"/>
      <c r="BD50" s="11"/>
      <c r="BE50" s="11"/>
    </row>
    <row r="51" spans="2:57">
      <c r="B51" s="585" t="s">
        <v>11</v>
      </c>
      <c r="C51" s="812" t="s">
        <v>12</v>
      </c>
      <c r="D51" s="804">
        <v>50</v>
      </c>
      <c r="E51" s="665" t="s">
        <v>109</v>
      </c>
      <c r="F51" s="524">
        <v>14.05</v>
      </c>
      <c r="G51" s="610">
        <v>11.7</v>
      </c>
      <c r="H51" s="835" t="s">
        <v>350</v>
      </c>
      <c r="I51" s="518">
        <v>7.7000000000000002E-3</v>
      </c>
      <c r="J51" s="497">
        <v>7.7000000000000002E-3</v>
      </c>
      <c r="K51" s="134" t="s">
        <v>127</v>
      </c>
      <c r="L51" s="288">
        <v>20</v>
      </c>
      <c r="M51" s="326">
        <v>20</v>
      </c>
      <c r="O51" s="1195" t="s">
        <v>204</v>
      </c>
      <c r="P51" s="1157">
        <f>L51</f>
        <v>20</v>
      </c>
      <c r="Q51" s="1247">
        <f>M51</f>
        <v>20</v>
      </c>
      <c r="R51" s="11"/>
      <c r="S51" s="556" t="s">
        <v>295</v>
      </c>
      <c r="T51" s="556">
        <f>L53</f>
        <v>0.2</v>
      </c>
      <c r="U51" s="1415">
        <f>M53</f>
        <v>0.2</v>
      </c>
      <c r="V51" s="11"/>
      <c r="W51" s="1261" t="s">
        <v>315</v>
      </c>
      <c r="X51" s="1262">
        <f>SUM(X47:X50)</f>
        <v>85.17</v>
      </c>
      <c r="Y51" s="1263">
        <f>SUM(Y47:Y50)</f>
        <v>79.7</v>
      </c>
      <c r="Z51" s="1211">
        <f>F51+F52+F53+L49</f>
        <v>85.17</v>
      </c>
      <c r="AA51" s="1211">
        <f>G51+G52+G53+M49</f>
        <v>79.7</v>
      </c>
      <c r="AF51" s="275"/>
      <c r="AG51" s="217"/>
      <c r="AH51" s="201"/>
      <c r="AI51" s="217"/>
      <c r="AK51" s="214"/>
      <c r="AT51" s="11"/>
      <c r="AU51" s="11"/>
      <c r="BA51" s="11"/>
      <c r="BB51" s="11"/>
      <c r="BC51" s="11"/>
      <c r="BD51" s="11"/>
      <c r="BE51" s="11"/>
    </row>
    <row r="52" spans="2:57">
      <c r="B52" s="585" t="s">
        <v>11</v>
      </c>
      <c r="C52" s="812" t="s">
        <v>17</v>
      </c>
      <c r="D52" s="805">
        <v>30</v>
      </c>
      <c r="E52" s="920" t="s">
        <v>129</v>
      </c>
      <c r="F52" s="677">
        <v>7</v>
      </c>
      <c r="G52" s="1051">
        <v>7</v>
      </c>
      <c r="H52" s="926" t="s">
        <v>86</v>
      </c>
      <c r="I52" s="667">
        <v>0.68</v>
      </c>
      <c r="J52" s="921">
        <v>0.68</v>
      </c>
      <c r="K52" s="498" t="s">
        <v>82</v>
      </c>
      <c r="L52" s="499">
        <v>10</v>
      </c>
      <c r="M52" s="504">
        <v>10</v>
      </c>
      <c r="O52" s="1416" t="s">
        <v>393</v>
      </c>
      <c r="P52" s="1417">
        <f>F49</f>
        <v>93.96</v>
      </c>
      <c r="Q52" s="1203">
        <f>G49</f>
        <v>79.92</v>
      </c>
      <c r="R52" s="11"/>
      <c r="S52" s="167"/>
      <c r="T52" s="167"/>
      <c r="U52" s="167"/>
      <c r="V52" s="11"/>
      <c r="W52" s="167"/>
      <c r="X52" s="167"/>
      <c r="Y52" s="506"/>
      <c r="AF52" s="275"/>
      <c r="AG52" s="217"/>
      <c r="AH52" s="217"/>
      <c r="AI52" s="217"/>
      <c r="AK52" s="217"/>
      <c r="AT52" s="11"/>
      <c r="AU52" s="11"/>
      <c r="BA52" s="11"/>
      <c r="BB52" s="11"/>
      <c r="BC52" s="11"/>
      <c r="BD52" s="11"/>
      <c r="BE52" s="11"/>
    </row>
    <row r="53" spans="2:57" ht="15.75" thickBot="1">
      <c r="B53" s="840" t="s">
        <v>14</v>
      </c>
      <c r="C53" s="464" t="s">
        <v>15</v>
      </c>
      <c r="D53" s="845">
        <v>90</v>
      </c>
      <c r="E53" s="1003" t="s">
        <v>107</v>
      </c>
      <c r="F53" s="677">
        <v>1</v>
      </c>
      <c r="G53" s="1052">
        <v>1</v>
      </c>
      <c r="H53" s="11"/>
      <c r="I53" s="11"/>
      <c r="J53" s="98"/>
      <c r="K53" s="815" t="s">
        <v>295</v>
      </c>
      <c r="L53" s="589">
        <v>0.2</v>
      </c>
      <c r="M53" s="634">
        <v>0.2</v>
      </c>
      <c r="O53" s="842"/>
      <c r="P53" s="843"/>
      <c r="Q53" s="38"/>
      <c r="R53" s="38"/>
      <c r="S53" s="38"/>
      <c r="T53" s="38"/>
      <c r="U53" s="38"/>
      <c r="V53" s="38"/>
      <c r="W53" s="149"/>
      <c r="X53" s="1294"/>
      <c r="Y53" s="1295"/>
      <c r="AF53" s="275"/>
      <c r="AG53" s="217"/>
      <c r="AH53" s="217"/>
      <c r="AI53" s="217"/>
      <c r="AK53" s="217"/>
      <c r="AT53" s="11"/>
      <c r="AU53" s="11"/>
      <c r="BA53" s="11"/>
      <c r="BB53" s="11"/>
      <c r="BC53" s="11"/>
      <c r="BD53" s="11"/>
      <c r="BE53" s="11"/>
    </row>
    <row r="54" spans="2:57" ht="15.75" thickBot="1">
      <c r="B54" s="842"/>
      <c r="C54" s="1530"/>
      <c r="D54" s="843"/>
      <c r="E54" s="78"/>
      <c r="F54" s="38"/>
      <c r="G54" s="38"/>
      <c r="H54" s="38"/>
      <c r="I54" s="38"/>
      <c r="J54" s="101"/>
      <c r="K54" s="810" t="s">
        <v>121</v>
      </c>
      <c r="L54" s="820">
        <v>200</v>
      </c>
      <c r="M54" s="839">
        <v>200</v>
      </c>
      <c r="AF54" s="275"/>
      <c r="AG54" s="217"/>
      <c r="AH54" s="217"/>
      <c r="AI54" s="217"/>
      <c r="AK54" s="238"/>
      <c r="AT54" s="11"/>
      <c r="AU54" s="11"/>
      <c r="BA54" s="11"/>
      <c r="BB54" s="11"/>
      <c r="BC54" s="11"/>
      <c r="BD54" s="11"/>
      <c r="BE54" s="11"/>
    </row>
    <row r="55" spans="2:57">
      <c r="B55" s="172"/>
      <c r="C55" s="271"/>
      <c r="AF55" s="201"/>
      <c r="AG55" s="217"/>
      <c r="AH55" s="217"/>
      <c r="AI55" s="217"/>
      <c r="AK55" s="217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172"/>
      <c r="C56" s="266" t="s">
        <v>524</v>
      </c>
      <c r="G56" s="2"/>
      <c r="H56" s="2"/>
      <c r="I56" s="2"/>
      <c r="K56" s="188" t="s">
        <v>221</v>
      </c>
      <c r="L56" s="2"/>
      <c r="R56" s="301" t="s">
        <v>476</v>
      </c>
      <c r="T56" s="2"/>
      <c r="U56" s="2" t="s">
        <v>477</v>
      </c>
      <c r="V56" s="1140"/>
      <c r="W56" s="12"/>
      <c r="AF56" s="275"/>
      <c r="AG56" s="217"/>
      <c r="AH56" s="217"/>
      <c r="AI56" s="217"/>
      <c r="AK56" s="238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172"/>
      <c r="C57" s="172"/>
      <c r="F57" s="103" t="s">
        <v>92</v>
      </c>
      <c r="G57" s="103"/>
      <c r="H57" s="104"/>
      <c r="O57" s="2" t="s">
        <v>93</v>
      </c>
      <c r="U57" s="87"/>
      <c r="V57" s="188"/>
      <c r="W57" s="104"/>
      <c r="AK57" s="217"/>
      <c r="AT57" s="11"/>
      <c r="AU57" s="11"/>
      <c r="BA57" s="11"/>
      <c r="BB57" s="11"/>
      <c r="BC57" s="11"/>
      <c r="BD57" s="11"/>
      <c r="BE57" s="11"/>
    </row>
    <row r="58" spans="2:57" ht="13.5" customHeight="1">
      <c r="B58" s="267" t="s">
        <v>93</v>
      </c>
      <c r="C58" s="267"/>
      <c r="D58" s="105"/>
      <c r="F58" s="301" t="s">
        <v>94</v>
      </c>
      <c r="H58" s="106">
        <v>0.25</v>
      </c>
      <c r="K58" t="s">
        <v>95</v>
      </c>
      <c r="O58" s="188" t="s">
        <v>221</v>
      </c>
      <c r="Q58" s="1141" t="s">
        <v>479</v>
      </c>
      <c r="T58" s="381"/>
      <c r="U58" s="301" t="s">
        <v>480</v>
      </c>
      <c r="W58" s="188" t="s">
        <v>507</v>
      </c>
      <c r="AK58" s="217"/>
      <c r="AT58" s="11"/>
      <c r="AU58" s="11"/>
      <c r="BA58" s="11"/>
      <c r="BB58" s="11"/>
      <c r="BC58" s="11"/>
      <c r="BD58" s="11"/>
      <c r="BE58" s="11"/>
    </row>
    <row r="59" spans="2:57" ht="11.25" customHeight="1" thickBot="1">
      <c r="C59" s="271"/>
      <c r="O59" s="1142" t="s">
        <v>481</v>
      </c>
      <c r="S59" s="1129"/>
      <c r="T59" t="s">
        <v>482</v>
      </c>
      <c r="Y59" s="104"/>
      <c r="AF59" s="217"/>
      <c r="AG59" s="217"/>
      <c r="AH59" s="217"/>
      <c r="AI59" s="217"/>
      <c r="AJ59" s="217"/>
      <c r="AK59" s="217"/>
      <c r="BA59" s="11"/>
      <c r="BB59" s="11"/>
      <c r="BC59" s="11"/>
      <c r="BD59" s="11"/>
      <c r="BE59" s="11"/>
    </row>
    <row r="60" spans="2:57" ht="17.25" customHeight="1" thickBot="1">
      <c r="B60" s="272" t="s">
        <v>3</v>
      </c>
      <c r="C60" s="227" t="s">
        <v>4</v>
      </c>
      <c r="D60" s="109" t="s">
        <v>5</v>
      </c>
      <c r="E60" s="368" t="s">
        <v>97</v>
      </c>
      <c r="F60" s="369"/>
      <c r="G60" s="369"/>
      <c r="H60" s="369"/>
      <c r="I60" s="369"/>
      <c r="J60" s="369"/>
      <c r="K60" s="369"/>
      <c r="L60" s="369"/>
      <c r="M60" s="72"/>
      <c r="AF60" s="1123"/>
      <c r="AG60" s="1117"/>
      <c r="AH60" s="217"/>
      <c r="AI60" s="187"/>
      <c r="AJ60" s="217"/>
      <c r="AK60" s="217"/>
      <c r="AR60" s="793"/>
      <c r="AS60" s="1386"/>
      <c r="BA60" s="11"/>
      <c r="BB60" s="11"/>
      <c r="BC60" s="11"/>
      <c r="BD60" s="11"/>
      <c r="BE60" s="11"/>
    </row>
    <row r="61" spans="2:57" ht="17.25" customHeight="1" thickBot="1">
      <c r="B61" s="235" t="s">
        <v>6</v>
      </c>
      <c r="C61" s="275"/>
      <c r="D61" s="111" t="s">
        <v>98</v>
      </c>
      <c r="E61" s="370"/>
      <c r="F61" s="371"/>
      <c r="G61" s="371"/>
      <c r="H61" s="372"/>
      <c r="I61" s="372"/>
      <c r="J61" s="372"/>
      <c r="K61" s="372"/>
      <c r="L61" s="372"/>
      <c r="M61" s="98"/>
      <c r="O61" s="1143" t="s">
        <v>271</v>
      </c>
      <c r="P61" s="1144"/>
      <c r="Q61" s="1144"/>
      <c r="R61" s="1145"/>
      <c r="S61" s="51"/>
      <c r="T61" s="51"/>
      <c r="U61" s="51"/>
      <c r="V61" s="51"/>
      <c r="W61" s="51"/>
      <c r="X61" s="51"/>
      <c r="Y61" s="66"/>
      <c r="AA61" s="240"/>
      <c r="AF61" s="217"/>
      <c r="AG61" s="275"/>
      <c r="AH61" s="217"/>
      <c r="AI61" s="214"/>
      <c r="AJ61" s="217"/>
      <c r="AK61" s="217"/>
      <c r="AR61" s="793"/>
      <c r="AS61" s="1383"/>
      <c r="BA61" s="11"/>
      <c r="BB61" s="11"/>
      <c r="BC61" s="11"/>
      <c r="BD61" s="11"/>
      <c r="BE61" s="11"/>
    </row>
    <row r="62" spans="2:57" ht="15" customHeight="1" thickBot="1">
      <c r="B62" s="1782" t="s">
        <v>271</v>
      </c>
      <c r="C62" s="1807"/>
      <c r="D62" s="1808"/>
      <c r="E62" s="233" t="s">
        <v>398</v>
      </c>
      <c r="F62" s="568"/>
      <c r="G62" s="568"/>
      <c r="H62" s="51"/>
      <c r="I62" s="51"/>
      <c r="J62" s="66"/>
      <c r="K62" s="846" t="s">
        <v>644</v>
      </c>
      <c r="L62" s="51"/>
      <c r="M62" s="66"/>
      <c r="O62" s="1146" t="s">
        <v>180</v>
      </c>
      <c r="P62" s="1147" t="s">
        <v>181</v>
      </c>
      <c r="Q62" s="1148" t="s">
        <v>182</v>
      </c>
      <c r="R62" s="94"/>
      <c r="S62" s="1149" t="s">
        <v>180</v>
      </c>
      <c r="T62" s="1149" t="s">
        <v>181</v>
      </c>
      <c r="U62" s="1150" t="s">
        <v>182</v>
      </c>
      <c r="V62" s="94"/>
      <c r="W62" s="1149" t="s">
        <v>180</v>
      </c>
      <c r="X62" s="1149" t="s">
        <v>181</v>
      </c>
      <c r="Y62" s="1150" t="s">
        <v>182</v>
      </c>
      <c r="AF62" s="217"/>
      <c r="AG62" s="275"/>
      <c r="AH62" s="217"/>
      <c r="AI62" s="214"/>
      <c r="AJ62" s="217"/>
      <c r="AK62" s="217"/>
      <c r="AM62" s="140"/>
      <c r="AN62" s="115"/>
      <c r="AO62" s="334"/>
      <c r="AP62" s="11"/>
      <c r="AR62" s="793"/>
      <c r="AS62" s="1384"/>
      <c r="AZ62" s="11"/>
      <c r="BA62" s="11"/>
      <c r="BB62" s="11"/>
      <c r="BC62" s="11"/>
      <c r="BD62" s="11"/>
      <c r="BE62" s="11"/>
    </row>
    <row r="63" spans="2:57" ht="15.75" thickBot="1">
      <c r="B63" s="817" t="s">
        <v>35</v>
      </c>
      <c r="C63" s="200" t="s">
        <v>164</v>
      </c>
      <c r="D63" s="48" t="s">
        <v>375</v>
      </c>
      <c r="E63" s="146" t="s">
        <v>180</v>
      </c>
      <c r="F63" s="143" t="s">
        <v>181</v>
      </c>
      <c r="G63" s="336" t="s">
        <v>182</v>
      </c>
      <c r="H63" s="567" t="s">
        <v>180</v>
      </c>
      <c r="I63" s="143" t="s">
        <v>181</v>
      </c>
      <c r="J63" s="336" t="s">
        <v>182</v>
      </c>
      <c r="K63" s="495" t="s">
        <v>180</v>
      </c>
      <c r="L63" s="129" t="s">
        <v>181</v>
      </c>
      <c r="M63" s="331" t="s">
        <v>182</v>
      </c>
      <c r="O63" s="1151" t="s">
        <v>483</v>
      </c>
      <c r="P63" s="1152">
        <f>D69</f>
        <v>30</v>
      </c>
      <c r="Q63" s="1232">
        <f>D69</f>
        <v>30</v>
      </c>
      <c r="R63" s="11"/>
      <c r="S63" s="1223" t="s">
        <v>122</v>
      </c>
      <c r="T63" s="1187">
        <f>F67+I68+L65</f>
        <v>10.4</v>
      </c>
      <c r="U63" s="1192">
        <f>G67+J68+M65</f>
        <v>10.4</v>
      </c>
      <c r="V63" s="11"/>
      <c r="W63" s="1179" t="s">
        <v>484</v>
      </c>
      <c r="X63" s="190"/>
      <c r="Y63" s="193"/>
      <c r="AF63" s="217"/>
      <c r="AG63" s="275"/>
      <c r="AH63" s="217"/>
      <c r="AI63" s="214"/>
      <c r="AJ63" s="217"/>
      <c r="AK63" s="217"/>
      <c r="AM63" s="11"/>
      <c r="AN63" s="11"/>
      <c r="AO63" s="11"/>
      <c r="AP63" s="11"/>
      <c r="AR63" s="793"/>
      <c r="AS63" s="1385"/>
      <c r="AZ63" s="11"/>
      <c r="BA63" s="11"/>
      <c r="BB63" s="11"/>
      <c r="BC63" s="11"/>
      <c r="BD63" s="11"/>
      <c r="BE63" s="11"/>
    </row>
    <row r="64" spans="2:57" ht="15.75">
      <c r="B64" s="204"/>
      <c r="C64" s="465" t="s">
        <v>219</v>
      </c>
      <c r="D64" s="5"/>
      <c r="E64" s="855" t="s">
        <v>537</v>
      </c>
      <c r="F64" s="569">
        <v>145.19999999999999</v>
      </c>
      <c r="G64" s="570">
        <v>81.400000000000006</v>
      </c>
      <c r="H64" s="77" t="s">
        <v>242</v>
      </c>
      <c r="I64" s="288">
        <v>0.4</v>
      </c>
      <c r="J64" s="313">
        <v>0.4</v>
      </c>
      <c r="K64" s="132" t="s">
        <v>395</v>
      </c>
      <c r="L64" s="296">
        <v>30.75</v>
      </c>
      <c r="M64" s="337">
        <v>30.75</v>
      </c>
      <c r="O64" s="1156" t="s">
        <v>485</v>
      </c>
      <c r="P64" s="1157">
        <f>F65+D68</f>
        <v>69.8</v>
      </c>
      <c r="Q64" s="1248">
        <f>D68+G65</f>
        <v>69.8</v>
      </c>
      <c r="R64" s="11"/>
      <c r="S64" s="924" t="s">
        <v>131</v>
      </c>
      <c r="T64" s="1175">
        <f>F71+L72</f>
        <v>13.1</v>
      </c>
      <c r="U64" s="1159">
        <f>G71+M72</f>
        <v>13.1</v>
      </c>
      <c r="V64" s="11"/>
      <c r="W64" s="1160" t="s">
        <v>158</v>
      </c>
      <c r="X64" s="1157">
        <f>I66+L71</f>
        <v>27.06</v>
      </c>
      <c r="Y64" s="1245">
        <f>J66+M71</f>
        <v>27.06</v>
      </c>
      <c r="AF64" s="217"/>
      <c r="AG64" s="275"/>
      <c r="AH64" s="217"/>
      <c r="AI64" s="201"/>
      <c r="AJ64" s="217"/>
      <c r="AK64" s="217"/>
      <c r="AL64" s="246"/>
      <c r="AM64" s="201"/>
      <c r="AN64" s="14"/>
      <c r="AO64" s="356"/>
      <c r="AP64" s="217"/>
      <c r="AQ64" s="348"/>
      <c r="AR64" s="793"/>
      <c r="AS64" s="1385"/>
      <c r="AZ64" s="11"/>
      <c r="BA64" s="11"/>
      <c r="BB64" s="11"/>
      <c r="BC64" s="11"/>
      <c r="BD64" s="11"/>
      <c r="BE64" s="11"/>
    </row>
    <row r="65" spans="2:57">
      <c r="B65" s="513" t="s">
        <v>293</v>
      </c>
      <c r="C65" s="1531" t="s">
        <v>396</v>
      </c>
      <c r="D65" s="853" t="s">
        <v>297</v>
      </c>
      <c r="E65" s="856" t="s">
        <v>117</v>
      </c>
      <c r="F65" s="857">
        <v>19.8</v>
      </c>
      <c r="G65" s="596">
        <v>19.8</v>
      </c>
      <c r="H65" s="578" t="s">
        <v>121</v>
      </c>
      <c r="I65" s="589">
        <v>13.15</v>
      </c>
      <c r="J65" s="628">
        <v>13.15</v>
      </c>
      <c r="K65" s="847" t="s">
        <v>122</v>
      </c>
      <c r="L65" s="602">
        <v>4</v>
      </c>
      <c r="M65" s="588">
        <v>4</v>
      </c>
      <c r="O65" s="1156" t="s">
        <v>118</v>
      </c>
      <c r="P65" s="1157">
        <f>I64</f>
        <v>0.4</v>
      </c>
      <c r="Q65" s="1247">
        <f>J64</f>
        <v>0.4</v>
      </c>
      <c r="R65" s="11"/>
      <c r="S65" s="1224" t="s">
        <v>489</v>
      </c>
      <c r="T65" s="1301">
        <f>U65/1000/0.04</f>
        <v>0.11249999999999999</v>
      </c>
      <c r="U65" s="1159">
        <f>G68</f>
        <v>4.5</v>
      </c>
      <c r="V65" s="11"/>
      <c r="W65" s="1162" t="s">
        <v>313</v>
      </c>
      <c r="X65" s="1157">
        <f>I72</f>
        <v>1.85</v>
      </c>
      <c r="Y65" s="1245">
        <f>J72</f>
        <v>1.85</v>
      </c>
      <c r="AF65" s="217"/>
      <c r="AG65" s="275"/>
      <c r="AH65" s="217"/>
      <c r="AI65" s="201"/>
      <c r="AJ65" s="1255"/>
      <c r="AK65" s="217"/>
      <c r="AL65" s="217"/>
      <c r="AM65" s="201"/>
      <c r="AN65" s="201"/>
      <c r="AO65" s="217"/>
      <c r="AP65" s="1017"/>
      <c r="AQ65" s="217"/>
      <c r="AR65" s="793"/>
      <c r="AS65" s="793"/>
      <c r="AZ65" s="11"/>
      <c r="BA65" s="11"/>
      <c r="BB65" s="11"/>
      <c r="BC65" s="11"/>
      <c r="BD65" s="11"/>
      <c r="BE65" s="11"/>
    </row>
    <row r="66" spans="2:57">
      <c r="B66" s="514" t="s">
        <v>175</v>
      </c>
      <c r="C66" s="465" t="s">
        <v>397</v>
      </c>
      <c r="D66" s="854"/>
      <c r="E66" s="856" t="s">
        <v>120</v>
      </c>
      <c r="F66" s="857">
        <v>24.1</v>
      </c>
      <c r="G66" s="596">
        <v>24.1</v>
      </c>
      <c r="H66" s="578" t="s">
        <v>104</v>
      </c>
      <c r="I66" s="589">
        <v>2.06</v>
      </c>
      <c r="J66" s="628">
        <v>2.06</v>
      </c>
      <c r="K66" s="847" t="s">
        <v>121</v>
      </c>
      <c r="L66" s="602">
        <v>55.35</v>
      </c>
      <c r="M66" s="588">
        <v>55.35</v>
      </c>
      <c r="O66" s="1156" t="s">
        <v>495</v>
      </c>
      <c r="P66" s="1157">
        <f>L64</f>
        <v>30.75</v>
      </c>
      <c r="Q66" s="1247">
        <f>M64</f>
        <v>30.75</v>
      </c>
      <c r="R66" s="11"/>
      <c r="S66" s="924" t="s">
        <v>82</v>
      </c>
      <c r="T66" s="1157">
        <f>L73</f>
        <v>0.6</v>
      </c>
      <c r="U66" s="1159">
        <f>M73</f>
        <v>0.6</v>
      </c>
      <c r="V66" s="11"/>
      <c r="W66" s="1162" t="s">
        <v>128</v>
      </c>
      <c r="X66" s="1157">
        <f>I67+L70</f>
        <v>21.830000000000002</v>
      </c>
      <c r="Y66" s="1245">
        <f>J67+M70</f>
        <v>18.375</v>
      </c>
      <c r="AF66" s="217"/>
      <c r="AG66" s="275"/>
      <c r="AH66" s="217"/>
      <c r="AI66" s="201"/>
      <c r="AJ66" s="217"/>
      <c r="AK66" s="217"/>
      <c r="AL66" s="217"/>
      <c r="AM66" s="217"/>
      <c r="AN66" s="217"/>
      <c r="AO66" s="214"/>
      <c r="AP66" s="1017"/>
      <c r="AQ66" s="217"/>
      <c r="AR66" s="793"/>
      <c r="AS66" s="793"/>
      <c r="AZ66" s="11"/>
      <c r="BA66" s="11"/>
      <c r="BB66" s="11"/>
      <c r="BC66" s="11"/>
      <c r="BD66" s="11"/>
      <c r="BE66" s="11"/>
    </row>
    <row r="67" spans="2:57">
      <c r="B67" s="585" t="s">
        <v>10</v>
      </c>
      <c r="C67" s="812" t="s">
        <v>287</v>
      </c>
      <c r="D67" s="650">
        <v>200</v>
      </c>
      <c r="E67" s="815" t="s">
        <v>122</v>
      </c>
      <c r="F67" s="589">
        <v>4.4000000000000004</v>
      </c>
      <c r="G67" s="596">
        <v>4.4000000000000004</v>
      </c>
      <c r="H67" s="578" t="s">
        <v>151</v>
      </c>
      <c r="I67" s="601">
        <v>1.03</v>
      </c>
      <c r="J67" s="631">
        <v>0.875</v>
      </c>
      <c r="K67" s="815" t="s">
        <v>124</v>
      </c>
      <c r="L67" s="768">
        <v>0.41</v>
      </c>
      <c r="M67" s="848">
        <v>0.41</v>
      </c>
      <c r="O67" s="1151" t="s">
        <v>314</v>
      </c>
      <c r="P67" s="1175">
        <f>X69</f>
        <v>154.19</v>
      </c>
      <c r="Q67" s="1252">
        <f>Y69</f>
        <v>128.46499999999997</v>
      </c>
      <c r="R67" s="11"/>
      <c r="S67" s="924" t="s">
        <v>86</v>
      </c>
      <c r="T67" s="1157">
        <f>F69+I71+L67</f>
        <v>1.26</v>
      </c>
      <c r="U67" s="1159">
        <f>G69+J71+M67</f>
        <v>1.26</v>
      </c>
      <c r="V67" s="11"/>
      <c r="W67" s="1162" t="s">
        <v>106</v>
      </c>
      <c r="X67" s="1157">
        <f>I69</f>
        <v>6.84</v>
      </c>
      <c r="Y67" s="1245">
        <f>J69</f>
        <v>5.47</v>
      </c>
      <c r="AF67" s="217"/>
      <c r="AG67" s="275"/>
      <c r="AH67" s="217"/>
      <c r="AI67" s="201"/>
      <c r="AJ67" s="217"/>
      <c r="AK67" s="217"/>
      <c r="AL67" s="201"/>
      <c r="AM67" s="232"/>
      <c r="AN67" s="1327"/>
      <c r="AO67" s="217"/>
      <c r="AP67" s="217"/>
      <c r="AQ67" s="217"/>
      <c r="AR67" s="217"/>
      <c r="AS67" s="217"/>
      <c r="AZ67" s="11"/>
      <c r="BA67" s="11"/>
      <c r="BB67" s="11"/>
      <c r="BC67" s="11"/>
      <c r="BD67" s="11"/>
      <c r="BE67" s="11"/>
    </row>
    <row r="68" spans="2:57">
      <c r="B68" s="585" t="s">
        <v>11</v>
      </c>
      <c r="C68" s="461" t="s">
        <v>12</v>
      </c>
      <c r="D68" s="650">
        <v>50</v>
      </c>
      <c r="E68" s="815" t="s">
        <v>145</v>
      </c>
      <c r="F68" s="768" t="s">
        <v>434</v>
      </c>
      <c r="G68" s="596">
        <v>4.5</v>
      </c>
      <c r="H68" s="578" t="s">
        <v>108</v>
      </c>
      <c r="I68" s="589">
        <v>2</v>
      </c>
      <c r="J68" s="634">
        <v>2</v>
      </c>
      <c r="K68" s="700" t="s">
        <v>294</v>
      </c>
      <c r="L68" s="647"/>
      <c r="M68" s="759"/>
      <c r="O68" s="1151"/>
      <c r="P68" s="1165"/>
      <c r="Q68" s="1247"/>
      <c r="R68" s="11"/>
      <c r="S68" s="924" t="s">
        <v>508</v>
      </c>
      <c r="T68" s="1157">
        <f>I70</f>
        <v>2E-3</v>
      </c>
      <c r="U68" s="1198">
        <f>J70</f>
        <v>2E-3</v>
      </c>
      <c r="V68" s="11"/>
      <c r="W68" s="1162" t="s">
        <v>114</v>
      </c>
      <c r="X68" s="1157">
        <f>L69</f>
        <v>96.61</v>
      </c>
      <c r="Y68" s="1246">
        <f>M69</f>
        <v>75.709999999999994</v>
      </c>
      <c r="AF68" s="217"/>
      <c r="AG68" s="275"/>
      <c r="AH68" s="217"/>
      <c r="AI68" s="201"/>
      <c r="AJ68" s="217"/>
      <c r="AK68" s="217"/>
      <c r="AL68" s="201"/>
      <c r="AM68" s="222"/>
      <c r="AN68" s="244"/>
      <c r="AO68" s="217"/>
      <c r="AP68" s="217"/>
      <c r="AQ68" s="217"/>
      <c r="AZ68" s="11"/>
      <c r="BA68" s="11"/>
      <c r="BB68" s="11"/>
      <c r="BC68" s="11"/>
      <c r="BD68" s="11"/>
      <c r="BE68" s="11"/>
    </row>
    <row r="69" spans="2:57">
      <c r="B69" s="585" t="s">
        <v>11</v>
      </c>
      <c r="C69" s="461" t="s">
        <v>17</v>
      </c>
      <c r="D69" s="650">
        <v>30</v>
      </c>
      <c r="E69" s="693" t="s">
        <v>124</v>
      </c>
      <c r="F69" s="571">
        <v>0.8</v>
      </c>
      <c r="G69" s="572">
        <v>0.8</v>
      </c>
      <c r="H69" s="578" t="s">
        <v>106</v>
      </c>
      <c r="I69" s="499">
        <v>6.84</v>
      </c>
      <c r="J69" s="504">
        <v>5.47</v>
      </c>
      <c r="K69" s="573" t="s">
        <v>114</v>
      </c>
      <c r="L69" s="518">
        <v>96.61</v>
      </c>
      <c r="M69" s="497">
        <v>75.709999999999994</v>
      </c>
      <c r="O69" s="1200" t="s">
        <v>354</v>
      </c>
      <c r="P69" s="1152">
        <f>D67</f>
        <v>200</v>
      </c>
      <c r="Q69" s="1159">
        <f>D67</f>
        <v>200</v>
      </c>
      <c r="R69" s="11"/>
      <c r="S69" s="641" t="s">
        <v>165</v>
      </c>
      <c r="T69" s="1277">
        <f>F70</f>
        <v>11</v>
      </c>
      <c r="U69" s="1159">
        <f>G70</f>
        <v>11</v>
      </c>
      <c r="V69" s="11"/>
      <c r="W69" s="1167" t="s">
        <v>315</v>
      </c>
      <c r="X69" s="1225">
        <f>SUM(X64:X68)</f>
        <v>154.19</v>
      </c>
      <c r="Y69" s="1260">
        <f>SUM(Y64:Y68)</f>
        <v>128.46499999999997</v>
      </c>
      <c r="Z69">
        <f>I66+I67+I69+I72+L69+L70+L71</f>
        <v>154.19</v>
      </c>
      <c r="AA69">
        <f>J66+J67+J69+J72+M69+M70+M71</f>
        <v>128.46499999999997</v>
      </c>
      <c r="AF69" s="217"/>
      <c r="AG69" s="275"/>
      <c r="AH69" s="217"/>
      <c r="AI69" s="201"/>
      <c r="AJ69" s="217"/>
      <c r="AK69" s="217"/>
      <c r="AL69" s="201"/>
      <c r="AM69" s="199"/>
      <c r="AN69" s="244"/>
      <c r="AO69" s="217"/>
      <c r="AP69" s="217"/>
      <c r="AQ69" s="216"/>
      <c r="AZ69" s="11"/>
      <c r="BA69" s="11"/>
      <c r="BB69" s="11"/>
      <c r="BC69" s="11"/>
      <c r="BD69" s="11"/>
      <c r="BE69" s="11"/>
    </row>
    <row r="70" spans="2:57">
      <c r="B70" s="606"/>
      <c r="C70" s="461"/>
      <c r="D70" s="650"/>
      <c r="E70" s="815" t="s">
        <v>165</v>
      </c>
      <c r="F70" s="602">
        <v>11</v>
      </c>
      <c r="G70" s="600">
        <v>11</v>
      </c>
      <c r="H70" s="578" t="s">
        <v>125</v>
      </c>
      <c r="I70" s="553">
        <v>2E-3</v>
      </c>
      <c r="J70" s="554">
        <v>2E-3</v>
      </c>
      <c r="K70" s="815" t="s">
        <v>151</v>
      </c>
      <c r="L70" s="589">
        <v>20.8</v>
      </c>
      <c r="M70" s="634">
        <v>17.5</v>
      </c>
      <c r="O70" s="1201" t="s">
        <v>537</v>
      </c>
      <c r="P70" s="1187">
        <f>F64</f>
        <v>145.19999999999999</v>
      </c>
      <c r="Q70" s="1183">
        <f>G64</f>
        <v>81.400000000000006</v>
      </c>
      <c r="R70" s="11"/>
      <c r="S70" s="11"/>
      <c r="T70" s="11"/>
      <c r="U70" s="11"/>
      <c r="V70" s="11"/>
      <c r="W70" s="11"/>
      <c r="X70" s="11"/>
      <c r="Y70" s="1202"/>
      <c r="AF70" s="217"/>
      <c r="AG70" s="275"/>
      <c r="AH70" s="217"/>
      <c r="AI70" s="201"/>
      <c r="AJ70" s="217"/>
      <c r="AK70" s="217"/>
      <c r="AL70" s="214"/>
      <c r="AM70" s="216"/>
      <c r="AN70" s="244"/>
      <c r="AO70" s="217"/>
      <c r="AP70" s="217"/>
      <c r="AQ70" s="1325"/>
      <c r="AR70" s="11"/>
      <c r="AS70" s="11"/>
      <c r="AZ70" s="11"/>
      <c r="BA70" s="11"/>
      <c r="BB70" s="11"/>
      <c r="BC70" s="11"/>
      <c r="BD70" s="11"/>
      <c r="BE70" s="11"/>
    </row>
    <row r="71" spans="2:57" ht="15.75">
      <c r="B71" s="204"/>
      <c r="C71" s="207"/>
      <c r="D71" s="98"/>
      <c r="E71" s="847" t="s">
        <v>131</v>
      </c>
      <c r="F71" s="602">
        <v>6.6</v>
      </c>
      <c r="G71" s="600">
        <v>6.6</v>
      </c>
      <c r="H71" s="578" t="s">
        <v>86</v>
      </c>
      <c r="I71" s="602">
        <v>0.05</v>
      </c>
      <c r="J71" s="588">
        <v>0.05</v>
      </c>
      <c r="K71" s="815" t="s">
        <v>104</v>
      </c>
      <c r="L71" s="589">
        <v>25</v>
      </c>
      <c r="M71" s="634">
        <v>25</v>
      </c>
      <c r="O71" s="1156" t="s">
        <v>96</v>
      </c>
      <c r="P71" s="1187">
        <f>F66</f>
        <v>24.1</v>
      </c>
      <c r="Q71" s="1159">
        <f>G66</f>
        <v>24.1</v>
      </c>
      <c r="R71" s="11"/>
      <c r="S71" s="11"/>
      <c r="T71" s="11"/>
      <c r="U71" s="11"/>
      <c r="V71" s="11"/>
      <c r="W71" s="7"/>
      <c r="X71" s="1290"/>
      <c r="Y71" s="1226"/>
      <c r="AF71" s="1255"/>
      <c r="AG71" s="275"/>
      <c r="AH71" s="217"/>
      <c r="AI71" s="201"/>
      <c r="AJ71" s="217"/>
      <c r="AK71" s="217"/>
      <c r="AL71" s="201"/>
      <c r="AM71" s="199"/>
      <c r="AN71" s="244"/>
      <c r="AO71" s="217"/>
      <c r="AP71" s="217"/>
      <c r="AQ71" s="216"/>
      <c r="AR71" s="245"/>
      <c r="AS71" s="217"/>
      <c r="AZ71" s="11"/>
      <c r="BA71" s="11"/>
      <c r="BB71" s="11"/>
      <c r="BC71" s="11"/>
      <c r="BD71" s="11"/>
      <c r="BE71" s="11"/>
    </row>
    <row r="72" spans="2:57" ht="15.75" thickBot="1">
      <c r="B72" s="204"/>
      <c r="C72" s="207"/>
      <c r="D72" s="11"/>
      <c r="E72" s="261"/>
      <c r="F72" s="607"/>
      <c r="G72" s="604"/>
      <c r="H72" s="578" t="s">
        <v>107</v>
      </c>
      <c r="I72" s="601">
        <v>1.85</v>
      </c>
      <c r="J72" s="631">
        <v>1.85</v>
      </c>
      <c r="K72" s="824" t="s">
        <v>131</v>
      </c>
      <c r="L72" s="593">
        <v>6.5</v>
      </c>
      <c r="M72" s="635">
        <v>6.5</v>
      </c>
      <c r="O72" s="1197"/>
      <c r="P72" s="1275"/>
      <c r="Q72" s="1172"/>
      <c r="R72" s="38"/>
      <c r="S72" s="38"/>
      <c r="T72" s="38"/>
      <c r="U72" s="38"/>
      <c r="V72" s="38"/>
      <c r="W72" s="38"/>
      <c r="X72" s="38"/>
      <c r="Y72" s="1398"/>
      <c r="AF72" s="217"/>
      <c r="AG72" s="275"/>
      <c r="AH72" s="217"/>
      <c r="AI72" s="279"/>
      <c r="AJ72" s="217"/>
      <c r="AK72" s="217"/>
      <c r="AL72" s="201"/>
      <c r="AM72" s="216"/>
      <c r="AN72" s="244"/>
      <c r="AO72" s="217"/>
      <c r="AP72" s="217"/>
      <c r="AQ72" s="216"/>
      <c r="AR72" s="11"/>
      <c r="AS72" s="11"/>
      <c r="AZ72" s="11"/>
      <c r="BA72" s="11"/>
      <c r="BB72" s="11"/>
      <c r="BC72" s="11"/>
      <c r="BD72" s="11"/>
      <c r="BE72" s="11"/>
    </row>
    <row r="73" spans="2:57" ht="15.75" thickBot="1">
      <c r="B73" s="205"/>
      <c r="C73" s="208"/>
      <c r="D73" s="38"/>
      <c r="E73" s="78"/>
      <c r="F73" s="38"/>
      <c r="G73" s="38"/>
      <c r="H73" s="38"/>
      <c r="I73" s="38"/>
      <c r="J73" s="101"/>
      <c r="K73" s="810" t="s">
        <v>82</v>
      </c>
      <c r="L73" s="820">
        <v>0.6</v>
      </c>
      <c r="M73" s="839">
        <v>0.6</v>
      </c>
      <c r="AF73" s="1255"/>
      <c r="AG73" s="275"/>
      <c r="AH73" s="217"/>
      <c r="AI73" s="217"/>
      <c r="AJ73" s="217"/>
      <c r="AK73" s="217"/>
      <c r="AL73" s="201"/>
      <c r="AM73" s="199"/>
      <c r="AN73" s="244"/>
      <c r="AO73" s="217"/>
      <c r="AP73" s="217"/>
      <c r="AQ73" s="244"/>
      <c r="AR73" s="11"/>
      <c r="AS73" s="11"/>
      <c r="AZ73" s="11"/>
      <c r="BA73" s="11"/>
      <c r="BB73" s="11"/>
      <c r="BC73" s="11"/>
      <c r="BD73" s="11"/>
      <c r="BE73" s="11"/>
    </row>
    <row r="74" spans="2:57" ht="15.75" thickBot="1">
      <c r="B74" s="1784" t="s">
        <v>94</v>
      </c>
      <c r="C74" s="201"/>
      <c r="D74" s="199"/>
      <c r="E74" s="140"/>
      <c r="F74" s="115"/>
      <c r="G74" s="334"/>
      <c r="H74" s="11"/>
      <c r="I74" s="11"/>
      <c r="J74" s="11"/>
      <c r="K74" s="11"/>
      <c r="AF74" s="217"/>
      <c r="AG74" s="275"/>
      <c r="AH74" s="217"/>
      <c r="AI74" s="217"/>
      <c r="AJ74" s="217"/>
      <c r="AK74" s="217"/>
      <c r="AL74" s="220"/>
      <c r="AM74" s="223"/>
      <c r="AN74" s="244"/>
      <c r="AO74" s="217"/>
      <c r="AP74" s="217"/>
      <c r="AQ74" s="217"/>
      <c r="AR74" s="217"/>
      <c r="AS74" s="1324"/>
      <c r="AZ74" s="11"/>
      <c r="BA74" s="11"/>
      <c r="BB74" s="11"/>
      <c r="BC74" s="11"/>
      <c r="BD74" s="11"/>
      <c r="BE74" s="11"/>
    </row>
    <row r="75" spans="2:57" ht="16.5" thickBot="1">
      <c r="B75" s="1782" t="s">
        <v>272</v>
      </c>
      <c r="C75" s="231"/>
      <c r="D75" s="311"/>
      <c r="E75" s="307" t="s">
        <v>535</v>
      </c>
      <c r="F75" s="250"/>
      <c r="G75" s="66"/>
      <c r="H75" s="1528" t="s">
        <v>270</v>
      </c>
      <c r="I75" s="51"/>
      <c r="J75" s="66"/>
      <c r="K75" s="289" t="s">
        <v>143</v>
      </c>
      <c r="L75" s="51"/>
      <c r="M75" s="66"/>
      <c r="O75" s="1143" t="s">
        <v>272</v>
      </c>
      <c r="P75" s="1144"/>
      <c r="Q75" s="1144"/>
      <c r="R75" s="1145"/>
      <c r="S75" s="51"/>
      <c r="T75" s="51"/>
      <c r="U75" s="51"/>
      <c r="V75" s="94"/>
      <c r="W75" s="94"/>
      <c r="X75" s="94"/>
      <c r="Y75" s="72"/>
      <c r="AF75" s="217"/>
      <c r="AG75" s="275"/>
      <c r="AH75" s="217"/>
      <c r="AI75" s="217"/>
      <c r="AJ75" s="217"/>
      <c r="AK75" s="217"/>
      <c r="AL75" s="217"/>
      <c r="AM75" s="217"/>
      <c r="AN75" s="244"/>
      <c r="AO75" s="217"/>
      <c r="AP75" s="217"/>
      <c r="AQ75" s="201"/>
      <c r="AR75" s="201"/>
      <c r="AS75" s="216"/>
      <c r="AZ75" s="11"/>
      <c r="BA75" s="11"/>
      <c r="BB75" s="11"/>
      <c r="BC75" s="11"/>
      <c r="BD75" s="11"/>
      <c r="BE75" s="11"/>
    </row>
    <row r="76" spans="2:57" ht="17.25" customHeight="1" thickBot="1">
      <c r="B76" s="1809" t="s">
        <v>606</v>
      </c>
      <c r="C76" s="811" t="s">
        <v>591</v>
      </c>
      <c r="D76" s="1098" t="s">
        <v>31</v>
      </c>
      <c r="E76" s="140" t="s">
        <v>180</v>
      </c>
      <c r="F76" s="139" t="s">
        <v>181</v>
      </c>
      <c r="G76" s="333" t="s">
        <v>182</v>
      </c>
      <c r="H76" s="136" t="s">
        <v>180</v>
      </c>
      <c r="I76" s="137" t="s">
        <v>181</v>
      </c>
      <c r="J76" s="325" t="s">
        <v>182</v>
      </c>
      <c r="K76" s="141" t="s">
        <v>180</v>
      </c>
      <c r="L76" s="137" t="s">
        <v>181</v>
      </c>
      <c r="M76" s="325" t="s">
        <v>182</v>
      </c>
      <c r="O76" s="1146" t="s">
        <v>180</v>
      </c>
      <c r="P76" s="1147" t="s">
        <v>181</v>
      </c>
      <c r="Q76" s="1148" t="s">
        <v>182</v>
      </c>
      <c r="R76" s="94"/>
      <c r="S76" s="1149" t="s">
        <v>180</v>
      </c>
      <c r="T76" s="1149" t="s">
        <v>181</v>
      </c>
      <c r="U76" s="1270" t="s">
        <v>182</v>
      </c>
      <c r="V76" s="11"/>
      <c r="W76" s="11"/>
      <c r="X76" s="11"/>
      <c r="Y76" s="98"/>
      <c r="AA76" s="1234"/>
      <c r="AF76" s="201"/>
      <c r="AG76" s="217"/>
      <c r="AH76" s="217"/>
      <c r="AI76" s="217"/>
      <c r="AJ76" s="217"/>
      <c r="AK76" s="217"/>
      <c r="AL76" s="217"/>
      <c r="AM76" s="217"/>
      <c r="AN76" s="244"/>
      <c r="AO76" s="217"/>
      <c r="AP76" s="217"/>
      <c r="AQ76" s="201"/>
      <c r="AR76" s="201"/>
      <c r="AS76" s="216"/>
      <c r="AZ76" s="11"/>
      <c r="BA76" s="11"/>
      <c r="BB76" s="11"/>
      <c r="BC76" s="11"/>
      <c r="BD76" s="11"/>
      <c r="BE76" s="11"/>
    </row>
    <row r="77" spans="2:57">
      <c r="B77" s="1775" t="s">
        <v>24</v>
      </c>
      <c r="C77" s="811" t="s">
        <v>607</v>
      </c>
      <c r="D77" s="948">
        <v>15</v>
      </c>
      <c r="E77" s="293" t="s">
        <v>161</v>
      </c>
      <c r="F77" s="297">
        <v>31</v>
      </c>
      <c r="G77" s="308">
        <v>31</v>
      </c>
      <c r="H77" s="286" t="s">
        <v>137</v>
      </c>
      <c r="I77" s="288">
        <v>2</v>
      </c>
      <c r="J77" s="313">
        <v>2</v>
      </c>
      <c r="K77" s="859" t="s">
        <v>331</v>
      </c>
      <c r="L77" s="431">
        <v>15.51</v>
      </c>
      <c r="M77" s="858">
        <v>15</v>
      </c>
      <c r="O77" s="1151" t="s">
        <v>483</v>
      </c>
      <c r="P77" s="1152">
        <f>D80</f>
        <v>40</v>
      </c>
      <c r="Q77" s="1159">
        <f>D80</f>
        <v>40</v>
      </c>
      <c r="R77" s="11"/>
      <c r="S77" s="1223" t="s">
        <v>122</v>
      </c>
      <c r="T77" s="1187">
        <f>F80</f>
        <v>10</v>
      </c>
      <c r="U77" s="1153">
        <f>G80</f>
        <v>10</v>
      </c>
      <c r="V77" s="11"/>
      <c r="W77" s="11"/>
      <c r="X77" s="11"/>
      <c r="Y77" s="98"/>
      <c r="AA77" s="324"/>
      <c r="AF77" s="217"/>
      <c r="AG77" s="187"/>
      <c r="AH77" s="217"/>
      <c r="AI77" s="217"/>
      <c r="AJ77" s="217"/>
      <c r="AK77" s="217"/>
      <c r="AL77" s="217"/>
      <c r="AM77" s="217"/>
      <c r="AN77" s="244"/>
      <c r="AO77" s="217"/>
      <c r="AP77" s="217"/>
      <c r="AQ77" s="220"/>
      <c r="AR77" s="214"/>
      <c r="AS77" s="216"/>
      <c r="AZ77" s="11"/>
      <c r="BA77" s="11"/>
      <c r="BB77" s="11"/>
      <c r="BC77" s="11"/>
      <c r="BD77" s="11"/>
      <c r="BE77" s="11"/>
    </row>
    <row r="78" spans="2:57">
      <c r="B78" s="1771" t="s">
        <v>22</v>
      </c>
      <c r="C78" s="811" t="s">
        <v>23</v>
      </c>
      <c r="D78" s="1810">
        <v>200</v>
      </c>
      <c r="E78" s="824" t="s">
        <v>120</v>
      </c>
      <c r="F78" s="607">
        <v>140.5</v>
      </c>
      <c r="G78" s="614">
        <v>140.5</v>
      </c>
      <c r="H78" s="824" t="s">
        <v>121</v>
      </c>
      <c r="I78" s="589">
        <v>66</v>
      </c>
      <c r="J78" s="628"/>
      <c r="K78" s="505"/>
      <c r="L78" s="167"/>
      <c r="M78" s="506"/>
      <c r="O78" s="1156" t="s">
        <v>485</v>
      </c>
      <c r="P78" s="1157">
        <f>D79</f>
        <v>50</v>
      </c>
      <c r="Q78" s="1158">
        <f>D79</f>
        <v>50</v>
      </c>
      <c r="R78" s="11"/>
      <c r="S78" s="924" t="s">
        <v>82</v>
      </c>
      <c r="T78" s="1157">
        <f>F79+I79</f>
        <v>16.5</v>
      </c>
      <c r="U78" s="1159">
        <f>G79+J79</f>
        <v>16.5</v>
      </c>
      <c r="V78" s="11"/>
      <c r="W78" s="11"/>
      <c r="X78" s="11"/>
      <c r="Y78" s="98"/>
      <c r="AA78" s="214"/>
      <c r="AF78" s="217"/>
      <c r="AG78" s="214"/>
      <c r="AH78" s="217"/>
      <c r="AI78" s="217"/>
      <c r="AJ78" s="217"/>
      <c r="AK78" s="172"/>
      <c r="AL78" s="217"/>
      <c r="AM78" s="217"/>
      <c r="AN78" s="244"/>
      <c r="AO78" s="217"/>
      <c r="AP78" s="217"/>
      <c r="AQ78" s="220"/>
      <c r="AR78" s="214"/>
      <c r="AS78" s="229"/>
      <c r="AZ78" s="11"/>
      <c r="BA78" s="11"/>
      <c r="BB78" s="11"/>
      <c r="BC78" s="11"/>
      <c r="BD78" s="11"/>
      <c r="BE78" s="11"/>
    </row>
    <row r="79" spans="2:57">
      <c r="B79" s="1032" t="s">
        <v>11</v>
      </c>
      <c r="C79" s="812" t="s">
        <v>12</v>
      </c>
      <c r="D79" s="948">
        <v>50</v>
      </c>
      <c r="E79" s="824" t="s">
        <v>82</v>
      </c>
      <c r="F79" s="607">
        <v>3.5</v>
      </c>
      <c r="G79" s="614">
        <v>3.5</v>
      </c>
      <c r="H79" s="489" t="s">
        <v>82</v>
      </c>
      <c r="I79" s="490">
        <v>13</v>
      </c>
      <c r="J79" s="491">
        <v>13</v>
      </c>
      <c r="K79" s="86"/>
      <c r="L79" s="11"/>
      <c r="M79" s="98"/>
      <c r="O79" s="1156" t="s">
        <v>161</v>
      </c>
      <c r="P79" s="1175">
        <f>F77</f>
        <v>31</v>
      </c>
      <c r="Q79" s="1419">
        <f>G77</f>
        <v>31</v>
      </c>
      <c r="R79" s="11"/>
      <c r="S79" s="924" t="s">
        <v>316</v>
      </c>
      <c r="T79" s="1157">
        <f>D81</f>
        <v>20</v>
      </c>
      <c r="U79" s="1159">
        <f>D81</f>
        <v>20</v>
      </c>
      <c r="V79" s="11"/>
      <c r="W79" s="11"/>
      <c r="X79" s="11"/>
      <c r="Y79" s="98"/>
      <c r="AA79" s="214"/>
      <c r="AE79" s="217"/>
      <c r="AF79" s="217"/>
      <c r="AG79" s="214"/>
      <c r="AH79" s="217"/>
      <c r="AI79" s="217"/>
      <c r="AJ79" s="217"/>
      <c r="AK79" s="172"/>
      <c r="AL79" s="217"/>
      <c r="AM79" s="217"/>
      <c r="AN79" s="244"/>
      <c r="AO79" s="217"/>
      <c r="AP79" s="217"/>
      <c r="AQ79" s="217"/>
      <c r="AR79" s="214"/>
      <c r="AS79" s="216"/>
      <c r="AZ79" s="11"/>
      <c r="BA79" s="11"/>
      <c r="BB79" s="11"/>
      <c r="BC79" s="11"/>
      <c r="BD79" s="11"/>
      <c r="BE79" s="11"/>
    </row>
    <row r="80" spans="2:57">
      <c r="B80" s="1032" t="s">
        <v>11</v>
      </c>
      <c r="C80" s="812" t="s">
        <v>13</v>
      </c>
      <c r="D80" s="948">
        <v>40</v>
      </c>
      <c r="E80" s="870" t="s">
        <v>122</v>
      </c>
      <c r="F80" s="607">
        <v>10</v>
      </c>
      <c r="G80" s="614">
        <v>10</v>
      </c>
      <c r="H80" s="870" t="s">
        <v>121</v>
      </c>
      <c r="I80" s="602">
        <v>150</v>
      </c>
      <c r="J80" s="588">
        <v>150</v>
      </c>
      <c r="K80" s="86"/>
      <c r="L80" s="11"/>
      <c r="M80" s="98"/>
      <c r="O80" s="1164" t="s">
        <v>494</v>
      </c>
      <c r="P80" s="1395">
        <f>D82</f>
        <v>90</v>
      </c>
      <c r="Q80" s="1247">
        <f>D82</f>
        <v>90</v>
      </c>
      <c r="R80" s="11"/>
      <c r="S80" s="924" t="s">
        <v>84</v>
      </c>
      <c r="T80" s="1157">
        <f>I77</f>
        <v>2</v>
      </c>
      <c r="U80" s="1159">
        <f>J77</f>
        <v>2</v>
      </c>
      <c r="V80" s="11"/>
      <c r="W80" s="11"/>
      <c r="X80" s="11"/>
      <c r="Y80" s="98"/>
      <c r="AA80" s="220"/>
      <c r="AB80" s="11"/>
      <c r="AC80" s="11"/>
      <c r="AD80" s="15"/>
      <c r="AE80" s="217"/>
      <c r="AF80" s="217"/>
      <c r="AG80" s="214"/>
      <c r="AH80" s="217"/>
      <c r="AI80" s="217"/>
      <c r="AJ80" s="217"/>
      <c r="AK80" s="172"/>
      <c r="AL80" s="217"/>
      <c r="AM80" s="217"/>
      <c r="AN80" s="244"/>
      <c r="AO80" s="217"/>
      <c r="AP80" s="217"/>
      <c r="AQ80" s="217"/>
      <c r="AR80" s="217"/>
      <c r="AS80" s="236"/>
      <c r="AZ80" s="11"/>
      <c r="BA80" s="11"/>
      <c r="BB80" s="11"/>
      <c r="BC80" s="11"/>
      <c r="BD80" s="11"/>
      <c r="BE80" s="11"/>
    </row>
    <row r="81" spans="2:57">
      <c r="B81" s="1032" t="s">
        <v>11</v>
      </c>
      <c r="C81" s="1911" t="s">
        <v>579</v>
      </c>
      <c r="D81" s="948">
        <v>20</v>
      </c>
      <c r="E81" s="489" t="s">
        <v>86</v>
      </c>
      <c r="F81" s="490">
        <v>1</v>
      </c>
      <c r="G81" s="491">
        <v>1</v>
      </c>
      <c r="H81" s="86"/>
      <c r="I81" s="11"/>
      <c r="J81" s="98"/>
      <c r="K81" s="86"/>
      <c r="L81" s="11"/>
      <c r="M81" s="98"/>
      <c r="O81" s="1156" t="s">
        <v>96</v>
      </c>
      <c r="P81" s="1187">
        <f>F78</f>
        <v>140.5</v>
      </c>
      <c r="Q81" s="1166">
        <f>G78</f>
        <v>140.5</v>
      </c>
      <c r="R81" s="11"/>
      <c r="S81" s="924" t="s">
        <v>86</v>
      </c>
      <c r="T81" s="1157">
        <f>F81</f>
        <v>1</v>
      </c>
      <c r="U81" s="1159">
        <f>G81</f>
        <v>1</v>
      </c>
      <c r="V81" s="11"/>
      <c r="W81" s="11"/>
      <c r="X81" s="11"/>
      <c r="Y81" s="98"/>
      <c r="AA81" s="220"/>
      <c r="AB81" s="11"/>
      <c r="AC81" s="11"/>
      <c r="AD81" s="15"/>
      <c r="AE81" s="217"/>
      <c r="AF81" s="217"/>
      <c r="AG81" s="201"/>
      <c r="AH81" s="217"/>
      <c r="AI81" s="217"/>
      <c r="AJ81" s="217"/>
      <c r="AK81" s="172"/>
      <c r="AL81" s="217"/>
      <c r="AM81" s="217"/>
      <c r="AN81" s="244"/>
      <c r="AO81" s="217"/>
      <c r="AP81" s="217"/>
      <c r="AQ81" s="199"/>
      <c r="AR81" s="217"/>
      <c r="AS81" s="236"/>
      <c r="AZ81" s="11"/>
      <c r="BA81" s="11"/>
      <c r="BB81" s="11"/>
      <c r="BC81" s="11"/>
      <c r="BD81" s="11"/>
      <c r="BE81" s="11"/>
    </row>
    <row r="82" spans="2:57" ht="15.75" thickBot="1">
      <c r="B82" s="1525" t="s">
        <v>14</v>
      </c>
      <c r="C82" s="1503" t="s">
        <v>580</v>
      </c>
      <c r="D82" s="1511">
        <v>90</v>
      </c>
      <c r="E82" s="825" t="s">
        <v>121</v>
      </c>
      <c r="F82" s="877">
        <v>37.5</v>
      </c>
      <c r="G82" s="878">
        <v>37.5</v>
      </c>
      <c r="H82" s="78"/>
      <c r="I82" s="38"/>
      <c r="J82" s="101"/>
      <c r="K82" s="876"/>
      <c r="L82" s="248"/>
      <c r="M82" s="364"/>
      <c r="O82" s="1811" t="s">
        <v>331</v>
      </c>
      <c r="P82" s="1812">
        <f>L77</f>
        <v>15.51</v>
      </c>
      <c r="Q82" s="1813">
        <f>M77</f>
        <v>15</v>
      </c>
      <c r="R82" s="38"/>
      <c r="S82" s="149"/>
      <c r="T82" s="38"/>
      <c r="U82" s="38"/>
      <c r="V82" s="38"/>
      <c r="W82" s="38"/>
      <c r="X82" s="38"/>
      <c r="Y82" s="101"/>
      <c r="AA82" s="214"/>
      <c r="AB82" s="42"/>
      <c r="AC82" s="7"/>
      <c r="AD82" s="15"/>
      <c r="AE82" s="217"/>
      <c r="AF82" s="217"/>
      <c r="AG82" s="201"/>
      <c r="AH82" s="217"/>
      <c r="AI82" s="217"/>
      <c r="AJ82" s="217"/>
      <c r="AK82" s="172"/>
      <c r="AL82" s="217"/>
      <c r="AM82" s="217"/>
      <c r="AN82" s="217"/>
      <c r="AO82" s="217"/>
      <c r="AP82" s="217"/>
      <c r="AQ82" s="217"/>
      <c r="AR82" s="217"/>
      <c r="AS82" s="236"/>
      <c r="AZ82" s="11"/>
      <c r="BA82" s="11"/>
      <c r="BB82" s="11"/>
      <c r="BC82" s="11"/>
      <c r="BD82" s="11"/>
      <c r="BE82" s="11"/>
    </row>
    <row r="83" spans="2:57">
      <c r="C83" s="271"/>
      <c r="AA83" s="220"/>
      <c r="AB83" s="42"/>
      <c r="AC83" s="7"/>
      <c r="AD83" s="15"/>
      <c r="AE83" s="217"/>
      <c r="AF83" s="217"/>
      <c r="AG83" s="201"/>
      <c r="AH83" s="217"/>
      <c r="AI83" s="217"/>
      <c r="AJ83" s="217"/>
      <c r="AK83" s="172"/>
      <c r="AL83" s="217"/>
      <c r="AM83" s="217"/>
      <c r="AN83" s="217"/>
      <c r="AO83" s="217"/>
      <c r="AP83" s="217"/>
      <c r="AQ83" s="217"/>
      <c r="AR83" s="217"/>
      <c r="AS83" s="217"/>
      <c r="AZ83" s="11"/>
      <c r="BA83" s="11"/>
      <c r="BB83" s="11"/>
      <c r="BC83" s="11"/>
      <c r="BD83" s="11"/>
      <c r="BE83" s="11"/>
    </row>
    <row r="84" spans="2:57" ht="15.75">
      <c r="C84" s="236"/>
      <c r="D84" s="11"/>
      <c r="E84" s="11"/>
      <c r="F84" s="277" t="s">
        <v>159</v>
      </c>
      <c r="G84" s="11"/>
      <c r="H84" s="140"/>
      <c r="I84" s="115"/>
      <c r="J84" s="334"/>
      <c r="K84" s="11"/>
      <c r="S84" s="301" t="s">
        <v>497</v>
      </c>
      <c r="AA84" s="220"/>
      <c r="AB84" s="42"/>
      <c r="AC84" s="11"/>
      <c r="AD84" s="15"/>
      <c r="AE84" s="217"/>
      <c r="AF84" s="217"/>
      <c r="AG84" s="201"/>
      <c r="AH84" s="217"/>
      <c r="AI84" s="217"/>
      <c r="AJ84" s="217"/>
      <c r="AK84" s="172"/>
      <c r="AL84" s="217"/>
      <c r="AM84" s="217"/>
      <c r="AN84" s="217"/>
      <c r="AO84" s="217"/>
      <c r="AP84" s="217"/>
      <c r="AQ84" s="217"/>
      <c r="AR84" s="217"/>
      <c r="AS84" s="217"/>
      <c r="AZ84" s="11"/>
      <c r="BA84" s="11"/>
      <c r="BB84" s="11"/>
      <c r="BC84" s="11"/>
      <c r="BD84" s="11"/>
      <c r="BE84" s="11"/>
    </row>
    <row r="85" spans="2:57" ht="15.75" thickBot="1">
      <c r="B85" s="172"/>
      <c r="C85" s="271"/>
      <c r="AB85" s="11"/>
      <c r="AC85" s="11"/>
      <c r="AD85" s="11"/>
      <c r="AE85" s="217"/>
      <c r="AF85" s="217"/>
      <c r="AG85" s="201"/>
      <c r="AH85" s="217"/>
      <c r="AI85" s="217"/>
      <c r="AJ85" s="1285"/>
      <c r="AK85" s="172"/>
      <c r="AR85" s="217"/>
      <c r="AS85" s="217"/>
      <c r="AZ85" s="11"/>
      <c r="BA85" s="11"/>
      <c r="BB85" s="11"/>
      <c r="BC85" s="11"/>
      <c r="BD85" s="11"/>
      <c r="BE85" s="11"/>
    </row>
    <row r="86" spans="2:57" ht="15" customHeight="1" thickBot="1">
      <c r="B86" s="272" t="s">
        <v>3</v>
      </c>
      <c r="C86" s="227" t="s">
        <v>4</v>
      </c>
      <c r="D86" s="273" t="s">
        <v>5</v>
      </c>
      <c r="E86" s="274" t="s">
        <v>97</v>
      </c>
      <c r="F86" s="231"/>
      <c r="G86" s="231"/>
      <c r="H86" s="231"/>
      <c r="I86" s="231"/>
      <c r="J86" s="231"/>
      <c r="K86" s="231"/>
      <c r="L86" s="94"/>
      <c r="M86" s="72"/>
      <c r="O86" s="1143" t="s">
        <v>273</v>
      </c>
      <c r="P86" s="1144"/>
      <c r="Q86" s="1144"/>
      <c r="R86" s="1145"/>
      <c r="S86" s="51"/>
      <c r="T86" s="51"/>
      <c r="U86" s="51"/>
      <c r="V86" s="51"/>
      <c r="W86" s="51"/>
      <c r="X86" s="51"/>
      <c r="Y86" s="66"/>
      <c r="AA86" s="220"/>
      <c r="AB86" s="244"/>
      <c r="AC86" s="217"/>
      <c r="AD86" s="244"/>
      <c r="AE86" s="217"/>
      <c r="AF86" s="217"/>
      <c r="AG86" s="201"/>
      <c r="AH86" s="217"/>
      <c r="AI86" s="217"/>
      <c r="AJ86" s="330"/>
      <c r="AK86" s="172"/>
      <c r="AZ86" s="11"/>
      <c r="BA86" s="11"/>
      <c r="BB86" s="11"/>
      <c r="BC86" s="11"/>
      <c r="BD86" s="11"/>
      <c r="BE86" s="11"/>
    </row>
    <row r="87" spans="2:57" ht="17.25" customHeight="1" thickBot="1">
      <c r="B87" s="235" t="s">
        <v>6</v>
      </c>
      <c r="C87" s="275"/>
      <c r="D87" s="211" t="s">
        <v>98</v>
      </c>
      <c r="E87" s="49"/>
      <c r="F87" s="315" t="s">
        <v>236</v>
      </c>
      <c r="G87" s="51"/>
      <c r="H87" s="51"/>
      <c r="I87" s="51"/>
      <c r="J87" s="51"/>
      <c r="K87" s="743" t="s">
        <v>77</v>
      </c>
      <c r="L87" s="135"/>
      <c r="M87" s="66"/>
      <c r="O87" s="1146" t="s">
        <v>180</v>
      </c>
      <c r="P87" s="1147" t="s">
        <v>181</v>
      </c>
      <c r="Q87" s="1148" t="s">
        <v>182</v>
      </c>
      <c r="R87" s="94"/>
      <c r="S87" s="1149" t="s">
        <v>180</v>
      </c>
      <c r="T87" s="1149" t="s">
        <v>181</v>
      </c>
      <c r="U87" s="1150" t="s">
        <v>182</v>
      </c>
      <c r="V87" s="94"/>
      <c r="W87" s="1149" t="s">
        <v>180</v>
      </c>
      <c r="X87" s="1149" t="s">
        <v>181</v>
      </c>
      <c r="Y87" s="1150" t="s">
        <v>182</v>
      </c>
      <c r="AA87" s="220"/>
      <c r="AB87" s="40"/>
      <c r="AC87" s="7"/>
      <c r="AD87" s="15"/>
      <c r="AE87" s="217"/>
      <c r="AF87" s="217"/>
      <c r="AG87" s="201"/>
      <c r="AH87" s="217"/>
      <c r="AI87" s="217"/>
      <c r="AJ87" s="217"/>
      <c r="AK87" s="172"/>
      <c r="AZ87" s="11"/>
      <c r="BA87" s="11"/>
      <c r="BB87" s="11"/>
      <c r="BC87" s="11"/>
      <c r="BD87" s="11"/>
      <c r="BE87" s="11"/>
    </row>
    <row r="88" spans="2:57" ht="15.75" thickBot="1">
      <c r="B88" s="251" t="s">
        <v>273</v>
      </c>
      <c r="C88" s="278"/>
      <c r="D88" s="1786"/>
      <c r="E88" s="128" t="s">
        <v>180</v>
      </c>
      <c r="F88" s="129" t="s">
        <v>181</v>
      </c>
      <c r="G88" s="331" t="s">
        <v>182</v>
      </c>
      <c r="H88" s="138" t="s">
        <v>180</v>
      </c>
      <c r="I88" s="139" t="s">
        <v>181</v>
      </c>
      <c r="J88" s="333" t="s">
        <v>182</v>
      </c>
      <c r="K88" s="146" t="s">
        <v>180</v>
      </c>
      <c r="L88" s="143" t="s">
        <v>181</v>
      </c>
      <c r="M88" s="336" t="s">
        <v>182</v>
      </c>
      <c r="O88" s="1151" t="s">
        <v>483</v>
      </c>
      <c r="P88" s="1152">
        <f>D93</f>
        <v>30</v>
      </c>
      <c r="Q88" s="1159">
        <f>D93</f>
        <v>30</v>
      </c>
      <c r="R88" s="11"/>
      <c r="S88" s="1223" t="s">
        <v>131</v>
      </c>
      <c r="T88" s="1180">
        <f>F91</f>
        <v>6.5</v>
      </c>
      <c r="U88" s="1159">
        <f>G91</f>
        <v>6.5</v>
      </c>
      <c r="V88" s="11"/>
      <c r="W88" s="1824" t="s">
        <v>484</v>
      </c>
      <c r="X88" s="190"/>
      <c r="Y88" s="193"/>
      <c r="AA88" s="220"/>
      <c r="AB88" s="42"/>
      <c r="AC88" s="7"/>
      <c r="AD88" s="15"/>
      <c r="AE88" s="330"/>
      <c r="AF88" s="217"/>
      <c r="AG88" s="201"/>
      <c r="AH88" s="1255"/>
      <c r="AI88" s="217"/>
      <c r="AJ88" s="217"/>
      <c r="AK88" s="172"/>
      <c r="AZ88" s="11"/>
      <c r="BA88" s="11"/>
      <c r="BB88" s="11"/>
      <c r="BC88" s="11"/>
      <c r="BD88" s="11"/>
      <c r="BE88" s="11"/>
    </row>
    <row r="89" spans="2:57" ht="15" customHeight="1" thickBot="1">
      <c r="B89" s="832" t="s">
        <v>146</v>
      </c>
      <c r="C89" s="460" t="s">
        <v>399</v>
      </c>
      <c r="D89" s="475">
        <v>70</v>
      </c>
      <c r="E89" s="320" t="s">
        <v>126</v>
      </c>
      <c r="F89" s="321">
        <v>91.4</v>
      </c>
      <c r="G89" s="862">
        <v>79</v>
      </c>
      <c r="H89" s="473" t="s">
        <v>104</v>
      </c>
      <c r="I89" s="321">
        <v>10.4</v>
      </c>
      <c r="J89" s="323">
        <v>10.4</v>
      </c>
      <c r="K89" s="861" t="s">
        <v>359</v>
      </c>
      <c r="L89" s="615">
        <v>82.6</v>
      </c>
      <c r="M89" s="750">
        <v>70</v>
      </c>
      <c r="O89" s="1156" t="s">
        <v>485</v>
      </c>
      <c r="P89" s="1157">
        <f>D92</f>
        <v>50</v>
      </c>
      <c r="Q89" s="1158">
        <f>D92</f>
        <v>50</v>
      </c>
      <c r="R89" s="11"/>
      <c r="S89" s="924" t="s">
        <v>82</v>
      </c>
      <c r="T89" s="1157">
        <f>L93</f>
        <v>13</v>
      </c>
      <c r="U89" s="1159">
        <f>M93</f>
        <v>13</v>
      </c>
      <c r="V89" s="11"/>
      <c r="W89" s="1160" t="s">
        <v>158</v>
      </c>
      <c r="X89" s="1157">
        <f>I89</f>
        <v>10.4</v>
      </c>
      <c r="Y89" s="1245">
        <f>J89</f>
        <v>10.4</v>
      </c>
      <c r="AA89" s="220"/>
      <c r="AB89" s="42"/>
      <c r="AC89" s="7"/>
      <c r="AD89" s="15"/>
      <c r="AE89" s="217"/>
      <c r="AF89" s="217"/>
      <c r="AG89" s="279"/>
      <c r="AH89" s="217"/>
      <c r="AI89" s="217"/>
      <c r="AJ89" s="217"/>
      <c r="AK89" s="172"/>
      <c r="AZ89" s="11"/>
      <c r="BA89" s="11"/>
      <c r="BB89" s="11"/>
      <c r="BC89" s="11"/>
      <c r="BD89" s="11"/>
      <c r="BE89" s="11"/>
    </row>
    <row r="90" spans="2:57" ht="14.25" customHeight="1" thickBot="1">
      <c r="B90" s="1031" t="s">
        <v>29</v>
      </c>
      <c r="C90" s="812" t="s">
        <v>160</v>
      </c>
      <c r="D90" s="672" t="s">
        <v>400</v>
      </c>
      <c r="E90" s="941" t="s">
        <v>161</v>
      </c>
      <c r="F90" s="1820">
        <v>44.2</v>
      </c>
      <c r="G90" s="1821">
        <v>44.2</v>
      </c>
      <c r="H90" s="687" t="s">
        <v>124</v>
      </c>
      <c r="I90" s="655">
        <v>1</v>
      </c>
      <c r="J90" s="942">
        <v>1</v>
      </c>
      <c r="K90" s="289" t="s">
        <v>133</v>
      </c>
      <c r="L90" s="51"/>
      <c r="M90" s="66"/>
      <c r="O90" s="1156" t="s">
        <v>161</v>
      </c>
      <c r="P90" s="1175">
        <f>F90</f>
        <v>44.2</v>
      </c>
      <c r="Q90" s="1406">
        <f>G90</f>
        <v>44.2</v>
      </c>
      <c r="R90" s="11"/>
      <c r="S90" s="924" t="s">
        <v>84</v>
      </c>
      <c r="T90" s="1157">
        <f>L91</f>
        <v>2</v>
      </c>
      <c r="U90" s="1159">
        <f>M91</f>
        <v>2</v>
      </c>
      <c r="V90" s="11"/>
      <c r="W90" s="1162" t="s">
        <v>128</v>
      </c>
      <c r="X90" s="1157">
        <f>F92</f>
        <v>7.8</v>
      </c>
      <c r="Y90" s="1251">
        <f>G92</f>
        <v>6.5</v>
      </c>
      <c r="AA90" s="220"/>
      <c r="AB90" s="42"/>
      <c r="AC90" s="7"/>
      <c r="AD90" s="15"/>
      <c r="AE90" s="217"/>
      <c r="AF90" s="217"/>
      <c r="AG90" s="217"/>
      <c r="AH90" s="217"/>
      <c r="AI90" s="217"/>
      <c r="AJ90" s="1285"/>
      <c r="AK90" s="172"/>
      <c r="AZ90" s="11"/>
      <c r="BA90" s="11"/>
      <c r="BB90" s="11"/>
      <c r="BC90" s="11"/>
      <c r="BD90" s="11"/>
      <c r="BE90" s="11"/>
    </row>
    <row r="91" spans="2:57" ht="15" customHeight="1">
      <c r="B91" s="1031" t="s">
        <v>22</v>
      </c>
      <c r="C91" s="812" t="s">
        <v>133</v>
      </c>
      <c r="D91" s="1823">
        <v>200</v>
      </c>
      <c r="E91" s="941" t="s">
        <v>131</v>
      </c>
      <c r="F91" s="655">
        <v>6.5</v>
      </c>
      <c r="G91" s="1822">
        <v>6.5</v>
      </c>
      <c r="H91" s="303" t="s">
        <v>121</v>
      </c>
      <c r="I91" s="482">
        <v>104</v>
      </c>
      <c r="J91" s="803"/>
      <c r="K91" s="286" t="s">
        <v>137</v>
      </c>
      <c r="L91" s="288">
        <v>2</v>
      </c>
      <c r="M91" s="313">
        <v>2</v>
      </c>
      <c r="O91" s="1151" t="s">
        <v>314</v>
      </c>
      <c r="P91" s="1175">
        <f>X93</f>
        <v>113.8</v>
      </c>
      <c r="Q91" s="1250">
        <f>Y93</f>
        <v>97.3</v>
      </c>
      <c r="R91" s="11"/>
      <c r="S91" s="924" t="s">
        <v>86</v>
      </c>
      <c r="T91" s="1157">
        <f>I90</f>
        <v>1</v>
      </c>
      <c r="U91" s="1159">
        <f>J90</f>
        <v>1</v>
      </c>
      <c r="V91" s="11"/>
      <c r="W91" s="1162" t="s">
        <v>106</v>
      </c>
      <c r="X91" s="1157">
        <f>F93</f>
        <v>13</v>
      </c>
      <c r="Y91" s="1245">
        <f>G93</f>
        <v>10.4</v>
      </c>
      <c r="AA91" s="220"/>
      <c r="AB91" s="42"/>
      <c r="AC91" s="7"/>
      <c r="AD91" s="15"/>
      <c r="AE91" s="217"/>
      <c r="AF91" s="217"/>
      <c r="AG91" s="217"/>
      <c r="AH91" s="217"/>
      <c r="AI91" s="217"/>
      <c r="AJ91" s="217"/>
      <c r="AK91" s="172"/>
      <c r="AZ91" s="11"/>
    </row>
    <row r="92" spans="2:57" ht="15.75" customHeight="1">
      <c r="B92" s="1032" t="s">
        <v>11</v>
      </c>
      <c r="C92" s="812" t="s">
        <v>12</v>
      </c>
      <c r="D92" s="672">
        <v>50</v>
      </c>
      <c r="E92" s="941" t="s">
        <v>162</v>
      </c>
      <c r="F92" s="655">
        <v>7.8</v>
      </c>
      <c r="G92" s="1816">
        <v>6.5</v>
      </c>
      <c r="H92" s="1818"/>
      <c r="I92" s="1795"/>
      <c r="J92" s="717"/>
      <c r="K92" s="920" t="s">
        <v>121</v>
      </c>
      <c r="L92" s="660">
        <v>66</v>
      </c>
      <c r="M92" s="922"/>
      <c r="O92" s="1151" t="s">
        <v>498</v>
      </c>
      <c r="P92" s="1157">
        <f>D94</f>
        <v>90</v>
      </c>
      <c r="Q92" s="1247">
        <f>D94</f>
        <v>90</v>
      </c>
      <c r="R92" s="11"/>
      <c r="S92" s="924"/>
      <c r="T92" s="1157"/>
      <c r="U92" s="1198"/>
      <c r="V92" s="11"/>
      <c r="W92" s="1162" t="s">
        <v>499</v>
      </c>
      <c r="X92" s="1157">
        <f>L89</f>
        <v>82.6</v>
      </c>
      <c r="Y92" s="1266">
        <f>M89</f>
        <v>70</v>
      </c>
      <c r="AA92" s="220"/>
      <c r="AB92" s="40"/>
      <c r="AC92" s="7"/>
      <c r="AD92" s="15"/>
      <c r="AE92" s="11"/>
      <c r="AF92" s="217"/>
      <c r="AG92" s="217"/>
      <c r="AH92" s="217"/>
      <c r="AI92" s="217"/>
      <c r="AJ92" s="217"/>
      <c r="AK92" s="172"/>
      <c r="AZ92" s="11"/>
    </row>
    <row r="93" spans="2:57" ht="14.25" customHeight="1" thickBot="1">
      <c r="B93" s="478" t="s">
        <v>11</v>
      </c>
      <c r="C93" s="464" t="s">
        <v>17</v>
      </c>
      <c r="D93" s="616">
        <v>30</v>
      </c>
      <c r="E93" s="1814" t="s">
        <v>106</v>
      </c>
      <c r="F93" s="1815">
        <v>13</v>
      </c>
      <c r="G93" s="1817">
        <v>10.4</v>
      </c>
      <c r="H93" s="1444"/>
      <c r="I93" s="217"/>
      <c r="J93" s="203"/>
      <c r="K93" s="480" t="s">
        <v>82</v>
      </c>
      <c r="L93" s="507">
        <v>13</v>
      </c>
      <c r="M93" s="508">
        <v>13</v>
      </c>
      <c r="O93" s="1197" t="s">
        <v>126</v>
      </c>
      <c r="P93" s="1812">
        <f>F89</f>
        <v>91.4</v>
      </c>
      <c r="Q93" s="1172">
        <f>G89</f>
        <v>79</v>
      </c>
      <c r="R93" s="38"/>
      <c r="S93" s="149"/>
      <c r="T93" s="38"/>
      <c r="U93" s="38"/>
      <c r="V93" s="38"/>
      <c r="W93" s="1399" t="s">
        <v>315</v>
      </c>
      <c r="X93" s="1400">
        <f>SUM(X89:X92)</f>
        <v>113.8</v>
      </c>
      <c r="Y93" s="1401">
        <f>SUM(Y89:Y92)</f>
        <v>97.3</v>
      </c>
      <c r="Z93">
        <f>F92+F93+I89+L89</f>
        <v>113.8</v>
      </c>
      <c r="AA93" s="1236">
        <f>G92+G93+J89+M89</f>
        <v>97.3</v>
      </c>
      <c r="AB93" s="238"/>
      <c r="AC93" s="201"/>
      <c r="AD93" s="244"/>
      <c r="AE93" s="11"/>
      <c r="AF93" s="217"/>
      <c r="AG93" s="217"/>
      <c r="AH93" s="217"/>
      <c r="AI93" s="217"/>
      <c r="AJ93" s="217"/>
      <c r="AK93" s="172"/>
      <c r="AZ93" s="11"/>
    </row>
    <row r="94" spans="2:57" ht="15.75" thickBot="1">
      <c r="B94" s="1525" t="s">
        <v>14</v>
      </c>
      <c r="C94" s="1503" t="s">
        <v>580</v>
      </c>
      <c r="D94" s="1514">
        <v>90</v>
      </c>
      <c r="E94" s="842"/>
      <c r="F94" s="843"/>
      <c r="G94" s="843"/>
      <c r="H94" s="1397"/>
      <c r="I94" s="38"/>
      <c r="J94" s="101"/>
      <c r="K94" s="484" t="s">
        <v>121</v>
      </c>
      <c r="L94" s="820">
        <v>150</v>
      </c>
      <c r="M94" s="485"/>
      <c r="AA94" s="201"/>
      <c r="AB94" s="11"/>
      <c r="AC94" s="11"/>
      <c r="AD94" s="15"/>
      <c r="AE94" s="217"/>
      <c r="AF94" s="217"/>
      <c r="AG94" s="217"/>
      <c r="AH94" s="217"/>
      <c r="AI94" s="217"/>
      <c r="AJ94" s="217"/>
      <c r="AK94" s="172"/>
      <c r="AZ94" s="11"/>
    </row>
    <row r="95" spans="2:57" ht="15.75" thickBot="1">
      <c r="B95" s="38"/>
      <c r="C95" s="1819"/>
      <c r="D95" s="38"/>
      <c r="AA95" s="201"/>
      <c r="AB95" s="42"/>
      <c r="AC95" s="1825"/>
      <c r="AD95" s="15"/>
      <c r="AE95" s="217"/>
      <c r="AF95" s="217"/>
      <c r="AG95" s="217"/>
      <c r="AH95" s="217"/>
      <c r="AI95" s="217"/>
      <c r="AJ95" s="217"/>
      <c r="AK95" s="217"/>
      <c r="AU95" s="11"/>
      <c r="AZ95" s="11"/>
    </row>
    <row r="96" spans="2:57" ht="16.5" thickBot="1">
      <c r="B96" s="251" t="s">
        <v>274</v>
      </c>
      <c r="C96" s="443"/>
      <c r="D96" s="123"/>
      <c r="E96" s="254" t="s">
        <v>240</v>
      </c>
      <c r="F96" s="250"/>
      <c r="G96" s="254" t="s">
        <v>172</v>
      </c>
      <c r="H96" s="250"/>
      <c r="I96" s="51"/>
      <c r="J96" s="66"/>
      <c r="K96" s="563" t="s">
        <v>241</v>
      </c>
      <c r="L96" s="51"/>
      <c r="M96" s="66"/>
      <c r="O96" s="1143" t="s">
        <v>274</v>
      </c>
      <c r="P96" s="1144"/>
      <c r="Q96" s="1144"/>
      <c r="R96" s="1145"/>
      <c r="S96" s="51"/>
      <c r="T96" s="51"/>
      <c r="U96" s="51"/>
      <c r="V96" s="51"/>
      <c r="W96" s="51"/>
      <c r="X96" s="51"/>
      <c r="Y96" s="66"/>
      <c r="AA96" s="217"/>
      <c r="AB96" s="42"/>
      <c r="AC96" s="7"/>
      <c r="AD96" s="15"/>
      <c r="AE96" s="275"/>
      <c r="AF96" s="217"/>
      <c r="AG96" s="201"/>
      <c r="AH96" s="217"/>
      <c r="AI96" s="217"/>
      <c r="AJ96" s="217"/>
      <c r="AK96" s="217"/>
      <c r="AU96" s="11"/>
      <c r="AZ96" s="11"/>
    </row>
    <row r="97" spans="2:52" ht="15.75" thickBot="1">
      <c r="B97" s="1777" t="s">
        <v>34</v>
      </c>
      <c r="C97" s="1764" t="s">
        <v>457</v>
      </c>
      <c r="D97" s="897" t="s">
        <v>375</v>
      </c>
      <c r="E97" s="130" t="s">
        <v>180</v>
      </c>
      <c r="F97" s="129" t="s">
        <v>181</v>
      </c>
      <c r="G97" s="331" t="s">
        <v>182</v>
      </c>
      <c r="H97" s="128" t="s">
        <v>180</v>
      </c>
      <c r="I97" s="129" t="s">
        <v>181</v>
      </c>
      <c r="J97" s="285" t="s">
        <v>182</v>
      </c>
      <c r="K97" s="141" t="s">
        <v>180</v>
      </c>
      <c r="L97" s="137" t="s">
        <v>181</v>
      </c>
      <c r="M97" s="325" t="s">
        <v>182</v>
      </c>
      <c r="O97" s="1146" t="s">
        <v>180</v>
      </c>
      <c r="P97" s="1147" t="s">
        <v>181</v>
      </c>
      <c r="Q97" s="1148" t="s">
        <v>182</v>
      </c>
      <c r="R97" s="94"/>
      <c r="S97" s="1149" t="s">
        <v>180</v>
      </c>
      <c r="T97" s="1149" t="s">
        <v>181</v>
      </c>
      <c r="U97" s="1150" t="s">
        <v>182</v>
      </c>
      <c r="V97" s="94"/>
      <c r="W97" s="1149" t="s">
        <v>180</v>
      </c>
      <c r="X97" s="1149" t="s">
        <v>181</v>
      </c>
      <c r="Y97" s="1150" t="s">
        <v>182</v>
      </c>
      <c r="AA97" s="217"/>
      <c r="AB97" s="42"/>
      <c r="AC97" s="7"/>
      <c r="AD97" s="15"/>
      <c r="AE97" s="275"/>
      <c r="AF97" s="217"/>
      <c r="AG97" s="275"/>
      <c r="AH97" s="217"/>
      <c r="AI97" s="217"/>
      <c r="AJ97" s="217"/>
      <c r="AK97" s="201"/>
      <c r="AU97" s="11"/>
      <c r="AZ97" s="11"/>
    </row>
    <row r="98" spans="2:52">
      <c r="B98" s="468" t="s">
        <v>323</v>
      </c>
      <c r="C98" s="464" t="s">
        <v>324</v>
      </c>
      <c r="D98" s="898" t="s">
        <v>424</v>
      </c>
      <c r="E98" s="80" t="s">
        <v>283</v>
      </c>
      <c r="F98" s="742">
        <v>103.56</v>
      </c>
      <c r="G98" s="867">
        <v>72.599999999999994</v>
      </c>
      <c r="H98" s="80" t="s">
        <v>118</v>
      </c>
      <c r="I98" s="288">
        <v>0.4</v>
      </c>
      <c r="J98" s="595">
        <v>0.4</v>
      </c>
      <c r="K98" s="286" t="s">
        <v>76</v>
      </c>
      <c r="L98" s="294">
        <v>158.4</v>
      </c>
      <c r="M98" s="1909">
        <v>118.8</v>
      </c>
      <c r="O98" s="1151" t="s">
        <v>483</v>
      </c>
      <c r="P98" s="1152">
        <f>D102</f>
        <v>40</v>
      </c>
      <c r="Q98" s="1159">
        <f>D102</f>
        <v>40</v>
      </c>
      <c r="R98" s="11"/>
      <c r="S98" s="1223" t="s">
        <v>96</v>
      </c>
      <c r="T98" s="1175">
        <f>F100+L100</f>
        <v>40.6</v>
      </c>
      <c r="U98" s="1159">
        <f>G100+M100</f>
        <v>39.25</v>
      </c>
      <c r="V98" s="11"/>
      <c r="W98" s="1179" t="s">
        <v>484</v>
      </c>
      <c r="X98" s="190"/>
      <c r="Y98" s="193"/>
      <c r="AB98" s="42"/>
      <c r="AC98" s="7"/>
      <c r="AD98" s="15"/>
      <c r="AE98" s="275"/>
      <c r="AF98" s="1123"/>
      <c r="AG98" s="1117"/>
      <c r="AH98" s="217"/>
      <c r="AI98" s="187"/>
      <c r="AJ98" s="217"/>
      <c r="AK98" s="214"/>
      <c r="AU98" s="11"/>
      <c r="AV98" s="11"/>
      <c r="AW98" s="11"/>
      <c r="AX98" s="11"/>
      <c r="AY98" s="11"/>
      <c r="AZ98" s="11"/>
    </row>
    <row r="99" spans="2:52" ht="17.25" customHeight="1">
      <c r="B99" s="476" t="s">
        <v>177</v>
      </c>
      <c r="C99" s="465" t="s">
        <v>319</v>
      </c>
      <c r="D99" s="899"/>
      <c r="E99" s="678" t="s">
        <v>117</v>
      </c>
      <c r="F99" s="589">
        <v>15.4</v>
      </c>
      <c r="G99" s="806">
        <v>15.4</v>
      </c>
      <c r="H99" s="678" t="s">
        <v>121</v>
      </c>
      <c r="I99" s="589">
        <v>13.15</v>
      </c>
      <c r="J99" s="596">
        <v>13.15</v>
      </c>
      <c r="K99" s="870" t="s">
        <v>215</v>
      </c>
      <c r="L99" s="593">
        <v>4.05</v>
      </c>
      <c r="M99" s="594">
        <v>4.05</v>
      </c>
      <c r="O99" s="1156" t="s">
        <v>485</v>
      </c>
      <c r="P99" s="1157">
        <f>F99+D101</f>
        <v>65.400000000000006</v>
      </c>
      <c r="Q99" s="1158">
        <f>G99+D101</f>
        <v>65.400000000000006</v>
      </c>
      <c r="R99" s="11"/>
      <c r="S99" s="924" t="s">
        <v>122</v>
      </c>
      <c r="T99" s="1157">
        <f>I102+L99</f>
        <v>5.9499999999999993</v>
      </c>
      <c r="U99" s="1159">
        <f>J102+M99</f>
        <v>5.9499999999999993</v>
      </c>
      <c r="V99" s="11"/>
      <c r="W99" s="1160" t="s">
        <v>327</v>
      </c>
      <c r="X99" s="1187">
        <f>L103</f>
        <v>80.58</v>
      </c>
      <c r="Y99" s="1245">
        <f>M103</f>
        <v>64.44</v>
      </c>
      <c r="AB99" s="42"/>
      <c r="AC99" s="7"/>
      <c r="AD99" s="15"/>
      <c r="AE99" s="275"/>
      <c r="AF99" s="217"/>
      <c r="AG99" s="275"/>
      <c r="AH99" s="217"/>
      <c r="AI99" s="214"/>
      <c r="AJ99" s="217"/>
      <c r="AK99" s="214"/>
      <c r="AU99" s="11"/>
      <c r="AV99" s="11"/>
      <c r="AW99" s="11"/>
      <c r="AX99" s="11"/>
      <c r="AY99" s="11"/>
      <c r="AZ99" s="11"/>
    </row>
    <row r="100" spans="2:52" ht="17.25" customHeight="1">
      <c r="B100" s="697" t="s">
        <v>10</v>
      </c>
      <c r="C100" s="812" t="s">
        <v>287</v>
      </c>
      <c r="D100" s="900">
        <v>200</v>
      </c>
      <c r="E100" s="678" t="s">
        <v>120</v>
      </c>
      <c r="F100" s="589">
        <v>19</v>
      </c>
      <c r="G100" s="806">
        <v>19</v>
      </c>
      <c r="H100" s="678" t="s">
        <v>104</v>
      </c>
      <c r="I100" s="589">
        <v>2.06</v>
      </c>
      <c r="J100" s="596">
        <v>2.06</v>
      </c>
      <c r="K100" s="498" t="s">
        <v>120</v>
      </c>
      <c r="L100" s="499">
        <v>21.6</v>
      </c>
      <c r="M100" s="674">
        <v>20.25</v>
      </c>
      <c r="O100" s="1156" t="s">
        <v>118</v>
      </c>
      <c r="P100" s="1157">
        <f>F103+I98</f>
        <v>9.2000000000000011</v>
      </c>
      <c r="Q100" s="1159">
        <f>G103+J98</f>
        <v>9.2000000000000011</v>
      </c>
      <c r="R100" s="11"/>
      <c r="S100" s="924" t="s">
        <v>131</v>
      </c>
      <c r="T100" s="1157">
        <f>F105+L107</f>
        <v>10.24</v>
      </c>
      <c r="U100" s="1159">
        <f>G105+M107</f>
        <v>10.24</v>
      </c>
      <c r="V100" s="11"/>
      <c r="W100" s="1160" t="s">
        <v>158</v>
      </c>
      <c r="X100" s="1157">
        <f>I100+L106</f>
        <v>8.66</v>
      </c>
      <c r="Y100" s="1245">
        <f>J100+M106</f>
        <v>8.66</v>
      </c>
      <c r="AB100" s="244"/>
      <c r="AC100" s="217"/>
      <c r="AD100" s="360"/>
      <c r="AE100" s="275"/>
      <c r="AF100" s="217"/>
      <c r="AG100" s="275"/>
      <c r="AH100" s="217"/>
      <c r="AI100" s="214"/>
      <c r="AJ100" s="217"/>
      <c r="AK100" s="201"/>
      <c r="AU100" s="11"/>
      <c r="AV100" s="11"/>
      <c r="AW100" s="11"/>
      <c r="AX100" s="11"/>
      <c r="AY100" s="11"/>
      <c r="AZ100" s="11"/>
    </row>
    <row r="101" spans="2:52" ht="15.75" customHeight="1">
      <c r="B101" s="585" t="s">
        <v>11</v>
      </c>
      <c r="C101" s="461" t="s">
        <v>12</v>
      </c>
      <c r="D101" s="901">
        <v>50</v>
      </c>
      <c r="E101" s="678" t="s">
        <v>162</v>
      </c>
      <c r="F101" s="589">
        <v>19.8</v>
      </c>
      <c r="G101" s="806">
        <v>15.4</v>
      </c>
      <c r="H101" s="678" t="s">
        <v>151</v>
      </c>
      <c r="I101" s="601">
        <v>1.03</v>
      </c>
      <c r="J101" s="597">
        <v>0.875</v>
      </c>
      <c r="K101" s="870" t="s">
        <v>86</v>
      </c>
      <c r="L101" s="607">
        <v>1</v>
      </c>
      <c r="M101" s="614">
        <v>1</v>
      </c>
      <c r="O101" s="1156" t="s">
        <v>76</v>
      </c>
      <c r="P101" s="1175">
        <f>L98</f>
        <v>158.4</v>
      </c>
      <c r="Q101" s="1250">
        <f>M98</f>
        <v>118.8</v>
      </c>
      <c r="R101" s="11"/>
      <c r="S101" s="1224" t="s">
        <v>489</v>
      </c>
      <c r="T101" s="1227">
        <f>U101/1000/0.04</f>
        <v>7.4999999999999997E-2</v>
      </c>
      <c r="U101" s="1159">
        <f>G102</f>
        <v>3</v>
      </c>
      <c r="V101" s="11"/>
      <c r="W101" s="1162" t="s">
        <v>313</v>
      </c>
      <c r="X101" s="1157">
        <f>I106</f>
        <v>2</v>
      </c>
      <c r="Y101" s="1245">
        <f>J106</f>
        <v>2</v>
      </c>
      <c r="AB101" s="1539"/>
      <c r="AC101" s="11"/>
      <c r="AD101" s="15"/>
      <c r="AE101" s="201"/>
      <c r="AF101" s="217"/>
      <c r="AG101" s="275"/>
      <c r="AH101" s="217"/>
      <c r="AI101" s="214"/>
      <c r="AJ101" s="217"/>
      <c r="AK101" s="214"/>
      <c r="AU101" s="11"/>
      <c r="AV101" s="11"/>
      <c r="AW101" s="11"/>
      <c r="AX101" s="11"/>
      <c r="AY101" s="11"/>
      <c r="AZ101" s="11"/>
    </row>
    <row r="102" spans="2:52" ht="12.75" customHeight="1">
      <c r="B102" s="585" t="s">
        <v>11</v>
      </c>
      <c r="C102" s="461" t="s">
        <v>17</v>
      </c>
      <c r="D102" s="901">
        <v>40</v>
      </c>
      <c r="E102" s="678" t="s">
        <v>145</v>
      </c>
      <c r="F102" s="589" t="s">
        <v>413</v>
      </c>
      <c r="G102" s="806">
        <v>3</v>
      </c>
      <c r="H102" s="678" t="s">
        <v>108</v>
      </c>
      <c r="I102" s="589">
        <v>1.9</v>
      </c>
      <c r="J102" s="598">
        <v>1.9</v>
      </c>
      <c r="K102" s="863" t="s">
        <v>320</v>
      </c>
      <c r="L102" s="11"/>
      <c r="M102" s="98"/>
      <c r="O102" s="1151" t="s">
        <v>314</v>
      </c>
      <c r="P102" s="1199">
        <f>X105</f>
        <v>143.27000000000001</v>
      </c>
      <c r="Q102" s="1252">
        <f>Y105</f>
        <v>116.645</v>
      </c>
      <c r="R102" s="11"/>
      <c r="S102" s="924" t="s">
        <v>86</v>
      </c>
      <c r="T102" s="1157">
        <f>F104+I105+L101+L108</f>
        <v>2.09</v>
      </c>
      <c r="U102" s="1159">
        <f>G104+J105+M101+M108</f>
        <v>2.09</v>
      </c>
      <c r="V102" s="11"/>
      <c r="W102" s="1162" t="s">
        <v>487</v>
      </c>
      <c r="X102" s="1157">
        <f>L104</f>
        <v>16.5</v>
      </c>
      <c r="Y102" s="1288">
        <f>M104</f>
        <v>13.2</v>
      </c>
      <c r="AB102" s="1538"/>
      <c r="AC102" s="11"/>
      <c r="AD102" s="4"/>
      <c r="AE102" s="275"/>
      <c r="AF102" s="217"/>
      <c r="AG102" s="275"/>
      <c r="AH102" s="217"/>
      <c r="AI102" s="201"/>
      <c r="AJ102" s="217"/>
      <c r="AK102" s="214"/>
      <c r="AU102" s="11"/>
      <c r="AV102" s="11"/>
      <c r="AW102" s="11"/>
      <c r="AX102" s="11"/>
      <c r="AY102" s="11"/>
      <c r="AZ102" s="11"/>
    </row>
    <row r="103" spans="2:52" ht="12.75" customHeight="1">
      <c r="B103" s="562"/>
      <c r="C103" s="461"/>
      <c r="D103" s="901"/>
      <c r="E103" s="678" t="s">
        <v>168</v>
      </c>
      <c r="F103" s="589">
        <v>8.8000000000000007</v>
      </c>
      <c r="G103" s="806">
        <v>8.8000000000000007</v>
      </c>
      <c r="H103" s="678" t="s">
        <v>106</v>
      </c>
      <c r="I103" s="499">
        <v>6.84</v>
      </c>
      <c r="J103" s="548">
        <v>5.47</v>
      </c>
      <c r="K103" s="864" t="s">
        <v>321</v>
      </c>
      <c r="L103" s="587">
        <v>80.58</v>
      </c>
      <c r="M103" s="588">
        <v>64.44</v>
      </c>
      <c r="O103" s="1151" t="s">
        <v>498</v>
      </c>
      <c r="P103" s="1157"/>
      <c r="Q103" s="1247"/>
      <c r="R103" s="11"/>
      <c r="S103" s="924" t="s">
        <v>508</v>
      </c>
      <c r="T103" s="1157">
        <f>I104</f>
        <v>2E-3</v>
      </c>
      <c r="U103" s="1198">
        <f>J104</f>
        <v>2E-3</v>
      </c>
      <c r="V103" s="11"/>
      <c r="W103" s="1162" t="s">
        <v>128</v>
      </c>
      <c r="X103" s="1157">
        <f>F101+I101+L105</f>
        <v>28.69</v>
      </c>
      <c r="Y103" s="1251">
        <f>G101+J101+M105</f>
        <v>22.875</v>
      </c>
      <c r="AB103" s="42"/>
      <c r="AC103" s="7"/>
      <c r="AD103" s="15"/>
      <c r="AE103" s="275"/>
      <c r="AF103" s="217"/>
      <c r="AG103" s="275"/>
      <c r="AH103" s="217"/>
      <c r="AI103" s="201"/>
      <c r="AJ103" s="217"/>
      <c r="AK103" s="214"/>
      <c r="AU103" s="11"/>
      <c r="AV103" s="11"/>
      <c r="AW103" s="11"/>
      <c r="AX103" s="11"/>
      <c r="AY103" s="11"/>
      <c r="AZ103" s="11"/>
    </row>
    <row r="104" spans="2:52">
      <c r="B104" s="566"/>
      <c r="C104" s="200"/>
      <c r="D104" s="902"/>
      <c r="E104" s="678" t="s">
        <v>86</v>
      </c>
      <c r="F104" s="768">
        <v>0.8</v>
      </c>
      <c r="G104" s="868">
        <v>0.8</v>
      </c>
      <c r="H104" s="678" t="s">
        <v>125</v>
      </c>
      <c r="I104" s="553">
        <v>2E-3</v>
      </c>
      <c r="J104" s="599">
        <v>2E-3</v>
      </c>
      <c r="K104" s="865" t="s">
        <v>322</v>
      </c>
      <c r="L104" s="589">
        <v>16.5</v>
      </c>
      <c r="M104" s="590">
        <v>13.2</v>
      </c>
      <c r="O104" s="1200" t="s">
        <v>354</v>
      </c>
      <c r="P104" s="1152">
        <f>D100</f>
        <v>200</v>
      </c>
      <c r="Q104" s="1159">
        <f>D100</f>
        <v>200</v>
      </c>
      <c r="R104" s="11"/>
      <c r="S104" s="11"/>
      <c r="T104" s="11"/>
      <c r="U104" s="11"/>
      <c r="V104" s="11"/>
      <c r="W104" s="1162" t="s">
        <v>106</v>
      </c>
      <c r="X104" s="1157">
        <f>I103</f>
        <v>6.84</v>
      </c>
      <c r="Y104" s="1245">
        <f>J103</f>
        <v>5.47</v>
      </c>
      <c r="AB104" s="42"/>
      <c r="AC104" s="7"/>
      <c r="AD104" s="15"/>
      <c r="AE104" s="229"/>
      <c r="AF104" s="217"/>
      <c r="AG104" s="275"/>
      <c r="AH104" s="217"/>
      <c r="AI104" s="201"/>
      <c r="AJ104" s="217"/>
      <c r="AK104" s="214"/>
      <c r="AU104" s="11"/>
      <c r="AV104" s="11"/>
      <c r="AW104" s="11"/>
      <c r="AX104" s="11"/>
      <c r="AY104" s="11"/>
      <c r="AZ104" s="11"/>
    </row>
    <row r="105" spans="2:52" ht="16.5" customHeight="1">
      <c r="B105" s="204"/>
      <c r="C105" s="207"/>
      <c r="D105" s="119"/>
      <c r="E105" s="678" t="s">
        <v>131</v>
      </c>
      <c r="F105" s="589">
        <v>7.24</v>
      </c>
      <c r="G105" s="806">
        <v>7.24</v>
      </c>
      <c r="H105" s="678" t="s">
        <v>86</v>
      </c>
      <c r="I105" s="524">
        <v>0.05</v>
      </c>
      <c r="J105" s="869">
        <v>0.05</v>
      </c>
      <c r="K105" s="865" t="s">
        <v>128</v>
      </c>
      <c r="L105" s="589">
        <v>7.86</v>
      </c>
      <c r="M105" s="588">
        <v>6.6</v>
      </c>
      <c r="O105" s="1156" t="s">
        <v>492</v>
      </c>
      <c r="P105" s="1175">
        <f>F98</f>
        <v>103.56</v>
      </c>
      <c r="Q105" s="1163">
        <f>G98</f>
        <v>72.599999999999994</v>
      </c>
      <c r="R105" s="11"/>
      <c r="S105" s="7"/>
      <c r="T105" s="11"/>
      <c r="U105" s="1310"/>
      <c r="V105" s="11"/>
      <c r="W105" s="1167" t="s">
        <v>315</v>
      </c>
      <c r="X105" s="1168">
        <f>SUM(X99:X104)</f>
        <v>143.27000000000001</v>
      </c>
      <c r="Y105" s="1260">
        <f>SUM(Y99:Y104)</f>
        <v>116.645</v>
      </c>
      <c r="Z105" s="1211">
        <f>F101+I100+I101+I103+I106+L103+L104+L105+L106</f>
        <v>143.27000000000001</v>
      </c>
      <c r="AA105" s="1420">
        <f>G101+J100+J101+J103+J106+M103+M104+M105+M106</f>
        <v>116.645</v>
      </c>
      <c r="AB105" s="42"/>
      <c r="AC105" s="7"/>
      <c r="AD105" s="15"/>
      <c r="AE105" s="275"/>
      <c r="AF105" s="217"/>
      <c r="AG105" s="275"/>
      <c r="AH105" s="217"/>
      <c r="AI105" s="201"/>
      <c r="AJ105" s="217"/>
      <c r="AK105" s="217"/>
      <c r="AU105" s="11"/>
      <c r="AV105" s="11"/>
      <c r="AW105" s="11"/>
      <c r="AX105" s="11"/>
      <c r="AY105" s="11"/>
      <c r="AZ105" s="11"/>
    </row>
    <row r="106" spans="2:52" ht="15.75" thickBot="1">
      <c r="B106" s="204"/>
      <c r="C106" s="207"/>
      <c r="D106" s="119"/>
      <c r="H106" s="641" t="s">
        <v>227</v>
      </c>
      <c r="I106" s="601">
        <v>2</v>
      </c>
      <c r="J106" s="597">
        <v>2</v>
      </c>
      <c r="K106" s="866" t="s">
        <v>158</v>
      </c>
      <c r="L106" s="591">
        <v>6.6</v>
      </c>
      <c r="M106" s="588">
        <v>6.6</v>
      </c>
      <c r="O106" s="78"/>
      <c r="P106" s="38"/>
      <c r="Q106" s="38"/>
      <c r="R106" s="38"/>
      <c r="S106" s="38"/>
      <c r="T106" s="38"/>
      <c r="U106" s="38"/>
      <c r="V106" s="38"/>
      <c r="W106" s="38"/>
      <c r="X106" s="38"/>
      <c r="Y106" s="101"/>
      <c r="AE106" s="1233"/>
      <c r="AF106" s="217"/>
      <c r="AG106" s="275"/>
      <c r="AH106" s="217"/>
      <c r="AI106" s="201"/>
      <c r="AJ106" s="217"/>
      <c r="AK106" s="217"/>
      <c r="AT106" s="11"/>
      <c r="AU106" s="11"/>
      <c r="AV106" s="11"/>
      <c r="AW106" s="11"/>
      <c r="AX106" s="11"/>
      <c r="AY106" s="11"/>
      <c r="AZ106" s="11"/>
    </row>
    <row r="107" spans="2:52">
      <c r="B107" s="204"/>
      <c r="C107" s="207"/>
      <c r="D107" s="119"/>
      <c r="K107" s="850" t="s">
        <v>131</v>
      </c>
      <c r="L107" s="591">
        <v>3</v>
      </c>
      <c r="M107" s="628">
        <v>3</v>
      </c>
      <c r="AB107" s="253"/>
      <c r="AC107" s="201"/>
      <c r="AD107" s="244"/>
      <c r="AE107" s="1418"/>
      <c r="AF107" s="217"/>
      <c r="AG107" s="275"/>
      <c r="AH107" s="217"/>
      <c r="AI107" s="201"/>
      <c r="AJ107" s="217"/>
      <c r="AK107" s="238"/>
      <c r="AT107" s="11"/>
      <c r="AU107" s="11"/>
      <c r="AV107" s="11"/>
      <c r="AW107" s="11"/>
      <c r="AX107" s="11"/>
      <c r="AY107" s="11"/>
      <c r="AZ107" s="11"/>
    </row>
    <row r="108" spans="2:52">
      <c r="B108" s="204"/>
      <c r="C108" s="207"/>
      <c r="D108" s="119"/>
      <c r="E108" s="11"/>
      <c r="F108" s="11"/>
      <c r="G108" s="11"/>
      <c r="H108" s="11"/>
      <c r="I108" s="11"/>
      <c r="J108" s="11"/>
      <c r="K108" s="865" t="s">
        <v>86</v>
      </c>
      <c r="L108" s="591">
        <v>0.24</v>
      </c>
      <c r="M108" s="588">
        <v>0.24</v>
      </c>
      <c r="AE108" s="240"/>
      <c r="AF108" s="217"/>
      <c r="AG108" s="275"/>
      <c r="AH108" s="217"/>
      <c r="AI108" s="201"/>
      <c r="AJ108" s="217"/>
      <c r="AK108" s="217"/>
      <c r="AT108" s="11"/>
      <c r="AU108" s="11"/>
      <c r="AV108" s="11"/>
      <c r="AW108" s="11"/>
      <c r="AX108" s="11"/>
      <c r="AY108" s="11"/>
      <c r="AZ108" s="11"/>
    </row>
    <row r="109" spans="2:52" ht="14.25" customHeight="1" thickBot="1">
      <c r="B109" s="78"/>
      <c r="C109" s="208"/>
      <c r="D109" s="122"/>
      <c r="E109" s="38"/>
      <c r="F109" s="38"/>
      <c r="G109" s="38"/>
      <c r="H109" s="38"/>
      <c r="I109" s="38"/>
      <c r="J109" s="38"/>
      <c r="K109" s="78"/>
      <c r="L109" s="38"/>
      <c r="M109" s="101"/>
      <c r="AE109" s="275"/>
      <c r="AF109" s="217"/>
      <c r="AG109" s="275"/>
      <c r="AH109" s="217"/>
      <c r="AI109" s="201"/>
      <c r="AJ109" s="1255"/>
      <c r="AK109" s="238"/>
      <c r="AT109" s="11"/>
      <c r="AU109" s="11"/>
      <c r="AV109" s="11"/>
      <c r="AW109" s="11"/>
      <c r="AX109" s="11"/>
      <c r="AY109" s="11"/>
      <c r="AZ109" s="11"/>
    </row>
    <row r="110" spans="2:52">
      <c r="C110" s="271"/>
      <c r="AE110" s="275"/>
      <c r="AF110" s="217"/>
      <c r="AG110" s="275"/>
      <c r="AH110" s="201"/>
      <c r="AI110" s="201"/>
      <c r="AJ110" s="201"/>
      <c r="AK110" s="172"/>
      <c r="AL110" s="217"/>
      <c r="AM110" s="236"/>
      <c r="AN110" s="348"/>
      <c r="AO110" s="217"/>
      <c r="AP110" s="217"/>
      <c r="AQ110" s="217"/>
      <c r="AR110" s="351"/>
      <c r="AS110" s="216"/>
      <c r="AT110" s="11"/>
      <c r="AU110" s="11"/>
      <c r="AV110" s="11"/>
      <c r="AW110" s="11"/>
      <c r="AX110" s="11"/>
      <c r="AY110" s="11"/>
    </row>
    <row r="111" spans="2:52" ht="12.75" customHeight="1">
      <c r="B111" s="301"/>
      <c r="C111" s="172"/>
      <c r="D111" s="188" t="s">
        <v>507</v>
      </c>
      <c r="E111" s="172"/>
      <c r="F111" s="269" t="s">
        <v>92</v>
      </c>
      <c r="G111" s="269"/>
      <c r="H111" s="264"/>
      <c r="I111" s="172"/>
      <c r="J111" s="172"/>
      <c r="K111" s="268" t="s">
        <v>284</v>
      </c>
      <c r="R111" s="301" t="s">
        <v>497</v>
      </c>
      <c r="T111" s="2"/>
      <c r="U111" s="2" t="s">
        <v>477</v>
      </c>
      <c r="V111" s="1140"/>
      <c r="W111" s="12"/>
      <c r="AE111" s="201"/>
      <c r="AF111" s="1123"/>
      <c r="AG111" s="1117"/>
      <c r="AH111" s="217"/>
      <c r="AI111" s="187"/>
      <c r="AJ111" s="217"/>
      <c r="AK111" s="172"/>
      <c r="AR111" s="201"/>
      <c r="AS111" s="199"/>
      <c r="AT111" s="11"/>
      <c r="AU111" s="11"/>
      <c r="AV111" s="11"/>
      <c r="AW111" s="11"/>
      <c r="AX111" s="11"/>
      <c r="AY111" s="11"/>
    </row>
    <row r="112" spans="2:52" ht="15.75" customHeight="1" thickBot="1">
      <c r="B112" s="267" t="str">
        <f>B6</f>
        <v>возрастная категория: 12-18 лет</v>
      </c>
      <c r="C112" s="271"/>
      <c r="D112" s="172"/>
      <c r="E112" s="172"/>
      <c r="F112" s="277" t="s">
        <v>159</v>
      </c>
      <c r="G112" s="172"/>
      <c r="H112" s="172"/>
      <c r="I112" s="270">
        <v>0.25</v>
      </c>
      <c r="J112" s="172"/>
      <c r="K112" s="172" t="str">
        <f>K7</f>
        <v>ОСЕНЬ</v>
      </c>
      <c r="O112" s="2" t="s">
        <v>93</v>
      </c>
      <c r="U112" s="87"/>
      <c r="V112" s="188"/>
      <c r="W112" s="104"/>
      <c r="AE112" s="1117"/>
      <c r="AK112" s="7"/>
      <c r="AR112" s="201"/>
      <c r="AS112" s="216"/>
      <c r="AT112" s="11"/>
      <c r="AU112" s="11"/>
      <c r="AV112" s="11"/>
      <c r="AW112" s="11"/>
      <c r="AX112" s="11"/>
      <c r="AY112" s="11"/>
    </row>
    <row r="113" spans="2:51" ht="13.5" customHeight="1">
      <c r="B113" s="272" t="s">
        <v>3</v>
      </c>
      <c r="C113" s="227" t="s">
        <v>4</v>
      </c>
      <c r="D113" s="273" t="s">
        <v>5</v>
      </c>
      <c r="E113" s="274" t="s">
        <v>97</v>
      </c>
      <c r="F113" s="231"/>
      <c r="G113" s="231"/>
      <c r="H113" s="231"/>
      <c r="I113" s="231"/>
      <c r="J113" s="231"/>
      <c r="K113" s="231"/>
      <c r="L113" s="94"/>
      <c r="M113" s="72"/>
      <c r="O113" s="188" t="s">
        <v>221</v>
      </c>
      <c r="Q113" s="1141" t="s">
        <v>479</v>
      </c>
      <c r="T113" s="381"/>
      <c r="U113" s="301" t="s">
        <v>480</v>
      </c>
      <c r="W113" s="188" t="s">
        <v>507</v>
      </c>
      <c r="AE113" s="275"/>
      <c r="AK113" s="7"/>
      <c r="AR113" s="201"/>
      <c r="AS113" s="199"/>
      <c r="AT113" s="11"/>
      <c r="AU113" s="11"/>
      <c r="AV113" s="11"/>
      <c r="AW113" s="11"/>
      <c r="AX113" s="11"/>
      <c r="AY113" s="11"/>
    </row>
    <row r="114" spans="2:51" ht="15.75" thickBot="1">
      <c r="B114" s="235" t="s">
        <v>6</v>
      </c>
      <c r="D114" s="211" t="s">
        <v>98</v>
      </c>
      <c r="K114" s="852"/>
      <c r="L114" s="11"/>
      <c r="M114" s="11"/>
      <c r="O114" s="1142" t="s">
        <v>481</v>
      </c>
      <c r="S114" s="1129"/>
      <c r="T114" t="s">
        <v>482</v>
      </c>
      <c r="Y114" s="104"/>
      <c r="AE114" s="275"/>
      <c r="AK114" s="7"/>
      <c r="AR114" s="214"/>
      <c r="AS114" s="216"/>
      <c r="AT114" s="11"/>
      <c r="AU114" s="11"/>
      <c r="AV114" s="11"/>
      <c r="AW114" s="11"/>
      <c r="AX114" s="11"/>
      <c r="AY114" s="11"/>
    </row>
    <row r="115" spans="2:51" ht="15.75" thickBot="1">
      <c r="B115" s="1007" t="s">
        <v>275</v>
      </c>
      <c r="C115" s="231"/>
      <c r="D115" s="263"/>
      <c r="E115" s="872" t="s">
        <v>402</v>
      </c>
      <c r="F115" s="51"/>
      <c r="G115" s="51"/>
      <c r="H115" s="51"/>
      <c r="I115" s="51"/>
      <c r="J115" s="51"/>
      <c r="K115" s="249" t="s">
        <v>223</v>
      </c>
      <c r="L115" s="250"/>
      <c r="M115" s="66"/>
      <c r="AE115" s="275"/>
      <c r="AF115" s="217"/>
      <c r="AG115" s="217"/>
      <c r="AH115" s="217"/>
      <c r="AI115" s="217"/>
      <c r="AJ115" s="217"/>
      <c r="AK115" s="217"/>
      <c r="AR115" s="201"/>
      <c r="AS115" s="199"/>
      <c r="AT115" s="11"/>
      <c r="AU115" s="11"/>
      <c r="AV115" s="11"/>
      <c r="AW115" s="11"/>
      <c r="AX115" s="11"/>
      <c r="AY115" s="11"/>
    </row>
    <row r="116" spans="2:51" ht="13.5" customHeight="1" thickBot="1">
      <c r="B116" s="1086" t="s">
        <v>360</v>
      </c>
      <c r="C116" s="686" t="s">
        <v>401</v>
      </c>
      <c r="D116" s="1509" t="s">
        <v>421</v>
      </c>
      <c r="E116" s="735" t="s">
        <v>180</v>
      </c>
      <c r="F116" s="129" t="s">
        <v>181</v>
      </c>
      <c r="G116" s="331" t="s">
        <v>182</v>
      </c>
      <c r="H116" s="735" t="s">
        <v>180</v>
      </c>
      <c r="I116" s="129" t="s">
        <v>181</v>
      </c>
      <c r="J116" s="331" t="s">
        <v>182</v>
      </c>
      <c r="K116" s="136" t="s">
        <v>180</v>
      </c>
      <c r="L116" s="137" t="s">
        <v>181</v>
      </c>
      <c r="M116" s="325" t="s">
        <v>182</v>
      </c>
      <c r="O116" s="1143" t="s">
        <v>275</v>
      </c>
      <c r="P116" s="1144"/>
      <c r="Q116" s="1144"/>
      <c r="R116" s="1145"/>
      <c r="S116" s="51"/>
      <c r="T116" s="51"/>
      <c r="U116" s="51"/>
      <c r="V116" s="51"/>
      <c r="W116" s="51"/>
      <c r="X116" s="51"/>
      <c r="Y116" s="66"/>
      <c r="AE116" s="275"/>
      <c r="AF116" s="1123"/>
      <c r="AG116" s="1117"/>
      <c r="AH116" s="217"/>
      <c r="AI116" s="187"/>
      <c r="AJ116" s="217"/>
      <c r="AK116" s="217"/>
      <c r="AT116" s="11"/>
      <c r="AU116" s="11"/>
      <c r="AV116" s="11"/>
      <c r="AW116" s="11"/>
      <c r="AX116" s="11"/>
      <c r="AY116" s="11"/>
    </row>
    <row r="117" spans="2:51" ht="11.25" customHeight="1" thickBot="1">
      <c r="B117" s="684"/>
      <c r="C117" s="871" t="s">
        <v>590</v>
      </c>
      <c r="D117" s="880"/>
      <c r="E117" s="1780" t="s">
        <v>537</v>
      </c>
      <c r="F117" s="742">
        <v>138.43</v>
      </c>
      <c r="G117" s="873">
        <v>77.599999999999994</v>
      </c>
      <c r="H117" s="113" t="s">
        <v>362</v>
      </c>
      <c r="I117" s="94"/>
      <c r="J117" s="94"/>
      <c r="K117" s="286" t="s">
        <v>96</v>
      </c>
      <c r="L117" s="297">
        <v>200</v>
      </c>
      <c r="M117" s="308">
        <v>200</v>
      </c>
      <c r="O117" s="1146" t="s">
        <v>180</v>
      </c>
      <c r="P117" s="1147" t="s">
        <v>181</v>
      </c>
      <c r="Q117" s="1148" t="s">
        <v>182</v>
      </c>
      <c r="R117" s="94"/>
      <c r="S117" s="1149" t="s">
        <v>180</v>
      </c>
      <c r="T117" s="1149" t="s">
        <v>181</v>
      </c>
      <c r="U117" s="1150" t="s">
        <v>182</v>
      </c>
      <c r="V117" s="94"/>
      <c r="W117" s="1149" t="s">
        <v>180</v>
      </c>
      <c r="X117" s="1149" t="s">
        <v>181</v>
      </c>
      <c r="Y117" s="1150" t="s">
        <v>182</v>
      </c>
      <c r="AE117" s="275"/>
      <c r="AF117" s="217"/>
      <c r="AG117" s="275"/>
      <c r="AH117" s="217"/>
      <c r="AI117" s="214"/>
      <c r="AJ117" s="217"/>
      <c r="AK117" s="217"/>
      <c r="AT117" s="11"/>
      <c r="AU117" s="11"/>
      <c r="AV117" s="11"/>
      <c r="AW117" s="11"/>
      <c r="AX117" s="11"/>
      <c r="AY117" s="11"/>
    </row>
    <row r="118" spans="2:51" ht="12.75" customHeight="1">
      <c r="B118" s="1508" t="s">
        <v>224</v>
      </c>
      <c r="C118" s="812" t="s">
        <v>223</v>
      </c>
      <c r="D118" s="1499">
        <v>200</v>
      </c>
      <c r="E118" s="704" t="s">
        <v>361</v>
      </c>
      <c r="F118" s="589">
        <v>19.350000000000001</v>
      </c>
      <c r="G118" s="807">
        <v>16.399999999999999</v>
      </c>
      <c r="H118" s="704" t="s">
        <v>363</v>
      </c>
      <c r="I118" s="602">
        <v>91.67</v>
      </c>
      <c r="J118" s="600">
        <v>55</v>
      </c>
      <c r="K118" s="879" t="s">
        <v>223</v>
      </c>
      <c r="L118" s="607">
        <v>3</v>
      </c>
      <c r="M118" s="614">
        <v>3</v>
      </c>
      <c r="O118" s="1151" t="s">
        <v>483</v>
      </c>
      <c r="P118" s="1152">
        <f>D120</f>
        <v>30</v>
      </c>
      <c r="Q118" s="1210">
        <f>D120</f>
        <v>30</v>
      </c>
      <c r="R118" s="11"/>
      <c r="S118" s="1156" t="s">
        <v>122</v>
      </c>
      <c r="T118" s="1175">
        <f>F123</f>
        <v>6</v>
      </c>
      <c r="U118" s="1210">
        <f>G123</f>
        <v>6</v>
      </c>
      <c r="V118" s="11"/>
      <c r="W118" s="1179" t="s">
        <v>484</v>
      </c>
      <c r="X118" s="190"/>
      <c r="Y118" s="193"/>
      <c r="AE118" s="275"/>
      <c r="AF118" s="217"/>
      <c r="AG118" s="275"/>
      <c r="AH118" s="217"/>
      <c r="AI118" s="214"/>
      <c r="AJ118" s="217"/>
      <c r="AK118" s="214"/>
      <c r="AT118" s="11"/>
      <c r="AU118" s="11"/>
      <c r="AV118" s="11"/>
      <c r="AW118" s="11"/>
      <c r="AX118" s="11"/>
      <c r="AY118" s="11"/>
    </row>
    <row r="119" spans="2:51" ht="12" customHeight="1">
      <c r="B119" s="1031" t="s">
        <v>11</v>
      </c>
      <c r="C119" s="812" t="s">
        <v>12</v>
      </c>
      <c r="D119" s="1499">
        <v>50</v>
      </c>
      <c r="E119" s="678" t="s">
        <v>331</v>
      </c>
      <c r="F119" s="767">
        <v>15.63</v>
      </c>
      <c r="G119" s="608">
        <v>15</v>
      </c>
      <c r="H119" s="11"/>
      <c r="I119" s="11"/>
      <c r="J119" s="11"/>
      <c r="K119" s="489" t="s">
        <v>82</v>
      </c>
      <c r="L119" s="490">
        <v>6</v>
      </c>
      <c r="M119" s="491">
        <v>6</v>
      </c>
      <c r="O119" s="1156" t="s">
        <v>485</v>
      </c>
      <c r="P119" s="1157">
        <f>D119</f>
        <v>50</v>
      </c>
      <c r="Q119" s="1421">
        <f>D119</f>
        <v>50</v>
      </c>
      <c r="R119" s="11"/>
      <c r="S119" s="1209" t="s">
        <v>489</v>
      </c>
      <c r="T119" s="1301">
        <f>U119/1000/0.04</f>
        <v>2.125</v>
      </c>
      <c r="U119" s="1210">
        <f>G120</f>
        <v>85</v>
      </c>
      <c r="V119" s="11"/>
      <c r="W119" s="1160" t="s">
        <v>486</v>
      </c>
      <c r="X119" s="1157">
        <f>I118</f>
        <v>91.67</v>
      </c>
      <c r="Y119" s="1249">
        <f>J118</f>
        <v>55</v>
      </c>
      <c r="AE119" s="275"/>
      <c r="AF119" s="217"/>
      <c r="AG119" s="275"/>
      <c r="AH119" s="217"/>
      <c r="AI119" s="214"/>
      <c r="AJ119" s="217"/>
      <c r="AK119" s="1430"/>
      <c r="AT119" s="11"/>
      <c r="AU119" s="11"/>
      <c r="AV119" s="11"/>
      <c r="AW119" s="11"/>
      <c r="AX119" s="11"/>
      <c r="AY119" s="11"/>
    </row>
    <row r="120" spans="2:51">
      <c r="B120" s="1031" t="s">
        <v>11</v>
      </c>
      <c r="C120" s="812" t="s">
        <v>17</v>
      </c>
      <c r="D120" s="1499">
        <v>30</v>
      </c>
      <c r="E120" s="678" t="s">
        <v>142</v>
      </c>
      <c r="F120" s="768" t="s">
        <v>422</v>
      </c>
      <c r="G120" s="608">
        <v>85</v>
      </c>
      <c r="H120" s="11"/>
      <c r="I120" s="11"/>
      <c r="J120" s="11"/>
      <c r="K120" s="870" t="s">
        <v>121</v>
      </c>
      <c r="L120" s="602">
        <v>20</v>
      </c>
      <c r="M120" s="588">
        <v>20</v>
      </c>
      <c r="O120" s="1214" t="s">
        <v>314</v>
      </c>
      <c r="P120" s="1199">
        <f>X121</f>
        <v>111.02000000000001</v>
      </c>
      <c r="Q120" s="1393">
        <f>Y121</f>
        <v>71.400000000000006</v>
      </c>
      <c r="R120" s="11"/>
      <c r="S120" s="1156" t="s">
        <v>82</v>
      </c>
      <c r="T120" s="1199">
        <f>L119</f>
        <v>6</v>
      </c>
      <c r="U120" s="1210">
        <f>M119</f>
        <v>6</v>
      </c>
      <c r="V120" s="11"/>
      <c r="W120" s="1162" t="s">
        <v>499</v>
      </c>
      <c r="X120" s="1157">
        <f>F118</f>
        <v>19.350000000000001</v>
      </c>
      <c r="Y120" s="1266">
        <f>G118</f>
        <v>16.399999999999999</v>
      </c>
      <c r="AE120" s="275"/>
      <c r="AF120" s="217"/>
      <c r="AG120" s="275"/>
      <c r="AH120" s="217"/>
      <c r="AI120" s="214"/>
      <c r="AJ120" s="217"/>
      <c r="AK120" s="217"/>
      <c r="AT120" s="11"/>
      <c r="AU120" s="11"/>
      <c r="AV120" s="11"/>
      <c r="AW120" s="11"/>
      <c r="AX120" s="11"/>
      <c r="AY120" s="11"/>
    </row>
    <row r="121" spans="2:51" ht="12.75" customHeight="1">
      <c r="B121" s="1826" t="s">
        <v>14</v>
      </c>
      <c r="C121" s="686" t="s">
        <v>580</v>
      </c>
      <c r="D121" s="1509">
        <v>90</v>
      </c>
      <c r="E121" s="678" t="s">
        <v>120</v>
      </c>
      <c r="F121" s="589">
        <v>30</v>
      </c>
      <c r="G121" s="608">
        <v>30</v>
      </c>
      <c r="H121" s="11"/>
      <c r="I121" s="11"/>
      <c r="J121" s="11"/>
      <c r="K121" s="86"/>
      <c r="L121" s="11"/>
      <c r="M121" s="98"/>
      <c r="O121" s="1156" t="s">
        <v>498</v>
      </c>
      <c r="P121" s="1157">
        <f>D121</f>
        <v>90</v>
      </c>
      <c r="Q121" s="1247">
        <f>D121</f>
        <v>90</v>
      </c>
      <c r="R121" s="11"/>
      <c r="S121" s="1156" t="s">
        <v>261</v>
      </c>
      <c r="T121" s="1199">
        <f>L118</f>
        <v>3</v>
      </c>
      <c r="U121" s="1210">
        <f>M118</f>
        <v>3</v>
      </c>
      <c r="V121" s="11"/>
      <c r="W121" s="1167" t="s">
        <v>315</v>
      </c>
      <c r="X121" s="1168">
        <f>SUM(X119:X120)</f>
        <v>111.02000000000001</v>
      </c>
      <c r="Y121" s="1194">
        <f>SUM(Y119:Y120)</f>
        <v>71.400000000000006</v>
      </c>
      <c r="AE121" s="275"/>
      <c r="AF121" s="217"/>
      <c r="AG121" s="275"/>
      <c r="AH121" s="217"/>
      <c r="AI121" s="214"/>
      <c r="AJ121" s="217"/>
      <c r="AK121" s="217"/>
      <c r="AT121" s="11"/>
      <c r="AU121" s="11"/>
      <c r="AV121" s="11"/>
      <c r="AW121" s="11"/>
      <c r="AX121" s="11"/>
      <c r="AY121" s="11"/>
    </row>
    <row r="122" spans="2:51" ht="13.5" customHeight="1">
      <c r="B122" s="505"/>
      <c r="C122" s="1827"/>
      <c r="D122" s="506"/>
      <c r="E122" s="525" t="s">
        <v>86</v>
      </c>
      <c r="F122" s="499">
        <v>0.8</v>
      </c>
      <c r="G122" s="561">
        <v>0.8</v>
      </c>
      <c r="H122" s="11"/>
      <c r="I122" s="11"/>
      <c r="J122" s="11"/>
      <c r="K122" s="86"/>
      <c r="L122" s="11"/>
      <c r="M122" s="98"/>
      <c r="O122" s="920" t="s">
        <v>538</v>
      </c>
      <c r="P122" s="1175">
        <f>F117</f>
        <v>138.43</v>
      </c>
      <c r="Q122" s="1422">
        <f>G117</f>
        <v>77.599999999999994</v>
      </c>
      <c r="R122" s="11"/>
      <c r="S122" s="1156" t="s">
        <v>86</v>
      </c>
      <c r="T122" s="1157">
        <f>F122</f>
        <v>0.8</v>
      </c>
      <c r="U122" s="1210">
        <f>G122</f>
        <v>0.8</v>
      </c>
      <c r="V122" s="11"/>
      <c r="W122" s="1258"/>
      <c r="X122" s="1138"/>
      <c r="Y122" s="1186"/>
      <c r="AE122" s="275"/>
      <c r="AF122" s="217"/>
      <c r="AG122" s="275"/>
      <c r="AH122" s="217"/>
      <c r="AI122" s="201"/>
      <c r="AJ122" s="217"/>
      <c r="AK122" s="217"/>
      <c r="AT122" s="11"/>
      <c r="AU122" s="11"/>
      <c r="AV122" s="11"/>
      <c r="AW122" s="11"/>
      <c r="AX122" s="11"/>
      <c r="AY122" s="11"/>
    </row>
    <row r="123" spans="2:51" ht="12.75" customHeight="1" thickBot="1">
      <c r="B123" s="78"/>
      <c r="C123" s="208"/>
      <c r="D123" s="101"/>
      <c r="E123" s="875" t="s">
        <v>122</v>
      </c>
      <c r="F123" s="851">
        <v>6</v>
      </c>
      <c r="G123" s="874">
        <v>6</v>
      </c>
      <c r="H123" s="38"/>
      <c r="I123" s="38"/>
      <c r="J123" s="38"/>
      <c r="K123" s="78"/>
      <c r="L123" s="38"/>
      <c r="M123" s="101"/>
      <c r="O123" s="1156" t="s">
        <v>96</v>
      </c>
      <c r="P123" s="1175">
        <f>F121+L117</f>
        <v>230</v>
      </c>
      <c r="Q123" s="1163">
        <f>G121+M117</f>
        <v>230</v>
      </c>
      <c r="R123" s="11"/>
      <c r="S123" s="11"/>
      <c r="T123" s="11"/>
      <c r="U123" s="11"/>
      <c r="V123" s="11"/>
      <c r="W123" s="7"/>
      <c r="X123" s="1290"/>
      <c r="Y123" s="1226"/>
      <c r="AE123" s="275"/>
      <c r="AF123" s="217"/>
      <c r="AG123" s="275"/>
      <c r="AH123" s="217"/>
      <c r="AI123" s="201"/>
      <c r="AJ123" s="217"/>
      <c r="AK123" s="217"/>
      <c r="AT123" s="64"/>
      <c r="AU123" s="11"/>
      <c r="AV123" s="11"/>
      <c r="AW123" s="11"/>
      <c r="AX123" s="11"/>
      <c r="AY123" s="11"/>
    </row>
    <row r="124" spans="2:51" ht="14.25" customHeight="1" thickBot="1">
      <c r="B124" s="1828" t="s">
        <v>159</v>
      </c>
      <c r="C124" s="271"/>
      <c r="E124" s="11"/>
      <c r="F124" s="11"/>
      <c r="G124" s="11"/>
      <c r="H124" s="11"/>
      <c r="I124" s="11"/>
      <c r="J124" s="11"/>
      <c r="K124" s="11"/>
      <c r="L124" s="11"/>
      <c r="M124" s="11"/>
      <c r="O124" s="920" t="s">
        <v>331</v>
      </c>
      <c r="P124" s="1218">
        <f>F119</f>
        <v>15.63</v>
      </c>
      <c r="Q124" s="1423">
        <f>G119</f>
        <v>15</v>
      </c>
      <c r="R124" s="38"/>
      <c r="S124" s="38"/>
      <c r="T124" s="38"/>
      <c r="U124" s="38"/>
      <c r="V124" s="38"/>
      <c r="W124" s="38"/>
      <c r="X124" s="38"/>
      <c r="Y124" s="101"/>
      <c r="AE124" s="275"/>
      <c r="AF124" s="217"/>
      <c r="AG124" s="275"/>
      <c r="AH124" s="217"/>
      <c r="AI124" s="201"/>
      <c r="AJ124" s="1285"/>
      <c r="AK124" s="217"/>
      <c r="AU124" s="11"/>
      <c r="AV124" s="11"/>
      <c r="AW124" s="11"/>
      <c r="AX124" s="11"/>
      <c r="AY124" s="11"/>
    </row>
    <row r="125" spans="2:51" ht="12.75" customHeight="1" thickBot="1">
      <c r="B125" s="1829" t="s">
        <v>276</v>
      </c>
      <c r="C125" s="471"/>
      <c r="D125" s="226"/>
      <c r="E125" s="148" t="s">
        <v>407</v>
      </c>
      <c r="F125" s="94"/>
      <c r="G125" s="72"/>
      <c r="H125" s="690"/>
      <c r="I125" s="881"/>
      <c r="J125" s="51"/>
      <c r="K125" s="758" t="s">
        <v>329</v>
      </c>
      <c r="L125" s="51"/>
      <c r="M125" s="66"/>
      <c r="AE125" s="275"/>
      <c r="AF125" s="217"/>
      <c r="AG125" s="275"/>
      <c r="AH125" s="217"/>
      <c r="AI125" s="201"/>
      <c r="AJ125" s="1285"/>
      <c r="AK125" s="217"/>
      <c r="AU125" s="11"/>
      <c r="AV125" s="11"/>
      <c r="AW125" s="11"/>
      <c r="AX125" s="11"/>
      <c r="AY125" s="11"/>
    </row>
    <row r="126" spans="2:51" ht="16.5" thickBot="1">
      <c r="B126" s="1006" t="s">
        <v>146</v>
      </c>
      <c r="C126" s="812" t="s">
        <v>403</v>
      </c>
      <c r="D126" s="672">
        <v>70</v>
      </c>
      <c r="E126" s="735" t="s">
        <v>180</v>
      </c>
      <c r="F126" s="129" t="s">
        <v>181</v>
      </c>
      <c r="G126" s="331" t="s">
        <v>182</v>
      </c>
      <c r="H126" s="500" t="s">
        <v>180</v>
      </c>
      <c r="I126" s="129" t="s">
        <v>181</v>
      </c>
      <c r="J126" s="331" t="s">
        <v>182</v>
      </c>
      <c r="K126" s="500" t="s">
        <v>180</v>
      </c>
      <c r="L126" s="129" t="s">
        <v>181</v>
      </c>
      <c r="M126" s="331" t="s">
        <v>182</v>
      </c>
      <c r="O126" s="1143" t="s">
        <v>276</v>
      </c>
      <c r="P126" s="1144"/>
      <c r="Q126" s="1144"/>
      <c r="R126" s="1145"/>
      <c r="S126" s="51"/>
      <c r="T126" s="51"/>
      <c r="U126" s="51"/>
      <c r="V126" s="51"/>
      <c r="W126" s="51"/>
      <c r="X126" s="51"/>
      <c r="Y126" s="66"/>
      <c r="AE126" s="275"/>
      <c r="AF126" s="217"/>
      <c r="AG126" s="275"/>
      <c r="AH126" s="217"/>
      <c r="AI126" s="201"/>
      <c r="AJ126" s="217"/>
      <c r="AK126" s="217"/>
      <c r="AU126" s="11"/>
      <c r="AV126" s="11"/>
      <c r="AW126" s="11"/>
      <c r="AX126" s="11"/>
      <c r="AY126" s="11"/>
    </row>
    <row r="127" spans="2:51" ht="15.75" thickBot="1">
      <c r="B127" s="513" t="s">
        <v>404</v>
      </c>
      <c r="C127" s="464" t="s">
        <v>405</v>
      </c>
      <c r="D127" s="616" t="s">
        <v>411</v>
      </c>
      <c r="E127" s="134" t="s">
        <v>393</v>
      </c>
      <c r="F127" s="288">
        <v>88.27</v>
      </c>
      <c r="G127" s="355">
        <v>75.08</v>
      </c>
      <c r="H127" s="882" t="s">
        <v>153</v>
      </c>
      <c r="I127" s="288"/>
      <c r="J127" s="403"/>
      <c r="K127" s="132" t="s">
        <v>204</v>
      </c>
      <c r="L127" s="288">
        <v>20</v>
      </c>
      <c r="M127" s="326">
        <v>20</v>
      </c>
      <c r="O127" s="1146" t="s">
        <v>180</v>
      </c>
      <c r="P127" s="1147" t="s">
        <v>181</v>
      </c>
      <c r="Q127" s="1148" t="s">
        <v>182</v>
      </c>
      <c r="R127" s="94"/>
      <c r="S127" s="1149" t="s">
        <v>180</v>
      </c>
      <c r="T127" s="1149" t="s">
        <v>181</v>
      </c>
      <c r="U127" s="1150" t="s">
        <v>182</v>
      </c>
      <c r="V127" s="94"/>
      <c r="W127" s="1149" t="s">
        <v>180</v>
      </c>
      <c r="X127" s="1149" t="s">
        <v>181</v>
      </c>
      <c r="Y127" s="1150" t="s">
        <v>182</v>
      </c>
      <c r="AB127" s="253"/>
      <c r="AC127" s="201"/>
      <c r="AD127" s="187"/>
      <c r="AE127" s="275"/>
      <c r="AF127" s="217"/>
      <c r="AG127" s="275"/>
      <c r="AH127" s="217"/>
      <c r="AI127" s="201"/>
      <c r="AJ127" s="217"/>
      <c r="AK127" s="217"/>
      <c r="AU127" s="11"/>
      <c r="AV127" s="11"/>
      <c r="AW127" s="11"/>
      <c r="AX127" s="11"/>
      <c r="AY127" s="11"/>
    </row>
    <row r="128" spans="2:51">
      <c r="B128" s="514"/>
      <c r="C128" s="465" t="s">
        <v>406</v>
      </c>
      <c r="D128" s="515"/>
      <c r="E128" s="815" t="s">
        <v>111</v>
      </c>
      <c r="F128" s="589">
        <v>4.0599999999999996</v>
      </c>
      <c r="G128" s="807">
        <v>4.0599999999999996</v>
      </c>
      <c r="H128" s="578" t="s">
        <v>139</v>
      </c>
      <c r="I128" s="589">
        <v>8.75</v>
      </c>
      <c r="J128" s="628">
        <v>8.75</v>
      </c>
      <c r="K128" s="824" t="s">
        <v>82</v>
      </c>
      <c r="L128" s="499">
        <v>10</v>
      </c>
      <c r="M128" s="504">
        <v>10</v>
      </c>
      <c r="O128" s="1151" t="s">
        <v>483</v>
      </c>
      <c r="P128" s="1152">
        <f>D131</f>
        <v>30</v>
      </c>
      <c r="Q128" s="1159">
        <f>D131</f>
        <v>30</v>
      </c>
      <c r="R128" s="11"/>
      <c r="S128" s="1223" t="s">
        <v>105</v>
      </c>
      <c r="T128" s="1175">
        <f>I128</f>
        <v>8.75</v>
      </c>
      <c r="U128" s="1159">
        <f>J128</f>
        <v>8.75</v>
      </c>
      <c r="V128" s="11"/>
      <c r="W128" s="1179" t="s">
        <v>484</v>
      </c>
      <c r="X128" s="190"/>
      <c r="Y128" s="193"/>
      <c r="AB128" s="1095"/>
      <c r="AC128" s="244"/>
      <c r="AD128" s="244"/>
      <c r="AE128" s="275"/>
      <c r="AF128" s="1237"/>
      <c r="AG128" s="275"/>
      <c r="AH128" s="217"/>
      <c r="AI128" s="201"/>
      <c r="AJ128" s="217"/>
      <c r="AK128" s="217"/>
      <c r="AU128" s="11"/>
      <c r="AV128" s="11"/>
      <c r="AW128" s="11"/>
      <c r="AX128" s="11"/>
      <c r="AY128" s="11"/>
    </row>
    <row r="129" spans="2:51">
      <c r="B129" s="697" t="s">
        <v>326</v>
      </c>
      <c r="C129" s="812" t="s">
        <v>365</v>
      </c>
      <c r="D129" s="605">
        <v>200</v>
      </c>
      <c r="E129" s="815" t="s">
        <v>147</v>
      </c>
      <c r="F129" s="589">
        <v>190.14</v>
      </c>
      <c r="G129" s="806">
        <v>142.6</v>
      </c>
      <c r="H129" s="578" t="s">
        <v>156</v>
      </c>
      <c r="I129" s="589">
        <v>2.63</v>
      </c>
      <c r="J129" s="628">
        <v>2.63</v>
      </c>
      <c r="K129" s="218" t="s">
        <v>325</v>
      </c>
      <c r="L129" s="499">
        <v>10</v>
      </c>
      <c r="M129" s="504">
        <v>10</v>
      </c>
      <c r="O129" s="1156" t="s">
        <v>485</v>
      </c>
      <c r="P129" s="1157">
        <f>D130</f>
        <v>40</v>
      </c>
      <c r="Q129" s="1158">
        <f>D130</f>
        <v>40</v>
      </c>
      <c r="R129" s="11"/>
      <c r="S129" s="924" t="s">
        <v>122</v>
      </c>
      <c r="T129" s="1157">
        <f>F131+F132</f>
        <v>3.75</v>
      </c>
      <c r="U129" s="1159">
        <f>G131+G132</f>
        <v>3.75</v>
      </c>
      <c r="V129" s="11"/>
      <c r="W129" s="1160" t="s">
        <v>158</v>
      </c>
      <c r="X129" s="1157">
        <f>I130</f>
        <v>3.5</v>
      </c>
      <c r="Y129" s="1245">
        <f>J130</f>
        <v>3.5</v>
      </c>
      <c r="AB129" s="240"/>
      <c r="AC129" s="244"/>
      <c r="AD129" s="244"/>
      <c r="AE129" s="201"/>
      <c r="AF129" s="217"/>
      <c r="AG129" s="275"/>
      <c r="AH129" s="217"/>
      <c r="AI129" s="201"/>
      <c r="AJ129" s="1255"/>
      <c r="AK129" s="217"/>
      <c r="AU129" s="11"/>
      <c r="AV129" s="11"/>
      <c r="AW129" s="11"/>
      <c r="AX129" s="11"/>
      <c r="AY129" s="11"/>
    </row>
    <row r="130" spans="2:51">
      <c r="B130" s="657" t="s">
        <v>11</v>
      </c>
      <c r="C130" s="812" t="s">
        <v>12</v>
      </c>
      <c r="D130" s="586">
        <v>40</v>
      </c>
      <c r="E130" s="815" t="s">
        <v>151</v>
      </c>
      <c r="F130" s="589">
        <v>12.51</v>
      </c>
      <c r="G130" s="806">
        <v>10</v>
      </c>
      <c r="H130" s="578" t="s">
        <v>158</v>
      </c>
      <c r="I130" s="589">
        <v>3.5</v>
      </c>
      <c r="J130" s="628">
        <v>3.5</v>
      </c>
      <c r="K130" s="847" t="s">
        <v>645</v>
      </c>
      <c r="L130" s="589">
        <v>6</v>
      </c>
      <c r="M130" s="634">
        <v>5</v>
      </c>
      <c r="O130" s="1156" t="s">
        <v>118</v>
      </c>
      <c r="P130" s="1157">
        <f>I129</f>
        <v>2.63</v>
      </c>
      <c r="Q130" s="1159">
        <f>J129</f>
        <v>2.63</v>
      </c>
      <c r="R130" s="11"/>
      <c r="S130" s="1097" t="s">
        <v>131</v>
      </c>
      <c r="T130" s="1180">
        <f>F128</f>
        <v>4.0599999999999996</v>
      </c>
      <c r="U130" s="1159">
        <f>G128</f>
        <v>4.0599999999999996</v>
      </c>
      <c r="V130" s="11"/>
      <c r="W130" s="1162" t="s">
        <v>128</v>
      </c>
      <c r="X130" s="1157">
        <f>F130</f>
        <v>12.51</v>
      </c>
      <c r="Y130" s="1251">
        <f>G130</f>
        <v>10</v>
      </c>
      <c r="AB130" s="1538"/>
      <c r="AC130" s="7"/>
      <c r="AD130" s="15"/>
      <c r="AE130" s="275"/>
      <c r="AF130" s="217"/>
      <c r="AG130" s="275"/>
      <c r="AH130" s="217"/>
      <c r="AI130" s="279"/>
      <c r="AJ130" s="217"/>
      <c r="AK130" s="217"/>
      <c r="AU130" s="11"/>
      <c r="AV130" s="11"/>
      <c r="AW130" s="11"/>
      <c r="AX130" s="11"/>
      <c r="AY130" s="11"/>
    </row>
    <row r="131" spans="2:51">
      <c r="B131" s="657" t="s">
        <v>11</v>
      </c>
      <c r="C131" s="812" t="s">
        <v>17</v>
      </c>
      <c r="D131" s="586">
        <v>30</v>
      </c>
      <c r="E131" s="815" t="s">
        <v>122</v>
      </c>
      <c r="F131" s="589">
        <v>1.25</v>
      </c>
      <c r="G131" s="807">
        <v>1.25</v>
      </c>
      <c r="H131" s="578" t="s">
        <v>121</v>
      </c>
      <c r="I131" s="589">
        <v>26.25</v>
      </c>
      <c r="J131" s="628">
        <v>26.25</v>
      </c>
      <c r="K131" s="480" t="s">
        <v>295</v>
      </c>
      <c r="L131" s="507">
        <v>0.2</v>
      </c>
      <c r="M131" s="611">
        <v>0.2</v>
      </c>
      <c r="O131" s="920" t="s">
        <v>76</v>
      </c>
      <c r="P131" s="1157">
        <f>F129</f>
        <v>190.14</v>
      </c>
      <c r="Q131" s="1247">
        <f>G129</f>
        <v>142.6</v>
      </c>
      <c r="R131" s="11"/>
      <c r="S131" s="924" t="s">
        <v>82</v>
      </c>
      <c r="T131" s="1157">
        <f>L128</f>
        <v>10</v>
      </c>
      <c r="U131" s="1159">
        <f>M128</f>
        <v>10</v>
      </c>
      <c r="V131" s="11"/>
      <c r="W131" s="1162" t="s">
        <v>312</v>
      </c>
      <c r="X131" s="1175">
        <f>L135</f>
        <v>73.64</v>
      </c>
      <c r="Y131" s="1266">
        <f>M135</f>
        <v>70</v>
      </c>
      <c r="AB131" s="42"/>
      <c r="AC131" s="7"/>
      <c r="AD131" s="15"/>
      <c r="AE131" s="217"/>
      <c r="AF131" s="1431"/>
      <c r="AG131" s="275"/>
      <c r="AH131" s="217"/>
      <c r="AI131" s="201"/>
      <c r="AJ131" s="217"/>
      <c r="AK131" s="217"/>
      <c r="AU131" s="11"/>
      <c r="AV131" s="11"/>
      <c r="AW131" s="11"/>
      <c r="AX131" s="11"/>
      <c r="AY131" s="11"/>
    </row>
    <row r="132" spans="2:51" ht="15.75" thickBot="1">
      <c r="B132" s="606" t="s">
        <v>14</v>
      </c>
      <c r="C132" s="811" t="s">
        <v>580</v>
      </c>
      <c r="D132" s="586">
        <v>90</v>
      </c>
      <c r="E132" s="815" t="s">
        <v>122</v>
      </c>
      <c r="F132" s="589">
        <v>2.5</v>
      </c>
      <c r="G132" s="807">
        <v>2.5</v>
      </c>
      <c r="H132" s="578" t="s">
        <v>125</v>
      </c>
      <c r="I132" s="883">
        <v>6.9999999999999999E-4</v>
      </c>
      <c r="J132" s="884">
        <v>6.9999999999999999E-4</v>
      </c>
      <c r="K132" s="824" t="s">
        <v>121</v>
      </c>
      <c r="L132" s="589">
        <v>204</v>
      </c>
      <c r="M132" s="634">
        <v>204</v>
      </c>
      <c r="O132" s="1151" t="s">
        <v>314</v>
      </c>
      <c r="P132" s="1199">
        <f>X132</f>
        <v>89.65</v>
      </c>
      <c r="Q132" s="1250">
        <f>Y132</f>
        <v>83.5</v>
      </c>
      <c r="R132" s="11"/>
      <c r="S132" s="924" t="s">
        <v>86</v>
      </c>
      <c r="T132" s="1157">
        <f>F134+I133</f>
        <v>1.35</v>
      </c>
      <c r="U132" s="1159">
        <f>J133+G134</f>
        <v>1.35</v>
      </c>
      <c r="V132" s="11"/>
      <c r="W132" s="1167" t="s">
        <v>315</v>
      </c>
      <c r="X132" s="1225">
        <f>SUM(X129:X131)</f>
        <v>89.65</v>
      </c>
      <c r="Y132" s="1194">
        <f>SUM(Y129:Y131)</f>
        <v>83.5</v>
      </c>
      <c r="Z132" s="1211">
        <f>F130+I130+L135</f>
        <v>89.65</v>
      </c>
      <c r="AA132" s="1211">
        <f>G130+J130+M135</f>
        <v>83.5</v>
      </c>
      <c r="AB132" s="42"/>
      <c r="AC132" s="7"/>
      <c r="AD132" s="15"/>
      <c r="AE132" s="217"/>
      <c r="AF132" s="217"/>
      <c r="AG132" s="275"/>
      <c r="AH132" s="217"/>
      <c r="AI132" s="217"/>
      <c r="AJ132" s="217"/>
      <c r="AK132" s="217"/>
      <c r="AU132" s="11"/>
      <c r="AV132" s="11"/>
      <c r="AW132" s="11"/>
      <c r="AX132" s="11"/>
      <c r="AY132" s="11"/>
    </row>
    <row r="133" spans="2:51" ht="15.75" thickBot="1">
      <c r="B133" s="86"/>
      <c r="C133" s="207"/>
      <c r="D133" s="98"/>
      <c r="E133" s="815" t="s">
        <v>123</v>
      </c>
      <c r="F133" s="589">
        <v>2.5</v>
      </c>
      <c r="G133" s="807">
        <v>2.5</v>
      </c>
      <c r="H133" s="834" t="s">
        <v>86</v>
      </c>
      <c r="I133" s="602">
        <v>0.35</v>
      </c>
      <c r="J133" s="588">
        <v>0.35</v>
      </c>
      <c r="K133" s="886" t="s">
        <v>351</v>
      </c>
      <c r="L133" s="135"/>
      <c r="M133" s="66"/>
      <c r="O133" s="1151" t="s">
        <v>498</v>
      </c>
      <c r="P133" s="1187">
        <f>L130+D132</f>
        <v>96</v>
      </c>
      <c r="Q133" s="1247">
        <f>D132+M130</f>
        <v>95</v>
      </c>
      <c r="R133" s="11"/>
      <c r="S133" s="924" t="s">
        <v>262</v>
      </c>
      <c r="T133" s="1157">
        <f>L129</f>
        <v>10</v>
      </c>
      <c r="U133" s="1159">
        <f>M129</f>
        <v>10</v>
      </c>
      <c r="V133" s="11"/>
      <c r="W133" s="11"/>
      <c r="X133" s="11"/>
      <c r="Y133" s="1202"/>
      <c r="AB133" s="42"/>
      <c r="AC133" s="7"/>
      <c r="AD133" s="187"/>
      <c r="AE133" s="217"/>
      <c r="AF133" s="217"/>
      <c r="AG133" s="201"/>
      <c r="AH133" s="217"/>
      <c r="AI133" s="217"/>
      <c r="AJ133" s="217"/>
      <c r="AK133" s="214"/>
      <c r="AU133" s="11"/>
      <c r="AV133" s="11"/>
      <c r="AW133" s="11"/>
      <c r="AX133" s="11"/>
      <c r="AY133" s="11"/>
    </row>
    <row r="134" spans="2:51" ht="15.75" thickBot="1">
      <c r="B134" s="86"/>
      <c r="C134" s="207"/>
      <c r="D134" s="98"/>
      <c r="E134" s="834" t="s">
        <v>86</v>
      </c>
      <c r="F134" s="602">
        <v>1</v>
      </c>
      <c r="G134" s="600">
        <v>1</v>
      </c>
      <c r="H134" s="446"/>
      <c r="I134" s="11"/>
      <c r="J134" s="98"/>
      <c r="K134" s="500" t="s">
        <v>180</v>
      </c>
      <c r="L134" s="129" t="s">
        <v>181</v>
      </c>
      <c r="M134" s="331" t="s">
        <v>182</v>
      </c>
      <c r="O134" s="1195" t="s">
        <v>204</v>
      </c>
      <c r="P134" s="1175">
        <f>L127</f>
        <v>20</v>
      </c>
      <c r="Q134" s="1247">
        <f>M127</f>
        <v>20</v>
      </c>
      <c r="R134" s="11"/>
      <c r="S134" s="924" t="s">
        <v>508</v>
      </c>
      <c r="T134" s="1391">
        <f>I132</f>
        <v>6.9999999999999999E-4</v>
      </c>
      <c r="U134" s="1174">
        <f>J132</f>
        <v>6.9999999999999999E-4</v>
      </c>
      <c r="V134" s="11"/>
      <c r="W134" s="7"/>
      <c r="X134" s="1290"/>
      <c r="Y134" s="1429"/>
      <c r="AB134" s="42"/>
      <c r="AC134" s="7"/>
      <c r="AD134" s="15"/>
      <c r="AE134" s="275"/>
      <c r="AF134" s="217"/>
      <c r="AG134" s="275"/>
      <c r="AH134" s="217"/>
      <c r="AI134" s="217"/>
      <c r="AJ134" s="217"/>
      <c r="AK134" s="214"/>
      <c r="AU134" s="11"/>
      <c r="AV134" s="11"/>
      <c r="AW134" s="11"/>
      <c r="AX134" s="11"/>
      <c r="AY134" s="11"/>
    </row>
    <row r="135" spans="2:51" ht="15.75" thickBot="1">
      <c r="B135" s="78"/>
      <c r="C135" s="208"/>
      <c r="D135" s="101"/>
      <c r="E135" s="78"/>
      <c r="F135" s="38"/>
      <c r="G135" s="38"/>
      <c r="H135" s="38"/>
      <c r="I135" s="38"/>
      <c r="J135" s="101"/>
      <c r="K135" s="194" t="s">
        <v>91</v>
      </c>
      <c r="L135" s="887">
        <v>73.64</v>
      </c>
      <c r="M135" s="888">
        <v>70</v>
      </c>
      <c r="O135" s="1200" t="s">
        <v>393</v>
      </c>
      <c r="P135" s="1152">
        <f>F127</f>
        <v>88.27</v>
      </c>
      <c r="Q135" s="1159">
        <f>G127</f>
        <v>75.08</v>
      </c>
      <c r="R135" s="11"/>
      <c r="S135" s="641" t="s">
        <v>318</v>
      </c>
      <c r="T135" s="1157">
        <f>L131</f>
        <v>0.2</v>
      </c>
      <c r="U135" s="1265">
        <f>M131</f>
        <v>0.2</v>
      </c>
      <c r="V135" s="11"/>
      <c r="W135" s="11"/>
      <c r="X135" s="11"/>
      <c r="Y135" s="98"/>
      <c r="AB135" s="40"/>
      <c r="AC135" s="11"/>
      <c r="AD135" s="15"/>
      <c r="AE135" s="275"/>
      <c r="AF135" s="217"/>
      <c r="AG135" s="275"/>
      <c r="AH135" s="201"/>
      <c r="AI135" s="201"/>
      <c r="AJ135" s="201"/>
      <c r="AK135" s="214"/>
      <c r="AU135" s="11"/>
      <c r="AV135" s="11"/>
      <c r="AW135" s="11"/>
      <c r="AX135" s="11"/>
      <c r="AY135" s="11"/>
    </row>
    <row r="136" spans="2:51" ht="15.75" thickBot="1">
      <c r="C136" s="271"/>
      <c r="E136" s="11"/>
      <c r="F136" s="11"/>
      <c r="G136" s="11"/>
      <c r="H136" s="11"/>
      <c r="I136" s="11"/>
      <c r="J136" s="11"/>
      <c r="K136" s="11"/>
      <c r="L136" s="11"/>
      <c r="M136" s="11"/>
      <c r="O136" s="1396"/>
      <c r="P136" s="1171"/>
      <c r="Q136" s="1172"/>
      <c r="R136" s="38"/>
      <c r="S136" s="1071" t="s">
        <v>165</v>
      </c>
      <c r="T136" s="1171">
        <f>F133</f>
        <v>2.5</v>
      </c>
      <c r="U136" s="1172">
        <f>G133</f>
        <v>2.5</v>
      </c>
      <c r="V136" s="38"/>
      <c r="W136" s="38"/>
      <c r="X136" s="38"/>
      <c r="Y136" s="101"/>
      <c r="AB136" s="244"/>
      <c r="AC136" s="1541"/>
      <c r="AD136" s="244"/>
      <c r="AE136" s="275"/>
      <c r="AF136" s="1123"/>
      <c r="AG136" s="1117"/>
      <c r="AH136" s="217"/>
      <c r="AI136" s="187"/>
      <c r="AJ136" s="217"/>
      <c r="AK136" s="217"/>
      <c r="AU136" s="11"/>
      <c r="AV136" s="11"/>
      <c r="AW136" s="11"/>
      <c r="AX136" s="11"/>
      <c r="AY136" s="11"/>
    </row>
    <row r="137" spans="2:51" ht="16.5" thickBot="1">
      <c r="B137" s="1828" t="s">
        <v>159</v>
      </c>
      <c r="C137" s="271"/>
      <c r="D137" s="244"/>
      <c r="E137" s="559"/>
      <c r="F137" s="217"/>
      <c r="G137" s="889"/>
      <c r="H137" s="348"/>
      <c r="I137" s="348"/>
      <c r="J137" s="217"/>
      <c r="K137" s="217"/>
      <c r="L137" s="217"/>
      <c r="M137" s="217"/>
      <c r="AB137" s="42"/>
      <c r="AC137" s="11"/>
      <c r="AD137" s="15"/>
      <c r="AE137" s="275"/>
      <c r="AF137" s="217"/>
      <c r="AG137" s="275"/>
      <c r="AH137" s="217"/>
      <c r="AI137" s="214"/>
      <c r="AJ137" s="217"/>
      <c r="AK137" s="201"/>
      <c r="AU137" s="11"/>
      <c r="AV137" s="11"/>
      <c r="AW137" s="11"/>
      <c r="AX137" s="11"/>
      <c r="AY137" s="11"/>
    </row>
    <row r="138" spans="2:51" ht="16.5" thickBot="1">
      <c r="B138" s="1829" t="s">
        <v>278</v>
      </c>
      <c r="C138" s="231"/>
      <c r="D138" s="263"/>
      <c r="E138" s="307" t="s">
        <v>285</v>
      </c>
      <c r="F138" s="230"/>
      <c r="G138" s="51"/>
      <c r="H138" s="49"/>
      <c r="I138" s="907" t="s">
        <v>340</v>
      </c>
      <c r="J138" s="51"/>
      <c r="K138" s="51"/>
      <c r="L138" s="51"/>
      <c r="M138" s="66"/>
      <c r="O138" s="1143" t="s">
        <v>278</v>
      </c>
      <c r="P138" s="1144"/>
      <c r="Q138" s="1144"/>
      <c r="R138" s="114"/>
      <c r="S138" s="51"/>
      <c r="T138" s="51"/>
      <c r="U138" s="51"/>
      <c r="V138" s="94"/>
      <c r="W138" s="51"/>
      <c r="X138" s="51"/>
      <c r="Y138" s="66"/>
      <c r="AB138" s="42"/>
      <c r="AC138" s="7"/>
      <c r="AD138" s="15"/>
      <c r="AE138" s="275"/>
      <c r="AF138" s="217"/>
      <c r="AG138" s="275"/>
      <c r="AH138" s="217"/>
      <c r="AI138" s="214"/>
      <c r="AJ138" s="217"/>
      <c r="AK138" s="214"/>
      <c r="AU138" s="11"/>
      <c r="AV138" s="11"/>
      <c r="AW138" s="11"/>
      <c r="AX138" s="11"/>
      <c r="AY138" s="11"/>
    </row>
    <row r="139" spans="2:51" ht="15.75" thickBot="1">
      <c r="B139" s="1908" t="s">
        <v>30</v>
      </c>
      <c r="C139" s="812" t="s">
        <v>591</v>
      </c>
      <c r="D139" s="466" t="s">
        <v>31</v>
      </c>
      <c r="E139" s="141" t="s">
        <v>180</v>
      </c>
      <c r="F139" s="137" t="s">
        <v>181</v>
      </c>
      <c r="G139" s="325" t="s">
        <v>182</v>
      </c>
      <c r="H139" s="701" t="s">
        <v>180</v>
      </c>
      <c r="I139" s="137" t="s">
        <v>181</v>
      </c>
      <c r="J139" s="335" t="s">
        <v>182</v>
      </c>
      <c r="K139" s="701" t="s">
        <v>180</v>
      </c>
      <c r="L139" s="137" t="s">
        <v>181</v>
      </c>
      <c r="M139" s="325" t="s">
        <v>182</v>
      </c>
      <c r="O139" s="1228" t="s">
        <v>180</v>
      </c>
      <c r="P139" s="1269" t="s">
        <v>181</v>
      </c>
      <c r="Q139" s="1270" t="s">
        <v>182</v>
      </c>
      <c r="R139" s="11"/>
      <c r="S139" s="1149" t="s">
        <v>180</v>
      </c>
      <c r="T139" s="1149" t="s">
        <v>181</v>
      </c>
      <c r="U139" s="1270" t="s">
        <v>182</v>
      </c>
      <c r="V139" s="11"/>
      <c r="W139" s="1149" t="s">
        <v>180</v>
      </c>
      <c r="X139" s="1149" t="s">
        <v>181</v>
      </c>
      <c r="Y139" s="1150" t="s">
        <v>182</v>
      </c>
      <c r="AB139" s="73"/>
      <c r="AC139" s="7"/>
      <c r="AD139" s="15"/>
      <c r="AE139" s="201"/>
      <c r="AF139" s="217"/>
      <c r="AG139" s="275"/>
      <c r="AH139" s="217"/>
      <c r="AI139" s="214"/>
      <c r="AJ139" s="330"/>
      <c r="AK139" s="214"/>
      <c r="AU139" s="11"/>
      <c r="AV139" s="11"/>
      <c r="AW139" s="11"/>
      <c r="AX139" s="11"/>
      <c r="AY139" s="11"/>
    </row>
    <row r="140" spans="2:51">
      <c r="B140" s="1057" t="s">
        <v>171</v>
      </c>
      <c r="C140" s="465" t="s">
        <v>33</v>
      </c>
      <c r="D140" s="672">
        <v>200</v>
      </c>
      <c r="E140" s="293" t="s">
        <v>161</v>
      </c>
      <c r="F140" s="297">
        <v>31</v>
      </c>
      <c r="G140" s="603">
        <v>31</v>
      </c>
      <c r="H140" s="132" t="s">
        <v>408</v>
      </c>
      <c r="I140" s="915"/>
      <c r="J140" s="915"/>
      <c r="K140" s="612" t="s">
        <v>409</v>
      </c>
      <c r="L140" s="296" t="s">
        <v>423</v>
      </c>
      <c r="M140" s="332">
        <v>0.5</v>
      </c>
      <c r="O140" s="1178" t="s">
        <v>483</v>
      </c>
      <c r="P140" s="1191">
        <f>D143</f>
        <v>30</v>
      </c>
      <c r="Q140" s="1247">
        <f>D143</f>
        <v>30</v>
      </c>
      <c r="R140" s="11"/>
      <c r="S140" s="77" t="s">
        <v>331</v>
      </c>
      <c r="T140" s="1218">
        <f>L144</f>
        <v>15.51</v>
      </c>
      <c r="U140" s="1423">
        <f>M144</f>
        <v>15</v>
      </c>
      <c r="V140" s="11"/>
      <c r="W140" s="1223" t="s">
        <v>317</v>
      </c>
      <c r="X140" s="1157">
        <f>F148</f>
        <v>3.6</v>
      </c>
      <c r="Y140" s="1181">
        <f>G148</f>
        <v>3.6</v>
      </c>
      <c r="AB140" s="42"/>
      <c r="AC140" s="7"/>
      <c r="AD140" s="15"/>
      <c r="AE140" s="275"/>
      <c r="AF140" s="217"/>
      <c r="AG140" s="275"/>
      <c r="AH140" s="217"/>
      <c r="AI140" s="201"/>
      <c r="AJ140" s="217"/>
      <c r="AK140" s="214"/>
      <c r="AU140" s="11"/>
      <c r="AV140" s="11"/>
      <c r="AW140" s="11"/>
      <c r="AX140" s="11"/>
      <c r="AY140" s="11"/>
    </row>
    <row r="141" spans="2:51">
      <c r="B141" s="890" t="s">
        <v>632</v>
      </c>
      <c r="C141" s="464" t="s">
        <v>340</v>
      </c>
      <c r="D141" s="670">
        <v>70</v>
      </c>
      <c r="E141" s="824" t="s">
        <v>120</v>
      </c>
      <c r="F141" s="607">
        <v>140.5</v>
      </c>
      <c r="G141" s="604">
        <v>140.5</v>
      </c>
      <c r="H141" s="929" t="s">
        <v>118</v>
      </c>
      <c r="I141" s="667">
        <v>35</v>
      </c>
      <c r="J141" s="928">
        <v>35</v>
      </c>
      <c r="K141" s="926" t="s">
        <v>82</v>
      </c>
      <c r="L141" s="660">
        <v>0.2</v>
      </c>
      <c r="M141" s="922">
        <v>0.2</v>
      </c>
      <c r="O141" s="1156" t="s">
        <v>485</v>
      </c>
      <c r="P141" s="1157">
        <f>D142</f>
        <v>46</v>
      </c>
      <c r="Q141" s="1248">
        <f>D142</f>
        <v>46</v>
      </c>
      <c r="R141" s="11"/>
      <c r="S141" s="924" t="s">
        <v>122</v>
      </c>
      <c r="T141" s="1157">
        <f>F143+I145+L145</f>
        <v>20.98</v>
      </c>
      <c r="U141" s="1210">
        <f>G143+J145+M145</f>
        <v>20.98</v>
      </c>
      <c r="V141" s="11"/>
      <c r="W141" s="924" t="s">
        <v>116</v>
      </c>
      <c r="X141" s="1157">
        <f>I143</f>
        <v>0.9</v>
      </c>
      <c r="Y141" s="1181">
        <f>J143</f>
        <v>0.9</v>
      </c>
      <c r="AB141" s="42"/>
      <c r="AC141" s="7"/>
      <c r="AD141" s="15"/>
      <c r="AE141" s="275"/>
      <c r="AF141" s="217"/>
      <c r="AG141" s="275"/>
      <c r="AH141" s="217"/>
      <c r="AI141" s="201"/>
      <c r="AJ141" s="217"/>
      <c r="AK141" s="214"/>
      <c r="AU141" s="11"/>
      <c r="AV141" s="11"/>
      <c r="AW141" s="11"/>
      <c r="AX141" s="11"/>
      <c r="AY141" s="11"/>
    </row>
    <row r="142" spans="2:51">
      <c r="B142" s="585" t="s">
        <v>11</v>
      </c>
      <c r="C142" s="812" t="s">
        <v>12</v>
      </c>
      <c r="D142" s="650">
        <v>46</v>
      </c>
      <c r="E142" s="824" t="s">
        <v>82</v>
      </c>
      <c r="F142" s="607">
        <v>3.5</v>
      </c>
      <c r="G142" s="604">
        <v>3.5</v>
      </c>
      <c r="H142" s="929" t="s">
        <v>140</v>
      </c>
      <c r="I142" s="667">
        <v>1.44</v>
      </c>
      <c r="J142" s="928">
        <v>1.44</v>
      </c>
      <c r="K142" s="1440" t="s">
        <v>124</v>
      </c>
      <c r="L142" s="682">
        <v>0.7</v>
      </c>
      <c r="M142" s="937">
        <v>0.7</v>
      </c>
      <c r="O142" s="1156" t="s">
        <v>118</v>
      </c>
      <c r="P142" s="1157">
        <f>I141+I142</f>
        <v>36.44</v>
      </c>
      <c r="Q142" s="1247">
        <f>J141+J142</f>
        <v>36.44</v>
      </c>
      <c r="R142" s="11"/>
      <c r="S142" s="1224" t="s">
        <v>489</v>
      </c>
      <c r="T142" s="1157">
        <f>U142/1000/0.04</f>
        <v>1.2500000000000001E-2</v>
      </c>
      <c r="U142" s="1210">
        <f>M140</f>
        <v>0.5</v>
      </c>
      <c r="V142" s="11"/>
      <c r="W142" s="924" t="s">
        <v>86</v>
      </c>
      <c r="X142" s="1157">
        <f>F144+L142</f>
        <v>1.7</v>
      </c>
      <c r="Y142" s="1181">
        <f>G144+M142</f>
        <v>1.7</v>
      </c>
      <c r="AB142" s="238"/>
      <c r="AC142" s="201"/>
      <c r="AD142" s="187"/>
      <c r="AE142" s="229"/>
      <c r="AF142" s="217"/>
      <c r="AG142" s="275"/>
      <c r="AH142" s="217"/>
      <c r="AI142" s="201"/>
      <c r="AJ142" s="217"/>
      <c r="AK142" s="217"/>
      <c r="AU142" s="11"/>
      <c r="AV142" s="11"/>
      <c r="AW142" s="11"/>
      <c r="AX142" s="11"/>
      <c r="AY142" s="11"/>
    </row>
    <row r="143" spans="2:51">
      <c r="B143" s="585" t="s">
        <v>11</v>
      </c>
      <c r="C143" s="812" t="s">
        <v>17</v>
      </c>
      <c r="D143" s="650">
        <v>30</v>
      </c>
      <c r="E143" s="870" t="s">
        <v>122</v>
      </c>
      <c r="F143" s="607">
        <v>10</v>
      </c>
      <c r="G143" s="604">
        <v>10</v>
      </c>
      <c r="H143" s="929" t="s">
        <v>141</v>
      </c>
      <c r="I143" s="667">
        <v>0.9</v>
      </c>
      <c r="J143" s="928">
        <v>0.9</v>
      </c>
      <c r="K143" s="926" t="s">
        <v>410</v>
      </c>
      <c r="L143" s="947">
        <v>45</v>
      </c>
      <c r="M143" s="1441"/>
      <c r="O143" s="1156" t="s">
        <v>161</v>
      </c>
      <c r="P143" s="1175">
        <f>F140</f>
        <v>31</v>
      </c>
      <c r="Q143" s="1419">
        <f>G140</f>
        <v>31</v>
      </c>
      <c r="R143" s="11"/>
      <c r="S143" s="924" t="s">
        <v>82</v>
      </c>
      <c r="T143" s="1157">
        <f>F142+I148+L141</f>
        <v>9.6999999999999993</v>
      </c>
      <c r="U143" s="1210">
        <f>G142+J148+M141</f>
        <v>9.6999999999999993</v>
      </c>
      <c r="V143" s="11"/>
      <c r="W143" s="1258"/>
      <c r="X143" s="1138"/>
      <c r="Y143" s="1402"/>
      <c r="AB143" s="1538"/>
      <c r="AC143" s="7"/>
      <c r="AD143" s="15"/>
      <c r="AE143" s="275"/>
      <c r="AF143" s="217"/>
      <c r="AG143" s="275"/>
      <c r="AH143" s="217"/>
      <c r="AI143" s="201"/>
      <c r="AJ143" s="217"/>
      <c r="AK143" s="217"/>
      <c r="AU143" s="11"/>
      <c r="AV143" s="11"/>
      <c r="AW143" s="11"/>
      <c r="AX143" s="11"/>
      <c r="AY143" s="11"/>
    </row>
    <row r="144" spans="2:51" ht="15.75" thickBot="1">
      <c r="B144" s="86"/>
      <c r="C144" s="207"/>
      <c r="D144" s="11"/>
      <c r="E144" s="489" t="s">
        <v>86</v>
      </c>
      <c r="F144" s="490">
        <v>1</v>
      </c>
      <c r="G144" s="509">
        <v>1</v>
      </c>
      <c r="H144" s="929" t="s">
        <v>120</v>
      </c>
      <c r="I144" s="667">
        <v>9.4</v>
      </c>
      <c r="J144" s="928">
        <v>9.4</v>
      </c>
      <c r="K144" s="641" t="s">
        <v>341</v>
      </c>
      <c r="L144" s="660">
        <v>15.51</v>
      </c>
      <c r="M144" s="922">
        <v>15</v>
      </c>
      <c r="O144" s="1197" t="s">
        <v>96</v>
      </c>
      <c r="P144" s="1171">
        <f>F141+F149+I144</f>
        <v>349.9</v>
      </c>
      <c r="Q144" s="1172">
        <f>G141+J144+G149</f>
        <v>349.9</v>
      </c>
      <c r="R144" s="38"/>
      <c r="S144" s="38"/>
      <c r="T144" s="38"/>
      <c r="U144" s="38"/>
      <c r="V144" s="38"/>
      <c r="W144" s="69"/>
      <c r="X144" s="1403"/>
      <c r="Y144" s="1404"/>
      <c r="AB144" s="42"/>
      <c r="AC144" s="201"/>
      <c r="AD144" s="15"/>
      <c r="AE144" s="1233"/>
      <c r="AF144" s="217"/>
      <c r="AG144" s="275"/>
      <c r="AH144" s="217"/>
      <c r="AI144" s="201"/>
      <c r="AJ144" s="217"/>
      <c r="AK144" s="238"/>
      <c r="AU144" s="11"/>
      <c r="AV144" s="11"/>
      <c r="AW144" s="11"/>
      <c r="AX144" s="11"/>
      <c r="AY144" s="11"/>
    </row>
    <row r="145" spans="2:51" ht="15.75" thickBot="1">
      <c r="B145" s="86"/>
      <c r="C145" s="207"/>
      <c r="D145" s="11"/>
      <c r="E145" s="489" t="s">
        <v>121</v>
      </c>
      <c r="F145" s="510">
        <v>37.5</v>
      </c>
      <c r="G145" s="893">
        <v>37.5</v>
      </c>
      <c r="H145" s="999" t="s">
        <v>122</v>
      </c>
      <c r="I145" s="851">
        <v>0.98</v>
      </c>
      <c r="J145" s="874">
        <v>0.98</v>
      </c>
      <c r="K145" s="885" t="s">
        <v>80</v>
      </c>
      <c r="L145" s="892">
        <v>10</v>
      </c>
      <c r="M145" s="486">
        <v>10</v>
      </c>
      <c r="AB145" s="11"/>
      <c r="AC145" s="7"/>
      <c r="AD145" s="15"/>
      <c r="AE145" s="217"/>
      <c r="AF145" s="217"/>
      <c r="AG145" s="275"/>
      <c r="AH145" s="217"/>
      <c r="AI145" s="201"/>
      <c r="AJ145" s="217"/>
      <c r="AK145" s="217"/>
      <c r="AT145" s="11"/>
      <c r="AU145" s="11"/>
      <c r="AV145" s="11"/>
      <c r="AW145" s="11"/>
      <c r="AX145" s="11"/>
      <c r="AY145" s="11"/>
    </row>
    <row r="146" spans="2:51" ht="15.75" thickBot="1">
      <c r="B146" s="204"/>
      <c r="C146" s="207"/>
      <c r="D146" s="11"/>
      <c r="E146" s="908"/>
      <c r="F146" s="315" t="s">
        <v>33</v>
      </c>
      <c r="G146" s="250"/>
      <c r="H146" s="51"/>
      <c r="I146" s="51"/>
      <c r="J146" s="66"/>
      <c r="K146" s="116"/>
      <c r="L146" s="94"/>
      <c r="M146" s="72"/>
      <c r="AB146" s="42"/>
      <c r="AC146" s="7"/>
      <c r="AD146" s="15"/>
      <c r="AE146" s="217"/>
      <c r="AF146" s="217"/>
      <c r="AG146" s="275"/>
      <c r="AH146" s="217"/>
      <c r="AI146" s="201"/>
      <c r="AJ146" s="217"/>
      <c r="AK146" s="238"/>
      <c r="AM146" s="338"/>
      <c r="AN146" s="558"/>
      <c r="AT146" s="11"/>
      <c r="AU146" s="11"/>
    </row>
    <row r="147" spans="2:51" ht="15.75" thickBot="1">
      <c r="B147" s="204"/>
      <c r="C147" s="207"/>
      <c r="D147" s="11"/>
      <c r="E147" s="327" t="s">
        <v>180</v>
      </c>
      <c r="F147" s="129" t="s">
        <v>181</v>
      </c>
      <c r="G147" s="331" t="s">
        <v>182</v>
      </c>
      <c r="H147" s="327" t="s">
        <v>180</v>
      </c>
      <c r="I147" s="129" t="s">
        <v>181</v>
      </c>
      <c r="J147" s="331" t="s">
        <v>182</v>
      </c>
      <c r="K147" s="204"/>
      <c r="L147" s="217"/>
      <c r="M147" s="203"/>
      <c r="AB147" s="42"/>
      <c r="AC147" s="7"/>
      <c r="AD147" s="15"/>
      <c r="AE147" s="11"/>
      <c r="AF147" s="330"/>
      <c r="AG147" s="275"/>
      <c r="AH147" s="217"/>
      <c r="AI147" s="201"/>
      <c r="AJ147" s="1285"/>
      <c r="AK147" s="217"/>
      <c r="AL147" s="11"/>
      <c r="AT147" s="11"/>
      <c r="AU147" s="11"/>
    </row>
    <row r="148" spans="2:51" ht="15" customHeight="1" thickBot="1">
      <c r="B148" s="204"/>
      <c r="C148" s="207"/>
      <c r="D148" s="11"/>
      <c r="E148" s="293" t="s">
        <v>170</v>
      </c>
      <c r="F148" s="312">
        <v>3.6</v>
      </c>
      <c r="G148" s="319">
        <v>3.6</v>
      </c>
      <c r="H148" s="909" t="s">
        <v>82</v>
      </c>
      <c r="I148" s="910">
        <v>6</v>
      </c>
      <c r="J148" s="911">
        <v>6</v>
      </c>
      <c r="K148" s="204"/>
      <c r="L148" s="217"/>
      <c r="M148" s="203"/>
      <c r="AB148" s="42"/>
      <c r="AC148" s="7"/>
      <c r="AD148" s="15"/>
      <c r="AE148" s="11"/>
      <c r="AF148" s="1255"/>
      <c r="AG148" s="275"/>
      <c r="AH148" s="217"/>
      <c r="AI148" s="279"/>
      <c r="AJ148" s="217"/>
      <c r="AK148" s="217"/>
      <c r="AL148" s="245"/>
      <c r="AT148" s="11"/>
      <c r="AU148" s="11"/>
    </row>
    <row r="149" spans="2:51" ht="16.5" thickBot="1">
      <c r="B149" s="78"/>
      <c r="C149" s="208"/>
      <c r="D149" s="38"/>
      <c r="E149" s="825" t="s">
        <v>96</v>
      </c>
      <c r="F149" s="894">
        <v>200</v>
      </c>
      <c r="G149" s="895">
        <v>200</v>
      </c>
      <c r="H149" s="825" t="s">
        <v>121</v>
      </c>
      <c r="I149" s="877">
        <v>10</v>
      </c>
      <c r="J149" s="878">
        <v>10</v>
      </c>
      <c r="K149" s="78"/>
      <c r="L149" s="38"/>
      <c r="M149" s="101"/>
      <c r="O149" s="1143" t="s">
        <v>281</v>
      </c>
      <c r="P149" s="1144"/>
      <c r="Q149" s="1144"/>
      <c r="R149" s="1145"/>
      <c r="S149" s="51"/>
      <c r="T149" s="51"/>
      <c r="U149" s="51"/>
      <c r="V149" s="51"/>
      <c r="W149" s="51"/>
      <c r="X149" s="51"/>
      <c r="Y149" s="66"/>
      <c r="AF149" s="217"/>
      <c r="AG149" s="275"/>
      <c r="AH149" s="217"/>
      <c r="AI149" s="217"/>
      <c r="AJ149" s="217"/>
      <c r="AK149" s="172"/>
      <c r="AL149" s="11"/>
      <c r="AT149" s="11"/>
      <c r="AU149" s="11"/>
    </row>
    <row r="150" spans="2:51" ht="16.5" thickBot="1">
      <c r="B150" s="1828" t="s">
        <v>159</v>
      </c>
      <c r="C150" s="271"/>
      <c r="O150" s="1146" t="s">
        <v>180</v>
      </c>
      <c r="P150" s="1147" t="s">
        <v>181</v>
      </c>
      <c r="Q150" s="1148" t="s">
        <v>182</v>
      </c>
      <c r="R150" s="94"/>
      <c r="S150" s="1149" t="s">
        <v>180</v>
      </c>
      <c r="T150" s="1149" t="s">
        <v>181</v>
      </c>
      <c r="U150" s="1270" t="s">
        <v>182</v>
      </c>
      <c r="V150" s="94"/>
      <c r="W150" s="1149" t="s">
        <v>180</v>
      </c>
      <c r="X150" s="1149" t="s">
        <v>181</v>
      </c>
      <c r="Y150" s="1150" t="s">
        <v>182</v>
      </c>
      <c r="AC150" s="1253"/>
      <c r="AD150" s="217"/>
      <c r="AE150" s="217"/>
      <c r="AF150" s="217"/>
      <c r="AG150" s="275"/>
      <c r="AH150" s="217"/>
      <c r="AI150" s="201"/>
      <c r="AJ150" s="217"/>
      <c r="AK150" s="172"/>
      <c r="AL150" s="11"/>
      <c r="AT150" s="11"/>
      <c r="AU150" s="11"/>
    </row>
    <row r="151" spans="2:51" ht="16.5" thickBot="1">
      <c r="B151" s="1829" t="s">
        <v>281</v>
      </c>
      <c r="C151" s="250"/>
      <c r="D151" s="66"/>
      <c r="E151" s="690"/>
      <c r="F151" s="881" t="s">
        <v>150</v>
      </c>
      <c r="G151" s="51"/>
      <c r="H151" s="51"/>
      <c r="I151" s="51"/>
      <c r="J151" s="66"/>
      <c r="K151" s="692" t="s">
        <v>416</v>
      </c>
      <c r="L151" s="51"/>
      <c r="M151" s="66"/>
      <c r="O151" s="1151" t="s">
        <v>483</v>
      </c>
      <c r="P151" s="1152">
        <f>D157</f>
        <v>40</v>
      </c>
      <c r="Q151" s="1247">
        <f>D157</f>
        <v>40</v>
      </c>
      <c r="R151" s="11"/>
      <c r="S151" s="924" t="s">
        <v>105</v>
      </c>
      <c r="T151" s="1157">
        <f>I154</f>
        <v>10.199999999999999</v>
      </c>
      <c r="U151" s="1153">
        <f>J154</f>
        <v>10.199999999999999</v>
      </c>
      <c r="V151" s="11"/>
      <c r="W151" s="1179" t="s">
        <v>484</v>
      </c>
      <c r="X151" s="190"/>
      <c r="Y151" s="193"/>
      <c r="AC151" s="324"/>
      <c r="AD151" s="324"/>
      <c r="AE151" s="217"/>
      <c r="AF151" s="217"/>
      <c r="AG151" s="275"/>
      <c r="AH151" s="217"/>
      <c r="AI151" s="217"/>
      <c r="AJ151" s="217"/>
      <c r="AK151" s="172"/>
      <c r="AL151" s="11"/>
      <c r="AT151" s="11"/>
      <c r="AU151" s="11"/>
    </row>
    <row r="152" spans="2:51" ht="15.75" thickBot="1">
      <c r="B152" s="832" t="s">
        <v>146</v>
      </c>
      <c r="C152" s="460" t="s">
        <v>403</v>
      </c>
      <c r="D152" s="475">
        <v>70</v>
      </c>
      <c r="E152" s="617" t="s">
        <v>180</v>
      </c>
      <c r="F152" s="139" t="s">
        <v>181</v>
      </c>
      <c r="G152" s="333" t="s">
        <v>182</v>
      </c>
      <c r="H152" s="617" t="s">
        <v>180</v>
      </c>
      <c r="I152" s="139" t="s">
        <v>181</v>
      </c>
      <c r="J152" s="918" t="s">
        <v>182</v>
      </c>
      <c r="K152" s="495" t="s">
        <v>180</v>
      </c>
      <c r="L152" s="129" t="s">
        <v>181</v>
      </c>
      <c r="M152" s="331" t="s">
        <v>182</v>
      </c>
      <c r="O152" s="1156" t="s">
        <v>485</v>
      </c>
      <c r="P152" s="1157">
        <f>L154+D156</f>
        <v>58</v>
      </c>
      <c r="Q152" s="1248">
        <f>D156+M154</f>
        <v>58</v>
      </c>
      <c r="R152" s="11"/>
      <c r="S152" s="924" t="s">
        <v>122</v>
      </c>
      <c r="T152" s="1157">
        <f>F160+L161+L163</f>
        <v>10.1</v>
      </c>
      <c r="U152" s="1159">
        <f>M161+M163+G160</f>
        <v>10.1</v>
      </c>
      <c r="V152" s="11"/>
      <c r="W152" s="1160" t="s">
        <v>154</v>
      </c>
      <c r="X152" s="1157">
        <f>F156</f>
        <v>42</v>
      </c>
      <c r="Y152" s="1249">
        <f>G156</f>
        <v>32</v>
      </c>
      <c r="AC152" s="201"/>
      <c r="AD152" s="201"/>
      <c r="AE152" s="217"/>
      <c r="AF152" s="217"/>
      <c r="AG152" s="275"/>
      <c r="AH152" s="1432"/>
      <c r="AI152" s="217"/>
      <c r="AJ152" s="217"/>
      <c r="AK152" s="172"/>
      <c r="AL152" s="11"/>
      <c r="AT152" s="11"/>
      <c r="AU152" s="11"/>
    </row>
    <row r="153" spans="2:51">
      <c r="B153" s="916" t="s">
        <v>414</v>
      </c>
      <c r="C153" s="465" t="s">
        <v>415</v>
      </c>
      <c r="D153" s="575">
        <v>120</v>
      </c>
      <c r="E153" s="134" t="s">
        <v>147</v>
      </c>
      <c r="F153" s="288">
        <v>86</v>
      </c>
      <c r="G153" s="346">
        <v>64</v>
      </c>
      <c r="H153" s="917" t="s">
        <v>107</v>
      </c>
      <c r="I153" s="288">
        <v>1</v>
      </c>
      <c r="J153" s="508">
        <v>1</v>
      </c>
      <c r="K153" s="134" t="s">
        <v>283</v>
      </c>
      <c r="L153" s="753">
        <v>103.3</v>
      </c>
      <c r="M153" s="754">
        <v>72.400000000000006</v>
      </c>
      <c r="O153" s="1156" t="s">
        <v>118</v>
      </c>
      <c r="P153" s="1157">
        <f>I155</f>
        <v>4.5</v>
      </c>
      <c r="Q153" s="1247">
        <f>J155</f>
        <v>4.5</v>
      </c>
      <c r="R153" s="11"/>
      <c r="S153" s="924" t="s">
        <v>131</v>
      </c>
      <c r="T153" s="1157">
        <f>F158+M158</f>
        <v>7</v>
      </c>
      <c r="U153" s="1159">
        <f>M158+G158</f>
        <v>7</v>
      </c>
      <c r="V153" s="11"/>
      <c r="W153" s="1160" t="s">
        <v>158</v>
      </c>
      <c r="X153" s="1157">
        <f>I156</f>
        <v>6</v>
      </c>
      <c r="Y153" s="1245">
        <f>J156</f>
        <v>6</v>
      </c>
      <c r="AC153" s="201"/>
      <c r="AD153" s="1255"/>
      <c r="AE153" s="217"/>
      <c r="AF153" s="217"/>
      <c r="AG153" s="201"/>
      <c r="AH153" s="201"/>
      <c r="AI153" s="217"/>
      <c r="AJ153" s="217"/>
      <c r="AK153" s="172"/>
      <c r="AL153" s="11"/>
      <c r="AM153" s="11"/>
      <c r="AN153" s="11"/>
      <c r="AO153" s="11"/>
      <c r="AT153" s="11"/>
      <c r="AU153" s="11"/>
    </row>
    <row r="154" spans="2:51" ht="15.75">
      <c r="B154" s="1775" t="s">
        <v>608</v>
      </c>
      <c r="C154" s="812" t="s">
        <v>27</v>
      </c>
      <c r="D154" s="605">
        <v>200</v>
      </c>
      <c r="E154" s="815" t="s">
        <v>149</v>
      </c>
      <c r="F154" s="589">
        <v>40</v>
      </c>
      <c r="G154" s="598">
        <v>32</v>
      </c>
      <c r="H154" s="578" t="s">
        <v>425</v>
      </c>
      <c r="I154" s="589">
        <v>10.199999999999999</v>
      </c>
      <c r="J154" s="628">
        <v>10.199999999999999</v>
      </c>
      <c r="K154" s="815" t="s">
        <v>148</v>
      </c>
      <c r="L154" s="589">
        <v>18</v>
      </c>
      <c r="M154" s="634">
        <v>18</v>
      </c>
      <c r="O154" s="1156" t="s">
        <v>161</v>
      </c>
      <c r="P154" s="1175">
        <f>L164</f>
        <v>1.65</v>
      </c>
      <c r="Q154" s="1247">
        <f>M164</f>
        <v>1.65</v>
      </c>
      <c r="R154" s="11"/>
      <c r="S154" s="1224" t="s">
        <v>489</v>
      </c>
      <c r="T154" s="1199">
        <f>U154/1000/0.04</f>
        <v>0.28999999999999998</v>
      </c>
      <c r="U154" s="1163">
        <f>M165+M156</f>
        <v>11.6</v>
      </c>
      <c r="V154" s="11"/>
      <c r="W154" s="1162" t="s">
        <v>313</v>
      </c>
      <c r="X154" s="1157">
        <f>I153</f>
        <v>1</v>
      </c>
      <c r="Y154" s="1245">
        <f>J153</f>
        <v>1</v>
      </c>
      <c r="AC154" s="1253"/>
      <c r="AD154" s="217"/>
      <c r="AE154" s="217"/>
      <c r="AF154" s="217"/>
      <c r="AG154" s="275"/>
      <c r="AH154" s="217"/>
      <c r="AI154" s="217"/>
      <c r="AJ154" s="217"/>
      <c r="AK154" s="217"/>
      <c r="AL154" s="217"/>
      <c r="AM154" s="217"/>
      <c r="AN154" s="217"/>
      <c r="AO154" s="217"/>
      <c r="AP154" s="217"/>
      <c r="AT154" s="11"/>
      <c r="AU154" s="11"/>
    </row>
    <row r="155" spans="2:51">
      <c r="B155" s="585" t="s">
        <v>19</v>
      </c>
      <c r="C155" s="812" t="s">
        <v>581</v>
      </c>
      <c r="D155" s="586">
        <v>200</v>
      </c>
      <c r="E155" s="815" t="s">
        <v>152</v>
      </c>
      <c r="F155" s="589">
        <v>20</v>
      </c>
      <c r="G155" s="598">
        <v>16</v>
      </c>
      <c r="H155" s="578" t="s">
        <v>156</v>
      </c>
      <c r="I155" s="589">
        <v>4.5</v>
      </c>
      <c r="J155" s="628">
        <v>4.5</v>
      </c>
      <c r="K155" s="815" t="s">
        <v>120</v>
      </c>
      <c r="L155" s="589">
        <v>18</v>
      </c>
      <c r="M155" s="628">
        <v>18</v>
      </c>
      <c r="O155" s="920" t="s">
        <v>76</v>
      </c>
      <c r="P155" s="1157">
        <f>F153</f>
        <v>86</v>
      </c>
      <c r="Q155" s="1247">
        <f>G153</f>
        <v>64</v>
      </c>
      <c r="R155" s="11"/>
      <c r="S155" s="924" t="s">
        <v>82</v>
      </c>
      <c r="T155" s="1157">
        <f>I163</f>
        <v>10</v>
      </c>
      <c r="U155" s="1159">
        <f>J163</f>
        <v>10</v>
      </c>
      <c r="V155" s="11"/>
      <c r="W155" s="1162" t="s">
        <v>487</v>
      </c>
      <c r="X155" s="1187">
        <f>F157</f>
        <v>50</v>
      </c>
      <c r="Y155" s="1288">
        <f>G157</f>
        <v>40</v>
      </c>
      <c r="AC155" s="324"/>
      <c r="AD155" s="324"/>
      <c r="AE155" s="217"/>
      <c r="AF155" s="1123"/>
      <c r="AG155" s="1117"/>
      <c r="AH155" s="217"/>
      <c r="AI155" s="187"/>
      <c r="AJ155" s="217"/>
      <c r="AK155" s="217"/>
      <c r="AL155" s="217"/>
      <c r="AM155" s="217"/>
      <c r="AN155" s="217"/>
      <c r="AO155" s="217"/>
      <c r="AP155" s="217"/>
      <c r="AT155" s="11"/>
      <c r="AU155" s="11"/>
    </row>
    <row r="156" spans="2:51">
      <c r="B156" s="585" t="s">
        <v>11</v>
      </c>
      <c r="C156" s="812" t="s">
        <v>12</v>
      </c>
      <c r="D156" s="605">
        <v>40</v>
      </c>
      <c r="E156" s="815" t="s">
        <v>154</v>
      </c>
      <c r="F156" s="589">
        <v>42</v>
      </c>
      <c r="G156" s="598">
        <v>32</v>
      </c>
      <c r="H156" s="578" t="s">
        <v>158</v>
      </c>
      <c r="I156" s="589">
        <v>6</v>
      </c>
      <c r="J156" s="628">
        <v>6</v>
      </c>
      <c r="K156" s="847" t="s">
        <v>409</v>
      </c>
      <c r="L156" s="602" t="s">
        <v>420</v>
      </c>
      <c r="M156" s="590">
        <v>1.6</v>
      </c>
      <c r="O156" s="1151" t="s">
        <v>314</v>
      </c>
      <c r="P156" s="1199">
        <f>X159</f>
        <v>269.58</v>
      </c>
      <c r="Q156" s="1250">
        <f>Y159</f>
        <v>227.74</v>
      </c>
      <c r="R156" s="11"/>
      <c r="S156" s="924" t="s">
        <v>86</v>
      </c>
      <c r="T156" s="1157">
        <f>F161+I159</f>
        <v>1.3199999999999998</v>
      </c>
      <c r="U156" s="1159">
        <f>J159+G161</f>
        <v>1.3199999999999998</v>
      </c>
      <c r="V156" s="11"/>
      <c r="W156" s="1162" t="s">
        <v>128</v>
      </c>
      <c r="X156" s="1157">
        <f>F155+L160</f>
        <v>46</v>
      </c>
      <c r="Y156" s="1251">
        <f>M160+G155</f>
        <v>38</v>
      </c>
      <c r="AC156" s="214"/>
      <c r="AD156" s="217"/>
      <c r="AE156" s="275"/>
      <c r="AF156" s="217"/>
      <c r="AG156" s="275"/>
      <c r="AH156" s="217"/>
      <c r="AI156" s="214"/>
      <c r="AJ156" s="217"/>
      <c r="AK156" s="217"/>
      <c r="AL156" s="217"/>
      <c r="AM156" s="217"/>
      <c r="AN156" s="217"/>
      <c r="AO156" s="217"/>
      <c r="AP156" s="217"/>
      <c r="AT156" s="11"/>
      <c r="AU156" s="11"/>
    </row>
    <row r="157" spans="2:51">
      <c r="B157" s="585" t="s">
        <v>11</v>
      </c>
      <c r="C157" s="812" t="s">
        <v>17</v>
      </c>
      <c r="D157" s="605">
        <v>40</v>
      </c>
      <c r="E157" s="815" t="s">
        <v>155</v>
      </c>
      <c r="F157" s="913">
        <v>50</v>
      </c>
      <c r="G157" s="914">
        <v>40</v>
      </c>
      <c r="H157" s="578" t="s">
        <v>121</v>
      </c>
      <c r="I157" s="589">
        <v>50</v>
      </c>
      <c r="J157" s="628">
        <v>50</v>
      </c>
      <c r="K157" s="847" t="s">
        <v>165</v>
      </c>
      <c r="L157" s="602">
        <v>6</v>
      </c>
      <c r="M157" s="628">
        <v>6</v>
      </c>
      <c r="O157" s="1195" t="s">
        <v>204</v>
      </c>
      <c r="P157" s="1175">
        <f>I162</f>
        <v>20</v>
      </c>
      <c r="Q157" s="1247">
        <f>J162</f>
        <v>20</v>
      </c>
      <c r="R157" s="11"/>
      <c r="S157" s="924" t="s">
        <v>508</v>
      </c>
      <c r="T157" s="1227">
        <f>F159+I158</f>
        <v>2.12E-2</v>
      </c>
      <c r="U157" s="1174">
        <f>G159+J158</f>
        <v>2.12E-2</v>
      </c>
      <c r="V157" s="11"/>
      <c r="W157" s="1162" t="s">
        <v>106</v>
      </c>
      <c r="X157" s="1175">
        <f>F154+L162</f>
        <v>50.94</v>
      </c>
      <c r="Y157" s="1245">
        <f>M162+G154</f>
        <v>40.74</v>
      </c>
      <c r="AC157" s="214"/>
      <c r="AD157" s="217"/>
      <c r="AE157" s="275"/>
      <c r="AF157" s="217"/>
      <c r="AG157" s="275"/>
      <c r="AH157" s="217"/>
      <c r="AI157" s="214"/>
      <c r="AJ157" s="217"/>
      <c r="AK157" s="217"/>
      <c r="AL157" s="217"/>
      <c r="AM157" s="236"/>
      <c r="AN157" s="217"/>
      <c r="AO157" s="217"/>
      <c r="AP157" s="217"/>
      <c r="AT157" s="11"/>
      <c r="AU157" s="11"/>
    </row>
    <row r="158" spans="2:51">
      <c r="B158" s="86"/>
      <c r="C158" s="207"/>
      <c r="D158" s="98"/>
      <c r="E158" s="815" t="s">
        <v>111</v>
      </c>
      <c r="F158" s="808">
        <v>1</v>
      </c>
      <c r="G158" s="598">
        <v>1</v>
      </c>
      <c r="H158" s="578" t="s">
        <v>125</v>
      </c>
      <c r="I158" s="883">
        <v>1.1999999999999999E-3</v>
      </c>
      <c r="J158" s="884">
        <v>1.1999999999999999E-3</v>
      </c>
      <c r="K158" s="815" t="s">
        <v>131</v>
      </c>
      <c r="L158" s="903"/>
      <c r="M158" s="590">
        <v>6</v>
      </c>
      <c r="O158" s="920" t="s">
        <v>290</v>
      </c>
      <c r="P158" s="1157">
        <f>L153</f>
        <v>103.3</v>
      </c>
      <c r="Q158" s="1159">
        <f>M153</f>
        <v>72.400000000000006</v>
      </c>
      <c r="R158" s="11"/>
      <c r="S158" s="641" t="s">
        <v>318</v>
      </c>
      <c r="T158" s="1227">
        <f>I164</f>
        <v>0.2</v>
      </c>
      <c r="U158" s="1265">
        <f>J164</f>
        <v>0.2</v>
      </c>
      <c r="V158" s="11"/>
      <c r="W158" s="1433" t="s">
        <v>312</v>
      </c>
      <c r="X158" s="1175">
        <f>F165</f>
        <v>73.64</v>
      </c>
      <c r="Y158" s="1266">
        <f>G165</f>
        <v>70</v>
      </c>
      <c r="AC158" s="220"/>
      <c r="AD158" s="220"/>
      <c r="AE158" s="275"/>
      <c r="AF158" s="217"/>
      <c r="AG158" s="275"/>
      <c r="AH158" s="217"/>
      <c r="AI158" s="214"/>
      <c r="AJ158" s="217"/>
      <c r="AK158" s="217"/>
      <c r="AL158" s="217"/>
      <c r="AM158" s="236"/>
      <c r="AN158" s="217"/>
      <c r="AO158" s="217"/>
      <c r="AP158" s="217"/>
      <c r="AT158" s="11"/>
      <c r="AU158" s="11"/>
    </row>
    <row r="159" spans="2:51" ht="16.5" thickBot="1">
      <c r="B159" s="86"/>
      <c r="C159" s="207"/>
      <c r="D159" s="98"/>
      <c r="E159" s="815" t="s">
        <v>157</v>
      </c>
      <c r="F159" s="589">
        <v>0.02</v>
      </c>
      <c r="G159" s="598">
        <v>0.02</v>
      </c>
      <c r="H159" s="834" t="s">
        <v>86</v>
      </c>
      <c r="I159" s="602">
        <v>0.6</v>
      </c>
      <c r="J159" s="588">
        <v>0.6</v>
      </c>
      <c r="K159" s="849" t="s">
        <v>417</v>
      </c>
      <c r="M159" s="98"/>
      <c r="O159" s="1151" t="s">
        <v>96</v>
      </c>
      <c r="P159" s="1165">
        <f>L155</f>
        <v>18</v>
      </c>
      <c r="Q159" s="1166">
        <f>M155</f>
        <v>18</v>
      </c>
      <c r="R159" s="11"/>
      <c r="S159" s="641" t="s">
        <v>165</v>
      </c>
      <c r="T159" s="1157">
        <f>L157</f>
        <v>6</v>
      </c>
      <c r="U159" s="1210">
        <f>M157</f>
        <v>6</v>
      </c>
      <c r="V159" s="11"/>
      <c r="W159" s="1167" t="s">
        <v>315</v>
      </c>
      <c r="X159" s="1225">
        <f>SUM(X152:X158)</f>
        <v>269.58</v>
      </c>
      <c r="Y159" s="1169">
        <f>SUM(Y152:Y158)</f>
        <v>227.74</v>
      </c>
      <c r="Z159" s="1211">
        <f>F154+F155+F156+F157+F165+I153+I156+L160+L162</f>
        <v>269.58</v>
      </c>
      <c r="AA159" s="1255">
        <f>G154+G155+G156+G157+J156+M160+M162+G165+J153</f>
        <v>227.74</v>
      </c>
      <c r="AC159" s="220"/>
      <c r="AD159" s="1254"/>
      <c r="AE159" s="275"/>
      <c r="AF159" s="217"/>
      <c r="AG159" s="275"/>
      <c r="AH159" s="217"/>
      <c r="AI159" s="214"/>
      <c r="AJ159" s="217"/>
      <c r="AK159" s="217"/>
      <c r="AL159" s="246"/>
      <c r="AM159" s="201"/>
      <c r="AN159" s="199"/>
      <c r="AO159" s="217"/>
      <c r="AP159" s="217"/>
      <c r="AT159" s="11"/>
      <c r="AU159" s="11"/>
    </row>
    <row r="160" spans="2:51" ht="15.75" thickBot="1">
      <c r="B160" s="204"/>
      <c r="C160" s="207"/>
      <c r="D160" s="203"/>
      <c r="E160" s="815" t="s">
        <v>108</v>
      </c>
      <c r="F160" s="589">
        <v>6.1</v>
      </c>
      <c r="G160" s="598">
        <v>6.1</v>
      </c>
      <c r="H160" s="234" t="s">
        <v>20</v>
      </c>
      <c r="I160" s="51"/>
      <c r="J160" s="66"/>
      <c r="K160" s="815" t="s">
        <v>128</v>
      </c>
      <c r="L160" s="589">
        <v>26</v>
      </c>
      <c r="M160" s="628">
        <v>22</v>
      </c>
      <c r="O160" s="86"/>
      <c r="P160" s="11"/>
      <c r="Q160" s="11"/>
      <c r="R160" s="11"/>
      <c r="S160" s="7"/>
      <c r="T160" s="11"/>
      <c r="U160" s="1310"/>
      <c r="V160" s="11"/>
      <c r="W160" s="11"/>
      <c r="X160" s="11"/>
      <c r="Y160" s="98"/>
      <c r="Z160" s="11"/>
      <c r="AC160" s="214"/>
      <c r="AD160" s="217"/>
      <c r="AE160" s="275"/>
      <c r="AF160" s="217"/>
      <c r="AG160" s="275"/>
      <c r="AH160" s="217"/>
      <c r="AI160" s="214"/>
      <c r="AJ160" s="217"/>
      <c r="AK160" s="217"/>
      <c r="AL160" s="257"/>
      <c r="AM160" s="201"/>
      <c r="AN160" s="232"/>
      <c r="AO160" s="217"/>
      <c r="AP160" s="217"/>
      <c r="AT160" s="11"/>
      <c r="AU160" s="11"/>
    </row>
    <row r="161" spans="2:47" ht="15.75" thickBot="1">
      <c r="B161" s="204"/>
      <c r="C161" s="207"/>
      <c r="D161" s="203"/>
      <c r="E161" s="834" t="s">
        <v>86</v>
      </c>
      <c r="F161" s="602">
        <v>0.72</v>
      </c>
      <c r="G161" s="588">
        <v>0.72</v>
      </c>
      <c r="H161" s="138" t="s">
        <v>180</v>
      </c>
      <c r="I161" s="139" t="s">
        <v>181</v>
      </c>
      <c r="J161" s="333" t="s">
        <v>182</v>
      </c>
      <c r="K161" s="815" t="s">
        <v>122</v>
      </c>
      <c r="L161" s="591">
        <v>2</v>
      </c>
      <c r="M161" s="588">
        <v>2</v>
      </c>
      <c r="O161" s="86"/>
      <c r="P161" s="11"/>
      <c r="Q161" s="11"/>
      <c r="R161" s="11"/>
      <c r="S161" s="11"/>
      <c r="T161" s="11"/>
      <c r="U161" s="11"/>
      <c r="V161" s="11"/>
      <c r="W161" s="1434" t="s">
        <v>501</v>
      </c>
      <c r="X161" s="1435" t="s">
        <v>502</v>
      </c>
      <c r="Y161" s="1438" t="s">
        <v>503</v>
      </c>
      <c r="Z161" s="217"/>
      <c r="AC161" s="220"/>
      <c r="AD161" s="217"/>
      <c r="AE161" s="201"/>
      <c r="AF161" s="217"/>
      <c r="AG161" s="275"/>
      <c r="AH161" s="217"/>
      <c r="AI161" s="201"/>
      <c r="AJ161" s="217"/>
      <c r="AK161" s="217"/>
      <c r="AL161" s="217"/>
      <c r="AM161" s="217"/>
      <c r="AN161" s="217"/>
      <c r="AO161" s="217"/>
      <c r="AP161" s="217"/>
      <c r="AT161" s="11"/>
      <c r="AU161" s="11"/>
    </row>
    <row r="162" spans="2:47" ht="15.75" thickBot="1">
      <c r="B162" s="204"/>
      <c r="C162" s="207"/>
      <c r="D162" s="98"/>
      <c r="H162" s="286" t="s">
        <v>127</v>
      </c>
      <c r="I162" s="284">
        <v>20</v>
      </c>
      <c r="J162" s="302">
        <v>20</v>
      </c>
      <c r="K162" s="479" t="s">
        <v>106</v>
      </c>
      <c r="L162" s="589">
        <v>10.94</v>
      </c>
      <c r="M162" s="628">
        <v>8.74</v>
      </c>
      <c r="O162" s="86"/>
      <c r="P162" s="11"/>
      <c r="Q162" s="11"/>
      <c r="R162" s="11"/>
      <c r="S162" s="11"/>
      <c r="T162" s="11"/>
      <c r="U162" s="11"/>
      <c r="V162" s="11"/>
      <c r="W162" s="925" t="s">
        <v>522</v>
      </c>
      <c r="X162" s="1219">
        <f>Y162/1000/0.04</f>
        <v>0.04</v>
      </c>
      <c r="Y162" s="1161">
        <f>M156</f>
        <v>1.6</v>
      </c>
      <c r="Z162" s="217"/>
      <c r="AC162" s="220"/>
      <c r="AD162" s="217"/>
      <c r="AE162" s="275"/>
      <c r="AF162" s="217"/>
      <c r="AG162" s="275"/>
      <c r="AH162" s="217"/>
      <c r="AI162" s="201"/>
      <c r="AJ162" s="217"/>
      <c r="AK162" s="217"/>
      <c r="AL162" s="217"/>
      <c r="AM162" s="217"/>
      <c r="AN162" s="217"/>
      <c r="AO162" s="217"/>
      <c r="AP162" s="217"/>
      <c r="AT162" s="11"/>
      <c r="AU162" s="11"/>
    </row>
    <row r="163" spans="2:47" ht="15.75" thickBot="1">
      <c r="B163" s="204"/>
      <c r="C163" s="207"/>
      <c r="D163" s="98"/>
      <c r="E163" s="886" t="s">
        <v>351</v>
      </c>
      <c r="F163" s="135"/>
      <c r="G163" s="66"/>
      <c r="H163" s="481" t="s">
        <v>82</v>
      </c>
      <c r="I163" s="482">
        <v>10</v>
      </c>
      <c r="J163" s="803">
        <v>10</v>
      </c>
      <c r="K163" s="815" t="s">
        <v>122</v>
      </c>
      <c r="L163" s="591">
        <v>2</v>
      </c>
      <c r="M163" s="588">
        <v>2</v>
      </c>
      <c r="O163" s="86"/>
      <c r="P163" s="11"/>
      <c r="Q163" s="11"/>
      <c r="R163" s="11"/>
      <c r="S163" s="11"/>
      <c r="T163" s="11"/>
      <c r="U163" s="11"/>
      <c r="V163" s="11"/>
      <c r="W163" s="925" t="s">
        <v>523</v>
      </c>
      <c r="X163" s="1219">
        <f>Y163/1000/0.04</f>
        <v>0.25</v>
      </c>
      <c r="Y163" s="1161">
        <f>M165</f>
        <v>10</v>
      </c>
      <c r="Z163" s="217"/>
      <c r="AC163" s="220"/>
      <c r="AD163" s="1254"/>
      <c r="AE163" s="275"/>
      <c r="AF163" s="217"/>
      <c r="AG163" s="275"/>
      <c r="AH163" s="217"/>
      <c r="AI163" s="201"/>
      <c r="AJ163" s="217"/>
      <c r="AK163" s="217"/>
      <c r="AL163" s="217"/>
      <c r="AM163" s="217"/>
      <c r="AN163" s="217"/>
      <c r="AO163" s="217"/>
      <c r="AP163" s="217"/>
      <c r="AT163" s="11"/>
      <c r="AU163" s="11"/>
    </row>
    <row r="164" spans="2:47" ht="13.5" customHeight="1" thickBot="1">
      <c r="B164" s="912"/>
      <c r="C164" s="212"/>
      <c r="D164" s="203"/>
      <c r="E164" s="500" t="s">
        <v>180</v>
      </c>
      <c r="F164" s="129" t="s">
        <v>181</v>
      </c>
      <c r="G164" s="331" t="s">
        <v>182</v>
      </c>
      <c r="H164" s="824" t="s">
        <v>132</v>
      </c>
      <c r="I164" s="593">
        <v>0.2</v>
      </c>
      <c r="J164" s="594">
        <v>0.2</v>
      </c>
      <c r="K164" s="815" t="s">
        <v>418</v>
      </c>
      <c r="L164" s="602">
        <v>1.65</v>
      </c>
      <c r="M164" s="588">
        <v>1.65</v>
      </c>
      <c r="O164" s="86"/>
      <c r="P164" s="11"/>
      <c r="Q164" s="11"/>
      <c r="R164" s="11"/>
      <c r="S164" s="11"/>
      <c r="T164" s="11"/>
      <c r="U164" s="11"/>
      <c r="V164" s="11"/>
      <c r="W164" s="1436" t="s">
        <v>506</v>
      </c>
      <c r="X164" s="1437">
        <f>SUM(X162:X163)</f>
        <v>0.28999999999999998</v>
      </c>
      <c r="Y164" s="1439">
        <f>SUM(Y162:Y163)</f>
        <v>11.6</v>
      </c>
      <c r="Z164" s="217"/>
      <c r="AC164" s="220"/>
      <c r="AD164" s="217"/>
      <c r="AE164" s="229"/>
      <c r="AF164" s="217"/>
      <c r="AG164" s="275"/>
      <c r="AH164" s="217"/>
      <c r="AI164" s="201"/>
      <c r="AJ164" s="217"/>
      <c r="AK164" s="217"/>
      <c r="AL164" s="217"/>
      <c r="AM164" s="217"/>
      <c r="AN164" s="217"/>
      <c r="AO164" s="217"/>
      <c r="AP164" s="217"/>
      <c r="AT164" s="11"/>
      <c r="AU164" s="11"/>
    </row>
    <row r="165" spans="2:47" ht="13.5" customHeight="1" thickBot="1">
      <c r="B165" s="78"/>
      <c r="C165" s="208"/>
      <c r="D165" s="101"/>
      <c r="E165" s="194" t="s">
        <v>91</v>
      </c>
      <c r="F165" s="887">
        <v>73.64</v>
      </c>
      <c r="G165" s="888">
        <v>70</v>
      </c>
      <c r="H165" s="829" t="s">
        <v>121</v>
      </c>
      <c r="I165" s="894">
        <v>200</v>
      </c>
      <c r="J165" s="895">
        <v>200</v>
      </c>
      <c r="K165" s="891" t="s">
        <v>142</v>
      </c>
      <c r="L165" s="851" t="s">
        <v>419</v>
      </c>
      <c r="M165" s="831">
        <v>10</v>
      </c>
      <c r="O165" s="78"/>
      <c r="P165" s="38"/>
      <c r="Q165" s="38"/>
      <c r="R165" s="38"/>
      <c r="S165" s="38"/>
      <c r="T165" s="38"/>
      <c r="U165" s="38"/>
      <c r="V165" s="38"/>
      <c r="W165" s="215"/>
      <c r="X165" s="215"/>
      <c r="Y165" s="206"/>
      <c r="Z165" s="217"/>
      <c r="AC165" s="220"/>
      <c r="AD165" s="217"/>
      <c r="AE165" s="275"/>
      <c r="AF165" s="217"/>
      <c r="AG165" s="275"/>
      <c r="AH165" s="217"/>
      <c r="AI165" s="201"/>
      <c r="AJ165" s="217"/>
      <c r="AK165" s="217"/>
      <c r="AL165" s="217"/>
      <c r="AM165" s="217"/>
      <c r="AN165" s="217"/>
      <c r="AO165" s="217"/>
      <c r="AP165" s="217"/>
      <c r="AT165" s="11"/>
      <c r="AU165" s="11"/>
    </row>
    <row r="166" spans="2:47">
      <c r="C166" s="271"/>
      <c r="AC166" s="220"/>
      <c r="AD166" s="201"/>
      <c r="AE166" s="1233"/>
      <c r="AF166" s="217"/>
      <c r="AG166" s="275"/>
      <c r="AH166" s="217"/>
      <c r="AI166" s="201"/>
      <c r="AJ166" s="217"/>
      <c r="AK166" s="217"/>
      <c r="AL166" s="217"/>
      <c r="AM166" s="217"/>
      <c r="AN166" s="217"/>
      <c r="AO166" s="217"/>
      <c r="AP166" s="217"/>
      <c r="AT166" s="11"/>
      <c r="AU166" s="11"/>
    </row>
    <row r="167" spans="2:47">
      <c r="C167" s="271"/>
      <c r="AC167" s="220"/>
      <c r="AD167" s="1236"/>
      <c r="AE167" s="275"/>
      <c r="AF167" s="1255"/>
      <c r="AG167" s="275"/>
      <c r="AH167" s="217"/>
      <c r="AI167" s="201"/>
      <c r="AJ167" s="217"/>
      <c r="AK167" s="217"/>
      <c r="AL167" s="217"/>
      <c r="AM167" s="217"/>
      <c r="AN167" s="217"/>
      <c r="AO167" s="217"/>
      <c r="AP167" s="217"/>
      <c r="AT167" s="11"/>
      <c r="AU167" s="11"/>
    </row>
    <row r="168" spans="2:47">
      <c r="C168" s="271"/>
      <c r="AC168" s="220"/>
      <c r="AD168" s="217"/>
      <c r="AE168" s="240"/>
      <c r="AF168" s="217"/>
      <c r="AG168" s="275"/>
      <c r="AH168" s="217"/>
      <c r="AI168" s="201"/>
      <c r="AJ168" s="217"/>
      <c r="AK168" s="217"/>
      <c r="AL168" s="217"/>
      <c r="AM168" s="217"/>
      <c r="AN168" s="217"/>
      <c r="AO168" s="217"/>
      <c r="AP168" s="217"/>
      <c r="AQ168" s="11"/>
      <c r="AR168" s="11"/>
      <c r="AS168" s="11"/>
      <c r="AT168" s="11"/>
      <c r="AU168" s="11"/>
    </row>
    <row r="169" spans="2:47" ht="15.75">
      <c r="B169" s="172"/>
      <c r="C169" s="271"/>
      <c r="W169" s="104"/>
      <c r="X169" s="28"/>
      <c r="AC169" s="220"/>
      <c r="AD169" s="201"/>
      <c r="AE169" s="275"/>
      <c r="AF169" s="217"/>
      <c r="AG169" s="275"/>
      <c r="AH169" s="217"/>
      <c r="AI169" s="279"/>
      <c r="AJ169" s="217"/>
      <c r="AK169" s="217"/>
      <c r="AL169" s="217"/>
      <c r="AM169" s="217"/>
      <c r="AN169" s="217"/>
      <c r="AO169" s="217"/>
      <c r="AP169" s="217"/>
      <c r="AQ169" s="11"/>
      <c r="AR169" s="11"/>
      <c r="AS169" s="11"/>
      <c r="AT169" s="11"/>
      <c r="AU169" s="11"/>
    </row>
    <row r="170" spans="2:47" ht="13.5" customHeight="1">
      <c r="B170" s="172"/>
      <c r="C170" s="271"/>
      <c r="W170" s="104"/>
      <c r="X170" s="28"/>
      <c r="AC170" s="1236"/>
      <c r="AD170" s="214"/>
      <c r="AE170" s="275"/>
      <c r="AF170" s="217"/>
      <c r="AG170" s="275"/>
      <c r="AH170" s="217"/>
      <c r="AI170" s="217"/>
      <c r="AJ170" s="217"/>
      <c r="AK170" s="217"/>
      <c r="AL170" s="201"/>
      <c r="AM170" s="1108"/>
      <c r="AN170" s="217"/>
      <c r="AO170" s="217"/>
      <c r="AP170" s="217"/>
      <c r="AQ170" s="11"/>
      <c r="AR170" s="11"/>
      <c r="AS170" s="11"/>
      <c r="AT170" s="11"/>
      <c r="AU170" s="11"/>
    </row>
    <row r="171" spans="2:47" ht="15.75">
      <c r="C171" s="271"/>
      <c r="W171" s="87"/>
      <c r="X171" s="28"/>
      <c r="AC171" s="201"/>
      <c r="AD171" s="201"/>
      <c r="AE171" s="217"/>
      <c r="AF171" s="217"/>
      <c r="AG171" s="275"/>
      <c r="AH171" s="217"/>
      <c r="AI171" s="201"/>
      <c r="AJ171" s="217"/>
      <c r="AK171" s="201"/>
      <c r="AL171" s="201"/>
      <c r="AM171" s="199"/>
      <c r="AN171" s="217"/>
      <c r="AO171" s="217"/>
      <c r="AP171" s="217"/>
      <c r="AQ171" s="11"/>
      <c r="AR171" s="11"/>
      <c r="AS171" s="11"/>
      <c r="AT171" s="11"/>
      <c r="AU171" s="11"/>
    </row>
    <row r="172" spans="2:47">
      <c r="B172" s="238"/>
      <c r="C172" s="201"/>
      <c r="D172" s="199"/>
      <c r="H172" s="11"/>
      <c r="I172" s="11"/>
      <c r="J172" s="11"/>
      <c r="K172" s="11"/>
      <c r="L172" s="11"/>
      <c r="M172" s="11"/>
      <c r="AC172" s="201"/>
      <c r="AD172" s="217"/>
      <c r="AE172" s="217"/>
      <c r="AF172" s="217"/>
      <c r="AG172" s="201"/>
      <c r="AH172" s="217"/>
      <c r="AI172" s="217"/>
      <c r="AJ172" s="217"/>
      <c r="AK172" s="214"/>
      <c r="AL172" s="201"/>
      <c r="AM172" s="199"/>
      <c r="AN172" s="217"/>
      <c r="AO172" s="217"/>
      <c r="AP172" s="217"/>
      <c r="AQ172" s="11"/>
      <c r="AR172" s="11"/>
      <c r="AS172" s="11"/>
    </row>
    <row r="173" spans="2:47">
      <c r="C173" s="271"/>
      <c r="H173" s="11"/>
      <c r="I173" s="11"/>
      <c r="J173" s="11"/>
      <c r="K173" s="140"/>
      <c r="L173" s="115"/>
      <c r="M173" s="334"/>
      <c r="AC173" s="217"/>
      <c r="AD173" s="217"/>
      <c r="AE173" s="217"/>
      <c r="AF173" s="217"/>
      <c r="AG173" s="275"/>
      <c r="AH173" s="217"/>
      <c r="AI173" s="217"/>
      <c r="AJ173" s="217"/>
      <c r="AK173" s="214"/>
      <c r="AL173" s="201"/>
      <c r="AM173" s="199"/>
      <c r="AN173" s="217"/>
      <c r="AO173" s="217"/>
      <c r="AP173" s="217"/>
      <c r="AQ173" s="11"/>
      <c r="AR173" s="11"/>
      <c r="AS173" s="11"/>
    </row>
    <row r="174" spans="2:47">
      <c r="B174" s="187"/>
      <c r="C174" s="201"/>
      <c r="D174" s="14"/>
      <c r="H174" s="11"/>
      <c r="I174" s="11"/>
      <c r="J174" s="11"/>
      <c r="K174" s="11"/>
      <c r="L174" s="11"/>
      <c r="M174" s="11"/>
      <c r="AC174" s="217"/>
      <c r="AD174" s="217"/>
      <c r="AE174" s="217"/>
      <c r="AF174" s="217"/>
      <c r="AG174" s="217"/>
      <c r="AH174" s="217"/>
      <c r="AI174" s="217"/>
      <c r="AJ174" s="217"/>
      <c r="AK174" s="214"/>
      <c r="AL174" s="201"/>
      <c r="AM174" s="216"/>
      <c r="AN174" s="217"/>
      <c r="AO174" s="217"/>
      <c r="AP174" s="217"/>
      <c r="AQ174" s="11"/>
      <c r="AR174" s="11"/>
      <c r="AS174" s="11"/>
    </row>
    <row r="175" spans="2:47">
      <c r="C175" s="271"/>
      <c r="H175" s="11"/>
      <c r="I175" s="11"/>
      <c r="J175" s="11"/>
      <c r="K175" s="11"/>
      <c r="L175" s="11"/>
      <c r="M175" s="11"/>
      <c r="AC175" s="217"/>
      <c r="AD175" s="217"/>
      <c r="AE175" s="217"/>
      <c r="AF175" s="217"/>
      <c r="AG175" s="217"/>
      <c r="AH175" s="217"/>
      <c r="AI175" s="217"/>
      <c r="AJ175" s="238"/>
      <c r="AK175" s="217"/>
      <c r="AL175" s="214"/>
      <c r="AM175" s="216"/>
      <c r="AN175" s="217"/>
      <c r="AO175" s="217"/>
      <c r="AP175" s="217"/>
      <c r="AQ175" s="11"/>
      <c r="AR175" s="11"/>
      <c r="AS175" s="11"/>
    </row>
    <row r="176" spans="2:47">
      <c r="C176" s="271"/>
      <c r="H176" s="11"/>
      <c r="I176" s="276"/>
      <c r="J176" s="11"/>
      <c r="K176" s="11"/>
      <c r="L176" s="11"/>
      <c r="M176" s="11"/>
      <c r="AC176" s="217"/>
      <c r="AD176" s="217"/>
      <c r="AE176" s="217"/>
      <c r="AF176" s="217"/>
      <c r="AG176" s="217"/>
      <c r="AH176" s="217"/>
      <c r="AI176" s="217"/>
      <c r="AJ176" s="238"/>
      <c r="AK176" s="217"/>
      <c r="AL176" s="214"/>
      <c r="AM176" s="216"/>
      <c r="AN176" s="217"/>
      <c r="AO176" s="217"/>
      <c r="AP176" s="217"/>
      <c r="AQ176" s="11"/>
      <c r="AR176" s="11"/>
      <c r="AS176" s="11"/>
    </row>
    <row r="177" spans="2:45">
      <c r="C177" s="271"/>
      <c r="H177" s="140"/>
      <c r="I177" s="115"/>
      <c r="J177" s="334"/>
      <c r="K177" s="565"/>
      <c r="L177" s="115"/>
      <c r="M177" s="334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01"/>
      <c r="AN177" s="201"/>
      <c r="AO177" s="217"/>
      <c r="AP177" s="1017"/>
      <c r="AQ177" s="11"/>
      <c r="AR177" s="11"/>
      <c r="AS177" s="11"/>
    </row>
    <row r="178" spans="2:45" ht="15.75">
      <c r="C178" s="271"/>
      <c r="H178" s="7"/>
      <c r="I178" s="14"/>
      <c r="J178" s="558"/>
      <c r="K178" s="7"/>
      <c r="L178" s="14"/>
      <c r="M178" s="558"/>
      <c r="X178" s="217"/>
      <c r="Y178" s="217"/>
      <c r="Z178" s="214"/>
      <c r="AA178" s="1017"/>
      <c r="AB178" s="217"/>
      <c r="AC178" s="217"/>
      <c r="AD178" s="217"/>
      <c r="AE178" s="201"/>
      <c r="AF178" s="516"/>
      <c r="AG178" s="217"/>
      <c r="AH178" s="1326"/>
      <c r="AI178" s="217"/>
      <c r="AJ178" s="217"/>
      <c r="AK178" s="217"/>
      <c r="AL178" s="217"/>
      <c r="AM178" s="217"/>
      <c r="AN178" s="217"/>
      <c r="AO178" s="217"/>
      <c r="AP178" s="217"/>
    </row>
    <row r="179" spans="2:45" ht="15.75">
      <c r="C179" s="271"/>
      <c r="H179" s="7"/>
      <c r="I179" s="14"/>
      <c r="J179" s="558"/>
      <c r="K179" s="7"/>
      <c r="L179" s="14"/>
      <c r="M179" s="558"/>
      <c r="X179" s="217"/>
      <c r="Y179" s="217"/>
      <c r="Z179" s="217"/>
      <c r="AA179" s="217"/>
      <c r="AB179" s="217"/>
      <c r="AC179" s="217"/>
      <c r="AD179" s="217"/>
      <c r="AE179" s="214"/>
      <c r="AF179" s="516"/>
      <c r="AG179" s="217"/>
      <c r="AH179" s="201"/>
      <c r="AI179" s="217"/>
      <c r="AJ179" s="217"/>
      <c r="AK179" s="217"/>
      <c r="AL179" s="217"/>
      <c r="AM179" s="217"/>
      <c r="AN179" s="217"/>
      <c r="AO179" s="217"/>
      <c r="AP179" s="217"/>
    </row>
    <row r="180" spans="2:45">
      <c r="C180" s="271"/>
      <c r="H180" s="11"/>
      <c r="I180" s="11"/>
      <c r="J180" s="11"/>
      <c r="K180" s="11"/>
      <c r="L180" s="11"/>
      <c r="M180" s="11"/>
      <c r="X180" s="217"/>
      <c r="Y180" s="217"/>
      <c r="Z180" s="217"/>
      <c r="AA180" s="217"/>
      <c r="AB180" s="217"/>
      <c r="AC180" s="217"/>
      <c r="AD180" s="217"/>
      <c r="AE180" s="201"/>
      <c r="AF180" s="238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</row>
    <row r="181" spans="2:45">
      <c r="B181" s="239"/>
      <c r="C181" s="201"/>
      <c r="D181" s="199"/>
      <c r="H181" s="11"/>
      <c r="I181" s="11"/>
      <c r="J181" s="11"/>
      <c r="K181" s="201"/>
      <c r="L181" s="237"/>
      <c r="M181" s="291"/>
      <c r="X181" s="217"/>
      <c r="Y181" s="217"/>
      <c r="Z181" s="217"/>
      <c r="AA181" s="217"/>
      <c r="AB181" s="217"/>
      <c r="AC181" s="217"/>
      <c r="AD181" s="217"/>
      <c r="AE181" s="217"/>
      <c r="AF181" s="238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</row>
    <row r="182" spans="2:45">
      <c r="B182" s="11"/>
      <c r="C182" s="236"/>
      <c r="D182" s="11"/>
      <c r="H182" s="11"/>
      <c r="I182" s="11"/>
      <c r="J182" s="11"/>
      <c r="K182" s="214"/>
      <c r="L182" s="59"/>
      <c r="M182" s="363"/>
      <c r="X182" s="217"/>
      <c r="Y182" s="217"/>
      <c r="Z182" s="217"/>
      <c r="AA182" s="217"/>
      <c r="AB182" s="217"/>
      <c r="AC182" s="217"/>
      <c r="AD182" s="217"/>
      <c r="AE182" s="236"/>
      <c r="AF182" s="239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</row>
    <row r="183" spans="2:45">
      <c r="B183" s="11"/>
      <c r="C183" s="236"/>
      <c r="D183" s="11"/>
      <c r="H183" s="11"/>
      <c r="I183" s="11"/>
      <c r="J183" s="11"/>
      <c r="K183" s="214"/>
      <c r="L183" s="216"/>
      <c r="M183" s="291"/>
      <c r="X183" s="217"/>
      <c r="Y183" s="217"/>
      <c r="Z183" s="217"/>
      <c r="AA183" s="217"/>
      <c r="AB183" s="217"/>
      <c r="AC183" s="217"/>
      <c r="AD183" s="217"/>
      <c r="AE183" s="199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</row>
    <row r="184" spans="2:45">
      <c r="B184" s="11"/>
      <c r="C184" s="236"/>
      <c r="D184" s="11"/>
      <c r="E184" s="11"/>
      <c r="F184" s="11"/>
      <c r="G184" s="11"/>
      <c r="H184" s="11"/>
      <c r="I184" s="11"/>
      <c r="J184" s="11"/>
      <c r="K184" s="214"/>
      <c r="L184" s="216"/>
      <c r="M184" s="291"/>
      <c r="X184" s="217"/>
      <c r="Y184" s="217"/>
      <c r="Z184" s="217"/>
      <c r="AA184" s="217"/>
      <c r="AB184" s="217"/>
      <c r="AC184" s="217"/>
      <c r="AD184" s="217"/>
      <c r="AE184" s="199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</row>
    <row r="185" spans="2:45">
      <c r="B185" s="11"/>
      <c r="C185" s="236"/>
      <c r="D185" s="11"/>
      <c r="E185" s="11"/>
      <c r="F185" s="11"/>
      <c r="G185" s="11"/>
      <c r="K185" s="11"/>
      <c r="L185" s="11"/>
      <c r="M185" s="11"/>
      <c r="N185" s="11"/>
      <c r="X185" s="217"/>
      <c r="Y185" s="217"/>
      <c r="Z185" s="217"/>
      <c r="AA185" s="217"/>
      <c r="AB185" s="217"/>
      <c r="AC185" s="217"/>
      <c r="AD185" s="217"/>
      <c r="AE185" s="199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</row>
    <row r="186" spans="2:45" ht="15.75">
      <c r="B186" s="11"/>
      <c r="C186" s="1456"/>
      <c r="D186" s="11"/>
      <c r="E186" s="11"/>
      <c r="F186" s="11"/>
      <c r="G186" s="11"/>
      <c r="K186" s="342"/>
      <c r="L186" s="11"/>
      <c r="M186" s="11"/>
      <c r="N186" s="11"/>
      <c r="X186" s="217"/>
      <c r="Y186" s="217"/>
      <c r="Z186" s="217"/>
      <c r="AA186" s="217"/>
      <c r="AB186" s="217"/>
      <c r="AC186" s="217"/>
      <c r="AD186" s="217"/>
      <c r="AE186" s="199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</row>
    <row r="187" spans="2:45" ht="15.75">
      <c r="B187" s="245"/>
      <c r="C187" s="217"/>
      <c r="D187" s="236"/>
      <c r="E187" s="11"/>
      <c r="F187" s="11"/>
      <c r="G187" s="11"/>
      <c r="K187" s="342"/>
      <c r="L187" s="11"/>
      <c r="M187" s="11"/>
      <c r="N187" s="11"/>
      <c r="X187" s="217"/>
      <c r="Y187" s="217"/>
      <c r="Z187" s="217"/>
      <c r="AA187" s="217"/>
      <c r="AB187" s="217"/>
      <c r="AC187" s="217"/>
      <c r="AD187" s="217"/>
      <c r="AE187" s="199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</row>
    <row r="188" spans="2:45">
      <c r="B188" s="257"/>
      <c r="C188" s="201"/>
      <c r="D188" s="232"/>
      <c r="E188" s="11"/>
      <c r="F188" s="11"/>
      <c r="G188" s="11"/>
      <c r="H188" s="11"/>
      <c r="I188" s="11"/>
      <c r="J188" s="11"/>
      <c r="K188" s="140"/>
      <c r="L188" s="115"/>
      <c r="M188" s="334"/>
      <c r="N188" s="11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</row>
    <row r="189" spans="2:45">
      <c r="B189" s="238"/>
      <c r="C189" s="201"/>
      <c r="D189" s="199"/>
      <c r="E189" s="11"/>
      <c r="F189" s="11"/>
      <c r="G189" s="11"/>
      <c r="H189" s="11"/>
      <c r="I189" s="11"/>
      <c r="J189" s="11"/>
      <c r="K189" s="201"/>
      <c r="L189" s="199"/>
      <c r="M189" s="361"/>
      <c r="N189" s="11"/>
      <c r="W189" s="104"/>
      <c r="X189" s="199"/>
      <c r="Y189" s="244"/>
      <c r="Z189" s="217"/>
      <c r="AA189" s="217"/>
      <c r="AB189" s="217"/>
      <c r="AC189" s="217"/>
      <c r="AD189" s="217"/>
      <c r="AE189" s="217"/>
      <c r="AF189" s="201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</row>
    <row r="190" spans="2:45">
      <c r="B190" s="238"/>
      <c r="C190" s="228"/>
      <c r="D190" s="228"/>
      <c r="E190" s="11"/>
      <c r="F190" s="11"/>
      <c r="G190" s="11"/>
      <c r="H190" s="11"/>
      <c r="I190" s="11"/>
      <c r="J190" s="11"/>
      <c r="K190" s="201"/>
      <c r="L190" s="199"/>
      <c r="M190" s="361"/>
      <c r="N190" s="11"/>
      <c r="W190" s="88"/>
      <c r="X190" s="232"/>
      <c r="Y190" s="244"/>
      <c r="Z190" s="217"/>
      <c r="AA190" s="217"/>
      <c r="AB190" s="217"/>
      <c r="AC190" s="217"/>
      <c r="AD190" s="217"/>
      <c r="AE190" s="217"/>
      <c r="AF190" s="201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</row>
    <row r="191" spans="2:45">
      <c r="B191" s="238"/>
      <c r="C191" s="201"/>
      <c r="D191" s="199"/>
      <c r="E191" s="11"/>
      <c r="F191" s="11"/>
      <c r="G191" s="11"/>
      <c r="H191" s="11"/>
      <c r="I191" s="11"/>
      <c r="J191" s="11"/>
      <c r="K191" s="201"/>
      <c r="L191" s="199"/>
      <c r="M191" s="361"/>
      <c r="N191" s="11"/>
      <c r="W191" s="88"/>
      <c r="X191" s="232"/>
      <c r="Y191" s="244"/>
      <c r="Z191" s="217"/>
      <c r="AA191" s="217"/>
      <c r="AB191" s="217"/>
      <c r="AC191" s="217"/>
      <c r="AD191" s="217"/>
      <c r="AE191" s="217"/>
      <c r="AF191" s="201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</row>
    <row r="192" spans="2:45" ht="15.75">
      <c r="B192" s="238"/>
      <c r="C192" s="201"/>
      <c r="D192" s="199"/>
      <c r="E192" s="11"/>
      <c r="F192" s="11"/>
      <c r="G192" s="11"/>
      <c r="H192" s="11"/>
      <c r="I192" s="11"/>
      <c r="J192" s="11"/>
      <c r="K192" s="201"/>
      <c r="L192" s="199"/>
      <c r="M192" s="361"/>
      <c r="N192" s="11"/>
      <c r="O192" s="104"/>
      <c r="P192" s="25"/>
      <c r="R192" s="25"/>
      <c r="T192" s="1132"/>
      <c r="W192" s="104"/>
      <c r="X192" s="516"/>
      <c r="Y192" s="244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</row>
    <row r="193" spans="1:42" ht="15.75">
      <c r="B193" s="238"/>
      <c r="C193" s="201"/>
      <c r="D193" s="199"/>
      <c r="E193" s="11"/>
      <c r="F193" s="11"/>
      <c r="G193" s="11"/>
      <c r="H193" s="11"/>
      <c r="I193" s="11"/>
      <c r="J193" s="11"/>
      <c r="K193" s="201"/>
      <c r="L193" s="189"/>
      <c r="M193" s="349"/>
      <c r="N193" s="11"/>
      <c r="O193" s="87"/>
      <c r="P193" s="104"/>
      <c r="Q193" s="1287"/>
      <c r="R193" s="25"/>
      <c r="W193" s="104"/>
      <c r="X193" s="516"/>
      <c r="Y193" s="244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</row>
    <row r="194" spans="1:42" ht="15.75">
      <c r="B194" s="238"/>
      <c r="C194" s="201"/>
      <c r="D194" s="199"/>
      <c r="E194" s="11"/>
      <c r="F194" s="11"/>
      <c r="G194" s="11"/>
      <c r="H194" s="11"/>
      <c r="I194" s="11"/>
      <c r="J194" s="11"/>
      <c r="K194" s="220"/>
      <c r="L194" s="219"/>
      <c r="M194" s="357"/>
      <c r="N194" s="11"/>
      <c r="O194" s="104"/>
      <c r="R194" s="25"/>
      <c r="S194" s="87"/>
      <c r="T194" s="104"/>
      <c r="W194" s="104"/>
      <c r="X194" s="516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</row>
    <row r="195" spans="1:42" ht="15.75">
      <c r="B195" s="242"/>
      <c r="C195" s="365"/>
      <c r="D195" s="199"/>
      <c r="E195" s="11"/>
      <c r="F195" s="11"/>
      <c r="G195" s="11"/>
      <c r="H195" s="11"/>
      <c r="I195" s="11"/>
      <c r="J195" s="11"/>
      <c r="K195" s="220"/>
      <c r="L195" s="176"/>
      <c r="M195" s="358"/>
      <c r="N195" s="11"/>
      <c r="O195" s="1211"/>
      <c r="R195" s="104"/>
      <c r="S195" s="104"/>
      <c r="W195" s="104"/>
      <c r="X195" s="516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</row>
    <row r="196" spans="1:42" ht="15.75">
      <c r="B196" s="11"/>
      <c r="C196" s="236"/>
      <c r="D196" s="11"/>
      <c r="E196" s="11"/>
      <c r="F196" s="11"/>
      <c r="G196" s="11"/>
      <c r="H196" s="11"/>
      <c r="I196" s="11"/>
      <c r="J196" s="11"/>
      <c r="K196" s="201"/>
      <c r="L196" s="19"/>
      <c r="M196" s="359"/>
      <c r="N196" s="11"/>
      <c r="W196" s="104"/>
      <c r="X196" s="516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</row>
    <row r="197" spans="1:42" ht="15.75">
      <c r="B197" s="217"/>
      <c r="C197" s="217"/>
      <c r="D197" s="217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W197" s="87"/>
      <c r="X197" s="516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</row>
    <row r="198" spans="1:42">
      <c r="B198" s="11"/>
      <c r="C198" s="23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</row>
    <row r="199" spans="1:42">
      <c r="B199" s="11"/>
      <c r="C199" s="23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</row>
    <row r="200" spans="1:42">
      <c r="B200" s="11"/>
      <c r="C200" s="236"/>
      <c r="D200" s="11"/>
      <c r="E200" s="11"/>
      <c r="F200" s="11"/>
      <c r="G200" s="11"/>
      <c r="H200" s="11"/>
      <c r="I200" s="11"/>
      <c r="J200" s="11"/>
      <c r="K200" s="217"/>
      <c r="L200" s="11"/>
      <c r="M200" s="11"/>
      <c r="N200" s="11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</row>
    <row r="201" spans="1:42">
      <c r="B201" s="11"/>
      <c r="C201" s="23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</row>
    <row r="202" spans="1:42">
      <c r="B202" s="11"/>
      <c r="C202" s="23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</row>
    <row r="203" spans="1:42" ht="15.75">
      <c r="A203" s="11"/>
      <c r="B203" s="11"/>
      <c r="C203" s="145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</row>
    <row r="204" spans="1:42">
      <c r="C204" s="271"/>
      <c r="K204" s="11"/>
      <c r="L204" s="11"/>
      <c r="M204" s="11"/>
      <c r="X204" s="201"/>
      <c r="Y204" s="201"/>
      <c r="Z204" s="217"/>
      <c r="AA204" s="1017"/>
      <c r="AB204" s="201"/>
      <c r="AC204" s="241"/>
      <c r="AD204" s="201"/>
      <c r="AE204" s="199"/>
      <c r="AF204" s="217"/>
      <c r="AG204" s="241"/>
      <c r="AH204" s="201"/>
      <c r="AI204" s="199"/>
      <c r="AJ204" s="217"/>
      <c r="AK204" s="217"/>
      <c r="AL204" s="217"/>
      <c r="AM204" s="217"/>
      <c r="AN204" s="217"/>
      <c r="AO204" s="217"/>
      <c r="AP204" s="217"/>
    </row>
    <row r="205" spans="1:42">
      <c r="C205" s="271"/>
      <c r="K205" s="11"/>
      <c r="L205" s="11"/>
      <c r="M205" s="11"/>
      <c r="X205" s="217"/>
      <c r="Y205" s="217"/>
      <c r="Z205" s="214"/>
      <c r="AA205" s="10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</row>
    <row r="206" spans="1:42">
      <c r="C206" s="271"/>
      <c r="K206" s="11"/>
      <c r="L206" s="11"/>
      <c r="M206" s="11"/>
      <c r="W206" s="104"/>
      <c r="X206" s="232"/>
      <c r="Y206" s="1327"/>
      <c r="Z206" s="217"/>
      <c r="AA206" s="217"/>
      <c r="AB206" s="201"/>
      <c r="AC206" s="348"/>
      <c r="AD206" s="217"/>
      <c r="AE206" s="214"/>
      <c r="AF206" s="217"/>
      <c r="AG206" s="201"/>
      <c r="AH206" s="229"/>
      <c r="AI206" s="343"/>
      <c r="AJ206" s="217"/>
      <c r="AK206" s="217"/>
      <c r="AL206" s="217"/>
      <c r="AM206" s="217"/>
      <c r="AN206" s="217"/>
      <c r="AO206" s="217"/>
      <c r="AP206" s="217"/>
    </row>
    <row r="207" spans="1:42">
      <c r="C207" s="271"/>
      <c r="K207" s="11"/>
      <c r="L207" s="11"/>
      <c r="M207" s="11"/>
      <c r="W207" s="104"/>
      <c r="X207" s="232"/>
      <c r="Y207" s="244"/>
      <c r="Z207" s="217"/>
      <c r="AA207" s="217"/>
      <c r="AB207" s="201"/>
      <c r="AC207" s="450"/>
      <c r="AD207" s="541"/>
      <c r="AE207" s="451"/>
      <c r="AF207" s="217"/>
      <c r="AG207" s="217"/>
      <c r="AH207" s="217"/>
      <c r="AI207" s="343"/>
      <c r="AJ207" s="217"/>
      <c r="AK207" s="217"/>
      <c r="AL207" s="217"/>
      <c r="AM207" s="217"/>
      <c r="AN207" s="217"/>
      <c r="AO207" s="217"/>
      <c r="AP207" s="217"/>
    </row>
    <row r="208" spans="1:42" ht="12.75" customHeight="1">
      <c r="C208" s="271"/>
      <c r="K208" s="11"/>
      <c r="L208" s="11"/>
      <c r="M208" s="11"/>
      <c r="W208" s="104"/>
      <c r="X208" s="232"/>
      <c r="Y208" s="244"/>
      <c r="Z208" s="217"/>
      <c r="AA208" s="217"/>
      <c r="AB208" s="217"/>
      <c r="AC208" s="201"/>
      <c r="AD208" s="229"/>
      <c r="AE208" s="343"/>
      <c r="AF208" s="217"/>
      <c r="AG208" s="217"/>
      <c r="AH208" s="217"/>
      <c r="AI208" s="343"/>
      <c r="AJ208" s="217"/>
      <c r="AK208" s="217"/>
      <c r="AL208" s="217"/>
      <c r="AM208" s="217"/>
      <c r="AN208" s="217"/>
      <c r="AO208" s="217"/>
      <c r="AP208" s="217"/>
    </row>
    <row r="209" spans="2:42">
      <c r="C209" s="271"/>
      <c r="K209" s="11"/>
      <c r="L209" s="11"/>
      <c r="M209" s="11"/>
      <c r="W209" s="104"/>
      <c r="X209" s="232"/>
      <c r="Y209" s="244"/>
      <c r="Z209" s="217"/>
      <c r="AA209" s="217"/>
      <c r="AB209" s="217"/>
      <c r="AC209" s="201"/>
      <c r="AD209" s="229"/>
      <c r="AE209" s="343"/>
      <c r="AF209" s="217"/>
      <c r="AG209" s="217"/>
      <c r="AH209" s="217"/>
      <c r="AI209" s="343"/>
      <c r="AJ209" s="217"/>
      <c r="AK209" s="217"/>
      <c r="AL209" s="217"/>
      <c r="AM209" s="217"/>
      <c r="AN209" s="217"/>
      <c r="AO209" s="217"/>
      <c r="AP209" s="217"/>
    </row>
    <row r="210" spans="2:42">
      <c r="C210" s="271"/>
      <c r="K210" s="11"/>
      <c r="L210" s="11"/>
      <c r="M210" s="11"/>
      <c r="W210" s="104"/>
      <c r="X210" s="199"/>
      <c r="Y210" s="244"/>
      <c r="Z210" s="217"/>
      <c r="AA210" s="217"/>
      <c r="AB210" s="217"/>
      <c r="AC210" s="201"/>
      <c r="AD210" s="229"/>
      <c r="AE210" s="343"/>
      <c r="AF210" s="217"/>
      <c r="AG210" s="217"/>
      <c r="AH210" s="217"/>
      <c r="AI210" s="244"/>
      <c r="AJ210" s="217"/>
      <c r="AK210" s="217"/>
      <c r="AL210" s="217"/>
      <c r="AM210" s="217"/>
      <c r="AN210" s="217"/>
      <c r="AO210" s="217"/>
      <c r="AP210" s="217"/>
    </row>
    <row r="211" spans="2:42" ht="14.25" customHeight="1">
      <c r="C211" s="271"/>
      <c r="K211" s="11"/>
      <c r="L211" s="11"/>
      <c r="M211" s="11"/>
      <c r="V211" s="104"/>
      <c r="W211" s="1405"/>
      <c r="X211" s="223"/>
      <c r="Y211" s="244"/>
      <c r="Z211" s="217"/>
      <c r="AA211" s="217"/>
      <c r="AB211" s="217"/>
      <c r="AC211" s="201"/>
      <c r="AD211" s="229"/>
      <c r="AE211" s="343"/>
      <c r="AF211" s="217"/>
      <c r="AG211" s="201"/>
      <c r="AH211" s="229"/>
      <c r="AI211" s="343"/>
      <c r="AJ211" s="217"/>
      <c r="AK211" s="217"/>
      <c r="AL211" s="217"/>
      <c r="AM211" s="217"/>
      <c r="AN211" s="217"/>
      <c r="AO211" s="217"/>
      <c r="AP211" s="217"/>
    </row>
    <row r="212" spans="2:42" ht="13.5" customHeight="1">
      <c r="C212" s="271"/>
      <c r="K212" s="11"/>
      <c r="L212" s="11"/>
      <c r="M212" s="11"/>
      <c r="V212" s="87"/>
      <c r="W212" s="1405"/>
      <c r="X212" s="221"/>
      <c r="Y212" s="244"/>
      <c r="Z212" s="217"/>
      <c r="AA212" s="217"/>
      <c r="AB212" s="217"/>
      <c r="AC212" s="201"/>
      <c r="AD212" s="229"/>
      <c r="AE212" s="343"/>
      <c r="AF212" s="217"/>
      <c r="AG212" s="201"/>
      <c r="AH212" s="232"/>
      <c r="AI212" s="350"/>
      <c r="AJ212" s="217"/>
      <c r="AK212" s="217"/>
      <c r="AL212" s="217"/>
      <c r="AM212" s="217"/>
      <c r="AN212" s="217"/>
      <c r="AO212" s="217"/>
      <c r="AP212" s="217"/>
    </row>
    <row r="213" spans="2:42" ht="14.25" customHeight="1">
      <c r="B213" s="217"/>
      <c r="C213" s="236"/>
      <c r="D213" s="217"/>
      <c r="E213" s="11"/>
      <c r="K213" s="11"/>
      <c r="L213" s="11"/>
      <c r="M213" s="11"/>
      <c r="V213" s="87"/>
      <c r="W213" s="104"/>
      <c r="X213" s="229"/>
      <c r="Y213" s="244"/>
      <c r="Z213" s="217"/>
      <c r="AA213" s="217"/>
      <c r="AB213" s="217"/>
      <c r="AC213" s="201"/>
      <c r="AD213" s="232"/>
      <c r="AE213" s="350"/>
      <c r="AF213" s="217"/>
      <c r="AG213" s="217"/>
      <c r="AH213" s="217"/>
      <c r="AI213" s="343"/>
      <c r="AJ213" s="217"/>
      <c r="AK213" s="217"/>
      <c r="AL213" s="217"/>
      <c r="AM213" s="217"/>
      <c r="AN213" s="217"/>
      <c r="AO213" s="217"/>
      <c r="AP213" s="217"/>
    </row>
    <row r="214" spans="2:42" ht="14.25" customHeight="1">
      <c r="B214" s="217"/>
      <c r="C214" s="217"/>
      <c r="D214" s="236"/>
      <c r="E214" s="11"/>
      <c r="K214" s="276"/>
      <c r="L214" s="11"/>
      <c r="M214" s="11"/>
      <c r="V214" s="87"/>
      <c r="W214" s="104"/>
      <c r="X214" s="229"/>
      <c r="Y214" s="244"/>
      <c r="Z214" s="217"/>
      <c r="AA214" s="217"/>
      <c r="AB214" s="217"/>
      <c r="AC214" s="201"/>
      <c r="AD214" s="229"/>
      <c r="AE214" s="343"/>
      <c r="AF214" s="217"/>
      <c r="AG214" s="214"/>
      <c r="AH214" s="216"/>
      <c r="AI214" s="291"/>
      <c r="AJ214" s="217"/>
      <c r="AK214" s="217"/>
      <c r="AL214" s="217"/>
      <c r="AM214" s="217"/>
      <c r="AN214" s="217"/>
      <c r="AO214" s="217"/>
      <c r="AP214" s="217"/>
    </row>
    <row r="215" spans="2:42" ht="15.75">
      <c r="B215" s="245"/>
      <c r="C215" s="217"/>
      <c r="D215" s="217"/>
      <c r="E215" s="11"/>
      <c r="K215" s="140"/>
      <c r="L215" s="115"/>
      <c r="M215" s="334"/>
      <c r="W215" s="104"/>
      <c r="X215" s="199"/>
      <c r="Y215" s="244"/>
      <c r="Z215" s="217"/>
      <c r="AA215" s="217"/>
      <c r="AB215" s="217"/>
      <c r="AC215" s="228"/>
      <c r="AD215" s="232"/>
      <c r="AE215" s="350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</row>
    <row r="216" spans="2:42">
      <c r="B216" s="11"/>
      <c r="C216" s="236"/>
      <c r="D216" s="11"/>
      <c r="E216" s="11"/>
      <c r="K216" s="201"/>
      <c r="L216" s="14"/>
      <c r="M216" s="356"/>
      <c r="V216" s="104"/>
      <c r="W216" s="88"/>
      <c r="X216" s="232"/>
      <c r="Y216" s="244"/>
      <c r="Z216" s="217"/>
      <c r="AA216" s="217"/>
      <c r="AB216" s="217"/>
      <c r="AC216" s="201"/>
      <c r="AD216" s="232"/>
      <c r="AE216" s="350"/>
      <c r="AF216" s="217"/>
      <c r="AG216" s="201"/>
      <c r="AH216" s="229"/>
      <c r="AI216" s="343"/>
      <c r="AJ216" s="217"/>
      <c r="AK216" s="217"/>
      <c r="AL216" s="217"/>
      <c r="AM216" s="217"/>
      <c r="AN216" s="217"/>
      <c r="AO216" s="217"/>
      <c r="AP216" s="217"/>
    </row>
    <row r="217" spans="2:42" ht="12" customHeight="1">
      <c r="B217" s="11"/>
      <c r="C217" s="236"/>
      <c r="D217" s="11"/>
      <c r="E217" s="11"/>
      <c r="K217" s="201"/>
      <c r="L217" s="14"/>
      <c r="M217" s="356"/>
      <c r="V217" s="87"/>
      <c r="W217" s="88"/>
      <c r="X217" s="232"/>
      <c r="Y217" s="244"/>
      <c r="Z217" s="217"/>
      <c r="AA217" s="217"/>
      <c r="AB217" s="217"/>
      <c r="AC217" s="220"/>
      <c r="AD217" s="223"/>
      <c r="AE217" s="362"/>
      <c r="AF217" s="217"/>
      <c r="AG217" s="201"/>
      <c r="AH217" s="229"/>
      <c r="AI217" s="343"/>
      <c r="AJ217" s="217"/>
      <c r="AK217" s="217"/>
      <c r="AL217" s="217"/>
      <c r="AM217" s="217"/>
      <c r="AN217" s="217"/>
      <c r="AO217" s="217"/>
      <c r="AP217" s="217"/>
    </row>
    <row r="218" spans="2:42" ht="14.25" customHeight="1">
      <c r="B218" s="11"/>
      <c r="C218" s="236"/>
      <c r="D218" s="11"/>
      <c r="E218" s="11"/>
      <c r="K218" s="201"/>
      <c r="L218" s="14"/>
      <c r="M218" s="356"/>
      <c r="V218" s="214"/>
      <c r="W218" s="228"/>
      <c r="X218" s="232"/>
      <c r="Y218" s="244"/>
      <c r="Z218" s="217"/>
      <c r="AA218" s="217"/>
      <c r="AB218" s="217"/>
      <c r="AC218" s="220"/>
      <c r="AD218" s="221"/>
      <c r="AE218" s="529"/>
      <c r="AF218" s="217"/>
      <c r="AG218" s="201"/>
      <c r="AH218" s="217"/>
      <c r="AI218" s="217"/>
      <c r="AJ218" s="217"/>
      <c r="AK218" s="217"/>
      <c r="AL218" s="217"/>
      <c r="AM218" s="217"/>
      <c r="AN218" s="217"/>
      <c r="AO218" s="217"/>
      <c r="AP218" s="217"/>
    </row>
    <row r="219" spans="2:42" ht="14.25" customHeight="1">
      <c r="B219" s="11"/>
      <c r="C219" s="236"/>
      <c r="D219" s="11"/>
      <c r="E219" s="11"/>
      <c r="K219" s="201"/>
      <c r="L219" s="59"/>
      <c r="M219" s="363"/>
      <c r="U219" s="11"/>
      <c r="V219" s="214"/>
      <c r="W219" s="7"/>
      <c r="X219" s="516"/>
      <c r="Y219" s="244"/>
      <c r="Z219" s="217"/>
      <c r="AA219" s="217"/>
      <c r="AB219" s="217"/>
      <c r="AC219" s="201"/>
      <c r="AD219" s="229"/>
      <c r="AE219" s="343"/>
      <c r="AF219" s="217"/>
      <c r="AG219" s="220"/>
      <c r="AH219" s="223"/>
      <c r="AI219" s="217"/>
      <c r="AJ219" s="217"/>
      <c r="AK219" s="217"/>
      <c r="AL219" s="217"/>
      <c r="AM219" s="217"/>
      <c r="AN219" s="217"/>
      <c r="AO219" s="217"/>
      <c r="AP219" s="217"/>
    </row>
    <row r="220" spans="2:42" ht="15.75">
      <c r="B220" s="11"/>
      <c r="C220" s="236"/>
      <c r="D220" s="11"/>
      <c r="E220" s="11"/>
      <c r="K220" s="11"/>
      <c r="L220" s="11"/>
      <c r="M220" s="11"/>
      <c r="U220" s="11"/>
      <c r="V220" s="214"/>
      <c r="W220" s="7"/>
      <c r="X220" s="516"/>
      <c r="Y220" s="244"/>
      <c r="Z220" s="217"/>
      <c r="AA220" s="217"/>
      <c r="AB220" s="217"/>
      <c r="AC220" s="217"/>
      <c r="AD220" s="217"/>
      <c r="AE220" s="201"/>
      <c r="AF220" s="217"/>
      <c r="AG220" s="220"/>
      <c r="AH220" s="221"/>
      <c r="AI220" s="350"/>
      <c r="AJ220" s="217"/>
      <c r="AK220" s="217"/>
      <c r="AL220" s="217"/>
      <c r="AM220" s="217"/>
      <c r="AN220" s="217"/>
      <c r="AO220" s="217"/>
      <c r="AP220" s="217"/>
    </row>
    <row r="221" spans="2:42" ht="15.75">
      <c r="B221" s="11"/>
      <c r="C221" s="236"/>
      <c r="D221" s="11"/>
      <c r="E221" s="11"/>
      <c r="K221" s="11"/>
      <c r="L221" s="11"/>
      <c r="M221" s="11"/>
      <c r="U221" s="11"/>
      <c r="V221" s="217"/>
      <c r="W221" s="7"/>
      <c r="X221" s="516"/>
      <c r="Y221" s="217"/>
      <c r="Z221" s="217"/>
      <c r="AA221" s="217"/>
      <c r="AB221" s="217"/>
      <c r="AC221" s="217"/>
      <c r="AD221" s="217"/>
      <c r="AE221" s="217"/>
      <c r="AF221" s="217"/>
      <c r="AG221" s="201"/>
      <c r="AH221" s="232"/>
      <c r="AI221" s="350"/>
      <c r="AJ221" s="217"/>
      <c r="AK221" s="217"/>
      <c r="AL221" s="217"/>
      <c r="AM221" s="217"/>
      <c r="AN221" s="217"/>
      <c r="AO221" s="217"/>
      <c r="AP221" s="217"/>
    </row>
    <row r="222" spans="2:42" ht="15.75">
      <c r="C222" s="271"/>
      <c r="D222" s="11"/>
      <c r="E222" s="11"/>
      <c r="F222" s="11"/>
      <c r="G222" s="11"/>
      <c r="H222" s="11"/>
      <c r="I222" s="11"/>
      <c r="J222" s="11"/>
      <c r="U222" s="11"/>
      <c r="V222" s="217"/>
      <c r="W222" s="7"/>
      <c r="X222" s="516"/>
      <c r="Y222" s="217"/>
      <c r="Z222" s="217"/>
      <c r="AA222" s="217"/>
      <c r="AB222" s="217"/>
      <c r="AC222" s="217"/>
      <c r="AD222" s="217"/>
      <c r="AE222" s="217"/>
      <c r="AF222" s="217"/>
      <c r="AG222" s="201"/>
      <c r="AH222" s="217"/>
      <c r="AI222" s="217"/>
      <c r="AJ222" s="217"/>
      <c r="AK222" s="217"/>
      <c r="AL222" s="217"/>
      <c r="AM222" s="217"/>
      <c r="AN222" s="217"/>
      <c r="AO222" s="217"/>
      <c r="AP222" s="217"/>
    </row>
    <row r="223" spans="2:42" ht="15.75">
      <c r="C223" s="271"/>
      <c r="D223" s="11"/>
      <c r="E223" s="11"/>
      <c r="F223" s="11"/>
      <c r="G223" s="11"/>
      <c r="H223" s="11"/>
      <c r="I223" s="11"/>
      <c r="J223" s="11"/>
      <c r="U223" s="11"/>
      <c r="V223" s="238"/>
      <c r="W223" s="7"/>
      <c r="X223" s="516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</row>
    <row r="224" spans="2:42">
      <c r="C224" s="271"/>
      <c r="D224" s="11"/>
      <c r="E224" s="11"/>
      <c r="F224" s="11"/>
      <c r="G224" s="11"/>
      <c r="H224" s="217"/>
      <c r="I224" s="11"/>
      <c r="J224" s="201"/>
      <c r="U224" s="11"/>
      <c r="V224" s="217"/>
      <c r="W224" s="11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</row>
    <row r="225" spans="2:42">
      <c r="C225" s="271"/>
      <c r="E225" s="11"/>
      <c r="F225" s="11"/>
      <c r="G225" s="11"/>
      <c r="H225" s="11"/>
      <c r="I225" s="11"/>
      <c r="J225" s="11"/>
      <c r="U225" s="11"/>
      <c r="V225" s="238"/>
      <c r="W225" s="11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</row>
    <row r="226" spans="2:42">
      <c r="C226" s="271"/>
      <c r="D226" s="11"/>
      <c r="E226" s="11"/>
      <c r="F226" s="11"/>
      <c r="G226" s="11"/>
      <c r="H226" s="11"/>
      <c r="I226" s="11"/>
      <c r="J226" s="11"/>
      <c r="V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</row>
    <row r="227" spans="2:42">
      <c r="B227" s="241"/>
      <c r="C227" s="201"/>
      <c r="D227" s="199"/>
      <c r="E227" s="11"/>
      <c r="F227" s="11"/>
      <c r="G227" s="11"/>
      <c r="H227" s="11"/>
      <c r="I227" s="11"/>
      <c r="J227" s="11"/>
      <c r="V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</row>
    <row r="228" spans="2:42">
      <c r="C228" s="271"/>
      <c r="V228" s="172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</row>
    <row r="229" spans="2:42">
      <c r="B229" s="172"/>
      <c r="C229" s="271"/>
      <c r="D229" s="217"/>
      <c r="E229" s="11"/>
      <c r="F229" s="11"/>
      <c r="G229" s="11"/>
      <c r="H229" s="11"/>
      <c r="I229" s="11"/>
      <c r="J229" s="11"/>
      <c r="V229" s="172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</row>
    <row r="230" spans="2:42">
      <c r="B230" s="172"/>
      <c r="C230" s="271"/>
      <c r="D230" s="217"/>
      <c r="E230" s="11"/>
      <c r="F230" s="11"/>
      <c r="G230" s="11"/>
      <c r="H230" s="11"/>
      <c r="I230" s="217"/>
      <c r="J230" s="217"/>
      <c r="V230" s="172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</row>
    <row r="231" spans="2:42">
      <c r="B231" s="172"/>
      <c r="C231" s="271"/>
      <c r="D231" s="217"/>
      <c r="E231" s="11"/>
      <c r="F231" s="11"/>
      <c r="G231" s="11"/>
      <c r="H231" s="11"/>
      <c r="I231" s="217"/>
      <c r="J231" s="217"/>
      <c r="V231" s="172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</row>
    <row r="232" spans="2:42">
      <c r="B232" s="172"/>
      <c r="C232" s="271"/>
      <c r="D232" s="217"/>
      <c r="E232" s="11"/>
      <c r="F232" s="11"/>
      <c r="G232" s="11"/>
      <c r="H232" s="11"/>
      <c r="I232" s="217"/>
      <c r="J232" s="217"/>
      <c r="V232" s="201"/>
      <c r="W232" s="199"/>
      <c r="X232" s="3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</row>
    <row r="233" spans="2:42">
      <c r="B233" s="172"/>
      <c r="C233" s="271"/>
      <c r="D233" s="217"/>
      <c r="E233" s="11"/>
      <c r="F233" s="11"/>
      <c r="G233" s="11"/>
      <c r="H233" s="11"/>
      <c r="I233" s="217"/>
      <c r="J233" s="217"/>
      <c r="V233" s="275"/>
      <c r="W233" s="199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</row>
    <row r="234" spans="2:42">
      <c r="B234" s="172"/>
      <c r="C234" s="271"/>
      <c r="D234" s="217"/>
      <c r="E234" s="11"/>
      <c r="F234" s="11"/>
      <c r="G234" s="11"/>
      <c r="H234" s="11"/>
      <c r="I234" s="217"/>
      <c r="J234" s="217"/>
      <c r="U234" s="11"/>
      <c r="V234" s="217"/>
      <c r="W234" s="11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</row>
    <row r="235" spans="2:42">
      <c r="B235" s="172"/>
      <c r="C235" s="271"/>
      <c r="D235" s="217"/>
      <c r="E235" s="217"/>
      <c r="F235" s="217"/>
      <c r="G235" s="11"/>
      <c r="H235" s="11"/>
      <c r="I235" s="217"/>
      <c r="J235" s="217"/>
      <c r="U235" s="11"/>
      <c r="V235" s="217"/>
      <c r="W235" s="11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</row>
    <row r="236" spans="2:42">
      <c r="B236" s="172"/>
      <c r="C236" s="271"/>
      <c r="D236" s="217"/>
      <c r="E236" s="217"/>
      <c r="F236" s="217"/>
      <c r="G236" s="11"/>
      <c r="H236" s="11"/>
      <c r="I236" s="217"/>
      <c r="J236" s="217"/>
      <c r="U236" s="11"/>
      <c r="V236" s="217"/>
      <c r="W236" s="11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</row>
    <row r="237" spans="2:42">
      <c r="B237" s="172"/>
      <c r="C237" s="271"/>
      <c r="D237" s="217"/>
      <c r="E237" s="217"/>
      <c r="F237" s="217"/>
      <c r="G237" s="11"/>
      <c r="H237" s="11"/>
      <c r="I237" s="217"/>
      <c r="J237" s="217"/>
      <c r="U237" s="11"/>
      <c r="V237" s="217"/>
      <c r="W237" s="11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</row>
    <row r="238" spans="2:42">
      <c r="B238" s="172"/>
      <c r="C238" s="271"/>
      <c r="D238" s="217"/>
      <c r="E238" s="217"/>
      <c r="F238" s="217"/>
      <c r="G238" s="217"/>
      <c r="H238" s="217"/>
      <c r="I238" s="217"/>
      <c r="J238" s="217"/>
      <c r="V238" s="172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</row>
    <row r="239" spans="2:42">
      <c r="B239" s="172"/>
      <c r="C239" s="271"/>
      <c r="D239" s="217"/>
      <c r="E239" s="217"/>
      <c r="F239" s="217"/>
      <c r="G239" s="217"/>
      <c r="H239" s="217"/>
      <c r="I239" s="217"/>
      <c r="J239" s="217"/>
      <c r="V239" s="172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</row>
    <row r="240" spans="2:42">
      <c r="B240" s="172"/>
      <c r="C240" s="271"/>
      <c r="D240" s="217"/>
      <c r="E240" s="217"/>
      <c r="F240" s="217"/>
      <c r="G240" s="217"/>
      <c r="H240" s="217"/>
      <c r="I240" s="217"/>
      <c r="J240" s="217"/>
      <c r="K240" s="217"/>
      <c r="L240" s="11"/>
      <c r="M240" s="11"/>
      <c r="V240" s="172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</row>
    <row r="241" spans="2:42">
      <c r="B241" s="172"/>
      <c r="C241" s="271"/>
      <c r="D241" s="217"/>
      <c r="E241" s="217"/>
      <c r="F241" s="217"/>
      <c r="G241" s="217"/>
      <c r="H241" s="217"/>
      <c r="I241" s="217"/>
      <c r="J241" s="217"/>
      <c r="K241" s="217"/>
      <c r="L241" s="11"/>
      <c r="M241" s="11"/>
      <c r="V241" s="172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</row>
    <row r="242" spans="2:42">
      <c r="B242" s="172"/>
      <c r="C242" s="271"/>
      <c r="D242" s="172"/>
      <c r="E242" s="172"/>
      <c r="F242" s="172"/>
      <c r="G242" s="172"/>
      <c r="H242" s="172"/>
      <c r="I242" s="172"/>
      <c r="J242" s="172"/>
      <c r="K242" s="172"/>
      <c r="V242" s="172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</row>
    <row r="243" spans="2:42">
      <c r="B243" s="172"/>
      <c r="C243" s="271"/>
      <c r="D243" s="172"/>
      <c r="E243" s="172"/>
      <c r="F243" s="172"/>
      <c r="G243" s="172"/>
      <c r="H243" s="172"/>
      <c r="I243" s="172"/>
      <c r="J243" s="172"/>
      <c r="K243" s="172"/>
      <c r="V243" s="172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</row>
    <row r="244" spans="2:42">
      <c r="B244" s="172"/>
      <c r="C244" s="271"/>
      <c r="D244" s="172"/>
      <c r="E244" s="172"/>
      <c r="F244" s="172"/>
      <c r="G244" s="172"/>
      <c r="H244" s="172"/>
      <c r="I244" s="172"/>
      <c r="J244" s="172"/>
      <c r="K244" s="172"/>
      <c r="V244" s="172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</row>
    <row r="245" spans="2:42">
      <c r="B245" s="172"/>
      <c r="C245" s="271"/>
      <c r="D245" s="172"/>
      <c r="E245" s="172"/>
      <c r="F245" s="172"/>
      <c r="G245" s="172"/>
      <c r="H245" s="172"/>
      <c r="I245" s="172"/>
      <c r="J245" s="172"/>
      <c r="K245" s="172"/>
      <c r="V245" s="172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</row>
    <row r="246" spans="2:42">
      <c r="B246" s="172"/>
      <c r="C246" s="271"/>
      <c r="D246" s="172"/>
      <c r="E246" s="172"/>
      <c r="F246" s="172"/>
      <c r="G246" s="172"/>
      <c r="H246" s="172"/>
      <c r="I246" s="172"/>
      <c r="J246" s="172"/>
      <c r="K246" s="172"/>
      <c r="V246" s="172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</row>
    <row r="247" spans="2:42">
      <c r="B247" s="172"/>
      <c r="C247" s="271"/>
      <c r="D247" s="172"/>
      <c r="E247" s="172"/>
      <c r="F247" s="172"/>
      <c r="G247" s="172"/>
      <c r="H247" s="172"/>
      <c r="I247" s="172"/>
      <c r="J247" s="172"/>
      <c r="K247" s="172"/>
      <c r="V247" s="172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</row>
    <row r="248" spans="2:42">
      <c r="B248" s="172"/>
      <c r="C248" s="271"/>
      <c r="D248" s="172"/>
      <c r="E248" s="172"/>
      <c r="F248" s="172"/>
      <c r="G248" s="172"/>
      <c r="H248" s="172"/>
      <c r="I248" s="172"/>
      <c r="J248" s="172"/>
      <c r="K248" s="172"/>
      <c r="V248" s="172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</row>
    <row r="249" spans="2:42">
      <c r="B249" s="172"/>
      <c r="C249" s="271"/>
      <c r="D249" s="172"/>
      <c r="E249" s="172"/>
      <c r="F249" s="172"/>
      <c r="G249" s="172"/>
      <c r="H249" s="172"/>
      <c r="I249" s="172"/>
      <c r="J249" s="172"/>
      <c r="K249" s="172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</row>
    <row r="250" spans="2:42">
      <c r="B250" s="172"/>
      <c r="C250" s="271"/>
      <c r="D250" s="172"/>
      <c r="E250" s="172"/>
      <c r="F250" s="172"/>
      <c r="G250" s="172"/>
      <c r="H250" s="172"/>
      <c r="I250" s="172"/>
      <c r="J250" s="172"/>
      <c r="K250" s="172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</row>
    <row r="251" spans="2:42">
      <c r="B251" s="172"/>
      <c r="C251" s="271"/>
      <c r="D251" s="172"/>
      <c r="E251" s="172"/>
      <c r="F251" s="172"/>
      <c r="G251" s="172"/>
      <c r="H251" s="172"/>
      <c r="I251" s="172"/>
      <c r="J251" s="172"/>
      <c r="K251" s="172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</row>
    <row r="252" spans="2:42">
      <c r="B252" s="172"/>
      <c r="C252" s="271"/>
      <c r="D252" s="172"/>
      <c r="E252" s="172"/>
      <c r="F252" s="172"/>
      <c r="G252" s="172"/>
      <c r="H252" s="172"/>
      <c r="I252" s="172"/>
      <c r="J252" s="172"/>
      <c r="K252" s="172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</row>
    <row r="253" spans="2:42">
      <c r="B253" s="172"/>
      <c r="C253" s="271"/>
      <c r="D253" s="172"/>
      <c r="E253" s="172"/>
      <c r="F253" s="172"/>
      <c r="G253" s="172"/>
      <c r="H253" s="172"/>
      <c r="I253" s="172"/>
      <c r="J253" s="172"/>
      <c r="K253" s="172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</row>
    <row r="254" spans="2:42">
      <c r="B254" s="172"/>
      <c r="C254" s="271"/>
      <c r="D254" s="172"/>
      <c r="E254" s="172"/>
      <c r="F254" s="172"/>
      <c r="G254" s="172"/>
      <c r="H254" s="172"/>
      <c r="I254" s="172"/>
      <c r="J254" s="172"/>
      <c r="K254" s="172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</row>
    <row r="255" spans="2:42">
      <c r="B255" s="172"/>
      <c r="C255" s="271"/>
      <c r="D255" s="172"/>
      <c r="E255" s="172"/>
      <c r="F255" s="172"/>
      <c r="G255" s="172"/>
      <c r="H255" s="172"/>
      <c r="I255" s="172"/>
      <c r="J255" s="172"/>
      <c r="K255" s="172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</row>
    <row r="256" spans="2:42">
      <c r="B256" s="172"/>
      <c r="C256" s="271"/>
      <c r="D256" s="172"/>
      <c r="E256" s="172"/>
      <c r="F256" s="172"/>
      <c r="G256" s="172"/>
      <c r="H256" s="172"/>
      <c r="I256" s="172"/>
      <c r="J256" s="172"/>
      <c r="K256" s="172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</row>
    <row r="257" spans="2:42">
      <c r="B257" s="172"/>
      <c r="C257" s="271"/>
      <c r="D257" s="172"/>
      <c r="E257" s="172"/>
      <c r="F257" s="172"/>
      <c r="G257" s="172"/>
      <c r="H257" s="172"/>
      <c r="I257" s="172"/>
      <c r="J257" s="172"/>
      <c r="K257" s="172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</row>
    <row r="258" spans="2:42">
      <c r="B258" s="172"/>
      <c r="C258" s="271"/>
      <c r="D258" s="172"/>
      <c r="E258" s="172"/>
      <c r="F258" s="172"/>
      <c r="G258" s="172"/>
      <c r="H258" s="172"/>
      <c r="I258" s="172"/>
      <c r="J258" s="172"/>
      <c r="K258" s="172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</row>
    <row r="259" spans="2:42">
      <c r="B259" s="172"/>
      <c r="C259" s="271"/>
      <c r="D259" s="172"/>
      <c r="E259" s="172"/>
      <c r="F259" s="172"/>
      <c r="G259" s="172"/>
      <c r="H259" s="172"/>
      <c r="I259" s="172"/>
      <c r="J259" s="172"/>
      <c r="K259" s="172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</row>
    <row r="260" spans="2:42">
      <c r="B260" s="172"/>
      <c r="C260" s="271"/>
      <c r="D260" s="172"/>
      <c r="E260" s="172"/>
      <c r="F260" s="172"/>
      <c r="G260" s="172"/>
      <c r="H260" s="172"/>
      <c r="I260" s="172"/>
      <c r="J260" s="172"/>
      <c r="K260" s="172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</row>
    <row r="261" spans="2:42">
      <c r="B261" s="172"/>
      <c r="C261" s="271"/>
      <c r="D261" s="172"/>
      <c r="E261" s="172"/>
      <c r="F261" s="172"/>
      <c r="G261" s="172"/>
      <c r="H261" s="172"/>
      <c r="I261" s="172"/>
      <c r="J261" s="172"/>
      <c r="K261" s="172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</row>
    <row r="262" spans="2:42">
      <c r="B262" s="172"/>
      <c r="C262" s="271"/>
      <c r="D262" s="172"/>
      <c r="E262" s="172"/>
      <c r="F262" s="172"/>
      <c r="G262" s="172"/>
      <c r="H262" s="172"/>
      <c r="I262" s="172"/>
      <c r="J262" s="172"/>
      <c r="K262" s="172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</row>
    <row r="263" spans="2:42">
      <c r="B263" s="172"/>
      <c r="C263" s="271"/>
      <c r="D263" s="172"/>
      <c r="E263" s="172"/>
      <c r="F263" s="172"/>
      <c r="G263" s="172"/>
      <c r="H263" s="172"/>
      <c r="I263" s="172"/>
      <c r="J263" s="172"/>
      <c r="K263" s="172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</row>
    <row r="264" spans="2:42">
      <c r="B264" s="172"/>
      <c r="C264" s="271"/>
      <c r="D264" s="172"/>
      <c r="E264" s="172"/>
      <c r="F264" s="172"/>
      <c r="G264" s="172"/>
      <c r="H264" s="172"/>
      <c r="I264" s="172"/>
      <c r="J264" s="172"/>
      <c r="K264" s="172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</row>
    <row r="265" spans="2:42">
      <c r="B265" s="172"/>
      <c r="C265" s="271"/>
      <c r="D265" s="172"/>
      <c r="E265" s="172"/>
      <c r="F265" s="172"/>
      <c r="G265" s="172"/>
      <c r="H265" s="172"/>
      <c r="I265" s="172"/>
      <c r="J265" s="172"/>
      <c r="K265" s="172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</row>
    <row r="266" spans="2:42">
      <c r="B266" s="172"/>
      <c r="C266" s="271"/>
      <c r="D266" s="172"/>
      <c r="E266" s="172"/>
      <c r="F266" s="172"/>
      <c r="G266" s="172"/>
      <c r="H266" s="172"/>
      <c r="I266" s="172"/>
      <c r="J266" s="172"/>
      <c r="K266" s="172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</row>
    <row r="267" spans="2:42">
      <c r="B267" s="172"/>
      <c r="C267" s="271"/>
      <c r="D267" s="172"/>
      <c r="E267" s="172"/>
      <c r="F267" s="172"/>
      <c r="G267" s="172"/>
      <c r="H267" s="172"/>
      <c r="I267" s="172"/>
      <c r="J267" s="172"/>
      <c r="K267" s="172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</row>
    <row r="268" spans="2:42">
      <c r="B268" s="172"/>
      <c r="C268" s="271"/>
      <c r="D268" s="172"/>
      <c r="E268" s="172"/>
      <c r="F268" s="172"/>
      <c r="G268" s="172"/>
      <c r="H268" s="172"/>
      <c r="I268" s="172"/>
      <c r="J268" s="172"/>
      <c r="K268" s="172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</row>
    <row r="269" spans="2:42">
      <c r="B269" s="172"/>
      <c r="C269" s="271"/>
      <c r="D269" s="172"/>
      <c r="E269" s="172"/>
      <c r="F269" s="172"/>
      <c r="G269" s="172"/>
      <c r="H269" s="172"/>
      <c r="I269" s="172"/>
      <c r="J269" s="172"/>
      <c r="K269" s="172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</row>
    <row r="270" spans="2:42">
      <c r="B270" s="172"/>
      <c r="C270" s="271"/>
      <c r="D270" s="172"/>
      <c r="E270" s="172"/>
      <c r="F270" s="172"/>
      <c r="G270" s="172"/>
      <c r="H270" s="172"/>
      <c r="I270" s="172"/>
      <c r="J270" s="172"/>
      <c r="K270" s="172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</row>
    <row r="271" spans="2:42" ht="12" customHeight="1">
      <c r="B271" s="172"/>
      <c r="C271" s="271"/>
      <c r="D271" s="172"/>
      <c r="E271" s="172"/>
      <c r="F271" s="172"/>
      <c r="G271" s="172"/>
      <c r="H271" s="172"/>
      <c r="I271" s="172"/>
      <c r="J271" s="172"/>
      <c r="K271" s="172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</row>
    <row r="272" spans="2:42" ht="11.25" customHeight="1">
      <c r="B272" s="172"/>
      <c r="C272" s="271"/>
      <c r="D272" s="172"/>
      <c r="E272" s="172"/>
      <c r="F272" s="172"/>
      <c r="G272" s="172"/>
      <c r="H272" s="172"/>
      <c r="I272" s="172"/>
      <c r="J272" s="172"/>
      <c r="K272" s="172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</row>
    <row r="273" spans="2:42" ht="12" customHeight="1">
      <c r="B273" s="172"/>
      <c r="C273" s="271"/>
      <c r="D273" s="172"/>
      <c r="E273" s="172"/>
      <c r="F273" s="172"/>
      <c r="G273" s="172"/>
      <c r="H273" s="172"/>
      <c r="I273" s="172"/>
      <c r="J273" s="172"/>
      <c r="K273" s="172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</row>
    <row r="274" spans="2:42">
      <c r="B274" s="172"/>
      <c r="C274" s="271"/>
      <c r="D274" s="172"/>
      <c r="E274" s="172"/>
      <c r="F274" s="172"/>
      <c r="G274" s="172"/>
      <c r="H274" s="172"/>
      <c r="I274" s="172"/>
      <c r="J274" s="172"/>
      <c r="K274" s="172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</row>
    <row r="275" spans="2:42">
      <c r="B275" s="172"/>
      <c r="C275" s="271"/>
      <c r="D275" s="172"/>
      <c r="E275" s="172"/>
      <c r="F275" s="172"/>
      <c r="G275" s="172"/>
      <c r="H275" s="172"/>
      <c r="I275" s="172"/>
      <c r="J275" s="172"/>
      <c r="K275" s="172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</row>
    <row r="276" spans="2:42">
      <c r="B276" s="172"/>
      <c r="C276" s="271"/>
      <c r="D276" s="172"/>
      <c r="E276" s="172"/>
      <c r="F276" s="172"/>
      <c r="G276" s="172"/>
      <c r="H276" s="172"/>
      <c r="I276" s="172"/>
      <c r="J276" s="172"/>
      <c r="K276" s="172"/>
    </row>
    <row r="277" spans="2:42">
      <c r="B277" s="172"/>
      <c r="C277" s="271"/>
      <c r="D277" s="172"/>
      <c r="E277" s="172"/>
      <c r="F277" s="172"/>
      <c r="G277" s="172"/>
      <c r="H277" s="172"/>
      <c r="I277" s="172"/>
      <c r="J277" s="172"/>
      <c r="K277" s="172"/>
    </row>
    <row r="278" spans="2:42">
      <c r="B278" s="172"/>
      <c r="C278" s="271"/>
      <c r="D278" s="172"/>
      <c r="E278" s="172"/>
      <c r="F278" s="172"/>
      <c r="G278" s="172"/>
      <c r="H278" s="172"/>
      <c r="I278" s="172"/>
      <c r="J278" s="172"/>
      <c r="K278" s="172"/>
    </row>
    <row r="279" spans="2:42">
      <c r="B279" s="172"/>
      <c r="C279" s="271"/>
      <c r="D279" s="172"/>
      <c r="E279" s="172"/>
      <c r="F279" s="172"/>
      <c r="G279" s="172"/>
      <c r="H279" s="172"/>
      <c r="I279" s="172"/>
      <c r="J279" s="172"/>
      <c r="K279" s="172"/>
    </row>
    <row r="280" spans="2:42">
      <c r="B280" s="172"/>
      <c r="C280" s="271"/>
      <c r="D280" s="172"/>
      <c r="E280" s="172"/>
      <c r="F280" s="172"/>
      <c r="G280" s="172"/>
      <c r="H280" s="172"/>
      <c r="I280" s="172"/>
      <c r="J280" s="172"/>
      <c r="K280" s="172"/>
    </row>
    <row r="281" spans="2:42">
      <c r="B281" s="172"/>
      <c r="C281" s="271"/>
      <c r="D281" s="172"/>
      <c r="E281" s="172"/>
      <c r="F281" s="172"/>
      <c r="G281" s="172"/>
      <c r="H281" s="172"/>
      <c r="I281" s="172"/>
      <c r="J281" s="172"/>
      <c r="K281" s="172"/>
    </row>
    <row r="282" spans="2:42">
      <c r="B282" s="172"/>
      <c r="C282" s="271"/>
      <c r="D282" s="172"/>
      <c r="E282" s="172"/>
      <c r="F282" s="172"/>
      <c r="G282" s="172"/>
      <c r="H282" s="172"/>
      <c r="I282" s="172"/>
      <c r="J282" s="172"/>
      <c r="K282" s="172"/>
    </row>
    <row r="283" spans="2:42">
      <c r="B283" s="172"/>
      <c r="C283" s="271"/>
      <c r="D283" s="172"/>
      <c r="E283" s="172"/>
      <c r="F283" s="172"/>
      <c r="G283" s="172"/>
      <c r="H283" s="172"/>
      <c r="I283" s="172"/>
      <c r="J283" s="172"/>
      <c r="K283" s="172"/>
    </row>
    <row r="284" spans="2:42">
      <c r="B284" s="172"/>
      <c r="C284" s="271"/>
      <c r="D284" s="172"/>
      <c r="E284" s="172"/>
      <c r="F284" s="172"/>
      <c r="G284" s="172"/>
      <c r="H284" s="172"/>
      <c r="I284" s="172"/>
      <c r="J284" s="172"/>
      <c r="K284" s="172"/>
    </row>
    <row r="285" spans="2:42">
      <c r="B285" s="172"/>
      <c r="C285" s="271"/>
      <c r="D285" s="172"/>
      <c r="E285" s="172"/>
      <c r="F285" s="172"/>
      <c r="G285" s="172"/>
      <c r="H285" s="172"/>
      <c r="I285" s="172"/>
      <c r="J285" s="172"/>
      <c r="K285" s="172"/>
    </row>
    <row r="286" spans="2:42">
      <c r="B286" s="172"/>
      <c r="C286" s="271"/>
      <c r="D286" s="172"/>
      <c r="E286" s="172"/>
      <c r="F286" s="172"/>
      <c r="G286" s="172"/>
      <c r="H286" s="172"/>
      <c r="I286" s="172"/>
      <c r="J286" s="172"/>
      <c r="K286" s="172"/>
    </row>
    <row r="287" spans="2:42">
      <c r="B287" s="172"/>
      <c r="C287" s="271"/>
      <c r="D287" s="172"/>
      <c r="E287" s="172"/>
      <c r="F287" s="172"/>
      <c r="G287" s="172"/>
      <c r="H287" s="172"/>
      <c r="I287" s="172"/>
      <c r="J287" s="172"/>
      <c r="K287" s="172"/>
    </row>
    <row r="288" spans="2:42">
      <c r="B288" s="172"/>
      <c r="C288" s="271"/>
      <c r="D288" s="172"/>
      <c r="E288" s="172"/>
      <c r="F288" s="172"/>
      <c r="G288" s="172"/>
      <c r="H288" s="172"/>
      <c r="I288" s="172"/>
      <c r="J288" s="172"/>
      <c r="K288" s="172"/>
    </row>
    <row r="289" spans="2:11">
      <c r="B289" s="172"/>
      <c r="C289" s="271"/>
      <c r="D289" s="172"/>
      <c r="E289" s="172"/>
      <c r="F289" s="172"/>
      <c r="G289" s="172"/>
      <c r="H289" s="172"/>
      <c r="I289" s="172"/>
      <c r="J289" s="172"/>
      <c r="K289" s="172"/>
    </row>
    <row r="290" spans="2:11">
      <c r="B290" s="172"/>
      <c r="C290" s="271"/>
      <c r="D290" s="172"/>
      <c r="E290" s="172"/>
      <c r="F290" s="172"/>
      <c r="G290" s="172"/>
      <c r="H290" s="172"/>
      <c r="I290" s="172"/>
      <c r="J290" s="172"/>
      <c r="K290" s="172"/>
    </row>
    <row r="291" spans="2:11">
      <c r="B291" s="172"/>
      <c r="C291" s="271"/>
      <c r="D291" s="172"/>
      <c r="E291" s="172"/>
      <c r="F291" s="172"/>
      <c r="G291" s="172"/>
      <c r="H291" s="172"/>
      <c r="I291" s="172"/>
      <c r="J291" s="172"/>
      <c r="K291" s="172"/>
    </row>
    <row r="292" spans="2:11">
      <c r="B292" s="172"/>
      <c r="C292" s="271"/>
      <c r="D292" s="172"/>
      <c r="E292" s="172"/>
      <c r="F292" s="172"/>
      <c r="G292" s="172"/>
      <c r="H292" s="172"/>
      <c r="I292" s="172"/>
      <c r="J292" s="172"/>
      <c r="K292" s="172"/>
    </row>
    <row r="293" spans="2:11">
      <c r="B293" s="172"/>
      <c r="C293" s="271"/>
      <c r="D293" s="172"/>
      <c r="E293" s="172"/>
      <c r="F293" s="172"/>
      <c r="G293" s="172"/>
      <c r="H293" s="172"/>
      <c r="I293" s="172"/>
      <c r="J293" s="172"/>
      <c r="K293" s="172"/>
    </row>
    <row r="294" spans="2:11">
      <c r="B294" s="172"/>
      <c r="C294" s="271"/>
      <c r="D294" s="172"/>
      <c r="E294" s="172"/>
      <c r="F294" s="172"/>
      <c r="G294" s="172"/>
      <c r="H294" s="172"/>
      <c r="I294" s="172"/>
      <c r="J294" s="172"/>
      <c r="K294" s="172"/>
    </row>
    <row r="295" spans="2:11">
      <c r="B295" s="172"/>
      <c r="C295" s="271"/>
      <c r="D295" s="172"/>
      <c r="E295" s="172"/>
      <c r="F295" s="172"/>
      <c r="G295" s="172"/>
      <c r="H295" s="172"/>
      <c r="I295" s="172"/>
      <c r="J295" s="172"/>
      <c r="K295" s="172"/>
    </row>
    <row r="296" spans="2:11">
      <c r="B296" s="172"/>
      <c r="C296" s="271"/>
      <c r="D296" s="172"/>
      <c r="E296" s="172"/>
      <c r="F296" s="172"/>
      <c r="G296" s="172"/>
      <c r="H296" s="172"/>
      <c r="I296" s="172"/>
      <c r="J296" s="172"/>
      <c r="K296" s="172"/>
    </row>
    <row r="297" spans="2:11">
      <c r="B297" s="172"/>
      <c r="C297" s="271"/>
      <c r="D297" s="172"/>
      <c r="E297" s="172"/>
      <c r="F297" s="172"/>
      <c r="G297" s="172"/>
      <c r="H297" s="172"/>
      <c r="I297" s="172"/>
      <c r="J297" s="172"/>
      <c r="K297" s="172"/>
    </row>
    <row r="298" spans="2:11">
      <c r="B298" s="172"/>
      <c r="C298" s="271"/>
      <c r="D298" s="172"/>
      <c r="E298" s="172"/>
      <c r="F298" s="172"/>
      <c r="G298" s="172"/>
      <c r="H298" s="172"/>
      <c r="I298" s="172"/>
      <c r="J298" s="172"/>
      <c r="K298" s="172"/>
    </row>
    <row r="299" spans="2:11">
      <c r="B299" s="172"/>
      <c r="C299" s="271"/>
      <c r="D299" s="172"/>
      <c r="E299" s="172"/>
      <c r="F299" s="172"/>
      <c r="G299" s="172"/>
      <c r="H299" s="172"/>
      <c r="I299" s="172"/>
      <c r="J299" s="172"/>
      <c r="K299" s="172"/>
    </row>
    <row r="300" spans="2:11">
      <c r="B300" s="172"/>
      <c r="C300" s="271"/>
      <c r="D300" s="172"/>
      <c r="E300" s="172"/>
      <c r="F300" s="172"/>
      <c r="G300" s="172"/>
      <c r="H300" s="172"/>
      <c r="I300" s="172"/>
      <c r="J300" s="172"/>
      <c r="K300" s="172"/>
    </row>
    <row r="301" spans="2:11">
      <c r="B301" s="172"/>
      <c r="C301" s="271"/>
      <c r="D301" s="172"/>
      <c r="E301" s="172"/>
      <c r="F301" s="172"/>
      <c r="G301" s="172"/>
      <c r="H301" s="172"/>
      <c r="I301" s="172"/>
      <c r="J301" s="172"/>
      <c r="K301" s="172"/>
    </row>
    <row r="302" spans="2:11">
      <c r="B302" s="172"/>
      <c r="C302" s="271"/>
      <c r="D302" s="172"/>
      <c r="E302" s="172"/>
      <c r="F302" s="172"/>
      <c r="G302" s="172"/>
      <c r="H302" s="172"/>
      <c r="I302" s="172"/>
      <c r="J302" s="172"/>
      <c r="K302" s="172"/>
    </row>
    <row r="303" spans="2:11">
      <c r="B303" s="172"/>
      <c r="C303" s="271"/>
      <c r="D303" s="172"/>
      <c r="E303" s="172"/>
      <c r="F303" s="172"/>
      <c r="G303" s="172"/>
      <c r="H303" s="172"/>
      <c r="I303" s="172"/>
      <c r="J303" s="172"/>
      <c r="K303" s="172"/>
    </row>
    <row r="304" spans="2:11">
      <c r="B304" s="172"/>
      <c r="C304" s="271"/>
      <c r="D304" s="172"/>
      <c r="E304" s="172"/>
      <c r="F304" s="172"/>
      <c r="G304" s="172"/>
      <c r="H304" s="172"/>
      <c r="I304" s="172"/>
      <c r="J304" s="172"/>
      <c r="K304" s="172"/>
    </row>
    <row r="305" spans="2:11">
      <c r="B305" s="172"/>
      <c r="C305" s="271"/>
      <c r="D305" s="172"/>
      <c r="E305" s="172"/>
      <c r="F305" s="172"/>
      <c r="G305" s="172"/>
      <c r="H305" s="172"/>
      <c r="I305" s="172"/>
      <c r="J305" s="172"/>
      <c r="K305" s="172"/>
    </row>
    <row r="306" spans="2:11">
      <c r="B306" s="172"/>
      <c r="C306" s="271"/>
      <c r="D306" s="172"/>
      <c r="E306" s="172"/>
      <c r="F306" s="172"/>
      <c r="G306" s="172"/>
      <c r="H306" s="172"/>
      <c r="I306" s="172"/>
      <c r="J306" s="172"/>
      <c r="K306" s="172"/>
    </row>
    <row r="307" spans="2:11">
      <c r="B307" s="172"/>
      <c r="C307" s="271"/>
      <c r="D307" s="172"/>
      <c r="E307" s="172"/>
      <c r="F307" s="172"/>
      <c r="G307" s="172"/>
      <c r="H307" s="172"/>
      <c r="I307" s="172"/>
      <c r="J307" s="172"/>
      <c r="K307" s="172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topLeftCell="A4" zoomScaleNormal="100" workbookViewId="0">
      <pane xSplit="1" topLeftCell="B1" activePane="topRight" state="frozen"/>
      <selection pane="topRight" activeCell="E54" sqref="E54"/>
    </sheetView>
  </sheetViews>
  <sheetFormatPr defaultRowHeight="15"/>
  <cols>
    <col min="1" max="1" width="1.85546875" customWidth="1"/>
    <col min="2" max="2" width="3.5703125" customWidth="1"/>
    <col min="3" max="3" width="30.42578125" customWidth="1"/>
    <col min="4" max="4" width="8.85546875" customWidth="1"/>
    <col min="5" max="5" width="7.28515625" customWidth="1"/>
    <col min="6" max="6" width="6.85546875" customWidth="1"/>
    <col min="7" max="7" width="7" customWidth="1"/>
    <col min="8" max="8" width="7.140625" customWidth="1"/>
    <col min="9" max="9" width="6.85546875" customWidth="1"/>
    <col min="10" max="10" width="7.28515625" customWidth="1"/>
    <col min="11" max="11" width="7" customWidth="1"/>
    <col min="12" max="14" width="6.7109375" customWidth="1"/>
    <col min="15" max="15" width="6.85546875" customWidth="1"/>
    <col min="16" max="16" width="6.140625" customWidth="1"/>
    <col min="17" max="17" width="8.5703125" customWidth="1"/>
    <col min="18" max="18" width="8.140625" customWidth="1"/>
    <col min="25" max="25" width="7.7109375" customWidth="1"/>
    <col min="26" max="26" width="18.5703125" customWidth="1"/>
    <col min="28" max="28" width="5.7109375" customWidth="1"/>
    <col min="29" max="29" width="6" customWidth="1"/>
    <col min="30" max="30" width="9" customWidth="1"/>
  </cols>
  <sheetData>
    <row r="1" spans="2:31" ht="10.5" customHeight="1"/>
    <row r="2" spans="2:31" ht="16.5" thickBot="1">
      <c r="B2" s="1141" t="s">
        <v>47</v>
      </c>
      <c r="D2" s="188" t="s">
        <v>48</v>
      </c>
      <c r="J2" t="s">
        <v>647</v>
      </c>
      <c r="Q2" s="38"/>
      <c r="R2" s="38"/>
      <c r="S2" s="217"/>
      <c r="T2" s="324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2:31">
      <c r="B3" s="116"/>
      <c r="C3" s="1914"/>
      <c r="D3" s="36" t="s">
        <v>49</v>
      </c>
      <c r="E3" s="93" t="s">
        <v>648</v>
      </c>
      <c r="F3" s="93"/>
      <c r="G3" s="93"/>
      <c r="H3" s="93"/>
      <c r="I3" s="93"/>
      <c r="J3" s="93"/>
      <c r="K3" s="93"/>
      <c r="L3" s="93"/>
      <c r="M3" s="67"/>
      <c r="N3" s="67"/>
      <c r="O3" s="94"/>
      <c r="P3" s="95"/>
      <c r="Q3" s="36" t="s">
        <v>50</v>
      </c>
      <c r="R3" s="36" t="s">
        <v>51</v>
      </c>
      <c r="S3" s="275"/>
      <c r="T3" s="1121"/>
      <c r="U3" s="217"/>
      <c r="V3" s="1121"/>
      <c r="W3" s="275"/>
      <c r="X3" s="217"/>
      <c r="Y3" s="217"/>
      <c r="Z3" s="217"/>
      <c r="AA3" s="217"/>
      <c r="AB3" s="217"/>
      <c r="AC3" s="217"/>
      <c r="AD3" s="217"/>
      <c r="AE3" s="217"/>
    </row>
    <row r="4" spans="2:31">
      <c r="B4" s="86"/>
      <c r="C4" s="1915"/>
      <c r="D4" s="1916" t="s">
        <v>649</v>
      </c>
      <c r="E4" s="1127" t="s">
        <v>650</v>
      </c>
      <c r="F4" s="1127"/>
      <c r="H4" s="1127"/>
      <c r="J4" s="1127"/>
      <c r="L4" t="s">
        <v>657</v>
      </c>
      <c r="M4" s="25"/>
      <c r="N4" s="25"/>
      <c r="O4" s="18"/>
      <c r="P4" s="97"/>
      <c r="Q4" s="1916" t="s">
        <v>654</v>
      </c>
      <c r="R4" s="96" t="s">
        <v>52</v>
      </c>
      <c r="S4" s="275"/>
      <c r="T4" s="1121"/>
      <c r="U4" s="217"/>
      <c r="V4" s="1121"/>
      <c r="W4" s="275"/>
      <c r="X4" s="217"/>
      <c r="Y4" s="217"/>
      <c r="Z4" s="217"/>
      <c r="AA4" s="217"/>
      <c r="AB4" s="217"/>
      <c r="AC4" s="217"/>
      <c r="AD4" s="217"/>
      <c r="AE4" s="217"/>
    </row>
    <row r="5" spans="2:31" ht="14.25" customHeight="1" thickBot="1">
      <c r="B5" s="86"/>
      <c r="C5" s="1917" t="s">
        <v>53</v>
      </c>
      <c r="D5" s="96" t="s">
        <v>50</v>
      </c>
      <c r="E5" s="99"/>
      <c r="F5" s="99"/>
      <c r="G5" s="99"/>
      <c r="I5" s="99"/>
      <c r="K5" s="87" t="s">
        <v>264</v>
      </c>
      <c r="L5" s="99"/>
      <c r="M5" s="69"/>
      <c r="N5" s="69"/>
      <c r="O5" s="69"/>
      <c r="P5" s="71"/>
      <c r="Q5" s="96" t="s">
        <v>55</v>
      </c>
      <c r="R5" s="96" t="s">
        <v>54</v>
      </c>
      <c r="S5" s="1121"/>
      <c r="T5" s="1121"/>
      <c r="U5" s="217"/>
      <c r="V5" s="1121"/>
      <c r="W5" s="275"/>
      <c r="X5" s="217"/>
      <c r="Y5" s="217"/>
      <c r="Z5" s="217"/>
      <c r="AA5" s="217"/>
      <c r="AB5" s="217"/>
      <c r="AC5" s="217"/>
      <c r="AD5" s="1334"/>
      <c r="AE5" s="217"/>
    </row>
    <row r="6" spans="2:31" ht="13.5" customHeight="1">
      <c r="B6" s="86" t="s">
        <v>651</v>
      </c>
      <c r="C6" s="1915"/>
      <c r="D6" s="96" t="s">
        <v>69</v>
      </c>
      <c r="E6" s="36" t="s">
        <v>56</v>
      </c>
      <c r="F6" s="36" t="s">
        <v>57</v>
      </c>
      <c r="G6" s="36" t="s">
        <v>58</v>
      </c>
      <c r="H6" s="36" t="s">
        <v>59</v>
      </c>
      <c r="I6" s="1918" t="s">
        <v>60</v>
      </c>
      <c r="J6" s="36" t="s">
        <v>61</v>
      </c>
      <c r="K6" s="1918" t="s">
        <v>62</v>
      </c>
      <c r="L6" s="36" t="s">
        <v>63</v>
      </c>
      <c r="M6" s="1918" t="s">
        <v>64</v>
      </c>
      <c r="N6" s="1920" t="s">
        <v>65</v>
      </c>
      <c r="O6" s="100" t="s">
        <v>66</v>
      </c>
      <c r="P6" s="100" t="s">
        <v>67</v>
      </c>
      <c r="Q6" s="96" t="s">
        <v>655</v>
      </c>
      <c r="R6" s="96" t="s">
        <v>68</v>
      </c>
      <c r="S6" s="1121"/>
      <c r="T6" s="1121"/>
      <c r="U6" s="217"/>
      <c r="V6" s="1121"/>
      <c r="W6" s="275"/>
      <c r="X6" s="217"/>
      <c r="Y6" s="217"/>
      <c r="Z6" s="217"/>
      <c r="AA6" s="217"/>
      <c r="AB6" s="1015"/>
      <c r="AC6" s="217"/>
      <c r="AD6" s="1334"/>
      <c r="AE6" s="217"/>
    </row>
    <row r="7" spans="2:31">
      <c r="B7" s="86"/>
      <c r="C7" s="1917" t="s">
        <v>652</v>
      </c>
      <c r="D7" s="6"/>
      <c r="E7" s="96" t="s">
        <v>70</v>
      </c>
      <c r="F7" s="96" t="s">
        <v>70</v>
      </c>
      <c r="G7" s="96" t="s">
        <v>70</v>
      </c>
      <c r="H7" s="96" t="s">
        <v>70</v>
      </c>
      <c r="I7" s="1547" t="s">
        <v>70</v>
      </c>
      <c r="J7" s="96" t="s">
        <v>70</v>
      </c>
      <c r="K7" s="1547" t="s">
        <v>70</v>
      </c>
      <c r="L7" s="96" t="s">
        <v>70</v>
      </c>
      <c r="M7" s="1547" t="s">
        <v>70</v>
      </c>
      <c r="N7" s="1666" t="s">
        <v>70</v>
      </c>
      <c r="O7" s="96" t="s">
        <v>70</v>
      </c>
      <c r="P7" s="96" t="s">
        <v>70</v>
      </c>
      <c r="Q7" s="1916" t="s">
        <v>656</v>
      </c>
      <c r="R7" s="96" t="s">
        <v>594</v>
      </c>
      <c r="S7" s="275"/>
      <c r="T7" s="1121"/>
      <c r="U7" s="217"/>
      <c r="V7" s="1121"/>
      <c r="W7" s="275"/>
      <c r="X7" s="217"/>
      <c r="Y7" s="217"/>
      <c r="Z7" s="217"/>
      <c r="AA7" s="217"/>
      <c r="AB7" s="1015"/>
      <c r="AC7" s="217"/>
      <c r="AD7" s="1335"/>
      <c r="AE7" s="217"/>
    </row>
    <row r="8" spans="2:31" ht="13.5" customHeight="1" thickBot="1">
      <c r="B8" s="86"/>
      <c r="C8" s="1919"/>
      <c r="D8" s="39" t="s">
        <v>653</v>
      </c>
      <c r="E8" s="69"/>
      <c r="F8" s="70"/>
      <c r="G8" s="69"/>
      <c r="H8" s="70"/>
      <c r="I8" s="149"/>
      <c r="J8" s="70"/>
      <c r="K8" s="70"/>
      <c r="L8" s="69"/>
      <c r="M8" s="70"/>
      <c r="N8" s="149"/>
      <c r="O8" s="1921"/>
      <c r="P8" s="70"/>
      <c r="Q8" s="39"/>
      <c r="R8" s="39" t="s">
        <v>595</v>
      </c>
      <c r="S8" s="229"/>
      <c r="T8" s="1121"/>
      <c r="U8" s="275"/>
      <c r="V8" s="1121"/>
      <c r="W8" s="275"/>
      <c r="X8" s="217"/>
      <c r="Y8" s="564"/>
      <c r="Z8" s="1121"/>
      <c r="AA8" s="441"/>
      <c r="AB8" s="1336"/>
      <c r="AC8" s="217"/>
      <c r="AD8" s="1335"/>
      <c r="AE8" s="217"/>
    </row>
    <row r="9" spans="2:31">
      <c r="B9" s="1922">
        <v>1</v>
      </c>
      <c r="C9" s="1223" t="s">
        <v>658</v>
      </c>
      <c r="D9" s="1932">
        <v>30</v>
      </c>
      <c r="E9" s="1926">
        <f>'ЗАВТРАК раскладка 12-18л.'!Q10</f>
        <v>30</v>
      </c>
      <c r="F9" s="1343">
        <f>'ЗАВТРАК раскладка 12-18л.'!Q23</f>
        <v>30</v>
      </c>
      <c r="G9" s="1343">
        <v>0</v>
      </c>
      <c r="H9" s="1343">
        <f>'ЗАВТРАК раскладка 12-18л.'!Q46</f>
        <v>30</v>
      </c>
      <c r="I9" s="1343">
        <f>'ЗАВТРАК раскладка 12-18л.'!Q63</f>
        <v>30</v>
      </c>
      <c r="J9" s="1344">
        <f>'ЗАВТРАК раскладка 12-18л.'!Q77</f>
        <v>40</v>
      </c>
      <c r="K9" s="1343">
        <f>'ЗАВТРАК раскладка 12-18л.'!Q88</f>
        <v>30</v>
      </c>
      <c r="L9" s="1343">
        <f>'ЗАВТРАК раскладка 12-18л.'!Q98</f>
        <v>40</v>
      </c>
      <c r="M9" s="1343">
        <f>'ЗАВТРАК раскладка 12-18л.'!Q118</f>
        <v>30</v>
      </c>
      <c r="N9" s="1343">
        <f>'ЗАВТРАК раскладка 12-18л.'!Q128</f>
        <v>30</v>
      </c>
      <c r="O9" s="1343">
        <f>'ЗАВТРАК раскладка 12-18л.'!Q140</f>
        <v>30</v>
      </c>
      <c r="P9" s="1343">
        <f>'ЗАВТРАК раскладка 12-18л.'!Q151</f>
        <v>40</v>
      </c>
      <c r="Q9" s="1333">
        <v>30</v>
      </c>
      <c r="R9" s="1345">
        <v>100</v>
      </c>
      <c r="S9" s="1121"/>
      <c r="T9" s="217"/>
      <c r="U9" s="1124"/>
      <c r="V9" s="217"/>
      <c r="W9" s="217"/>
      <c r="X9" s="217"/>
      <c r="Y9" s="1337"/>
      <c r="Z9" s="275"/>
      <c r="AA9" s="244"/>
      <c r="AB9" s="1338"/>
      <c r="AC9" s="217"/>
      <c r="AD9" s="1339"/>
      <c r="AE9" s="217"/>
    </row>
    <row r="10" spans="2:31">
      <c r="B10" s="1923">
        <v>2</v>
      </c>
      <c r="C10" s="924" t="s">
        <v>72</v>
      </c>
      <c r="D10" s="1933">
        <v>50</v>
      </c>
      <c r="E10" s="1926">
        <f>'ЗАВТРАК раскладка 12-18л.'!Q11</f>
        <v>40.799999999999997</v>
      </c>
      <c r="F10" s="1343">
        <f>'ЗАВТРАК раскладка 12-18л.'!Q24</f>
        <v>50</v>
      </c>
      <c r="G10" s="1343">
        <f>'ЗАВТРАК раскладка 12-18л.'!Q36</f>
        <v>30</v>
      </c>
      <c r="H10" s="1343">
        <f>'ЗАВТРАК раскладка 12-18л.'!Q47</f>
        <v>50</v>
      </c>
      <c r="I10" s="1343">
        <f>'ЗАВТРАК раскладка 12-18л.'!Q64</f>
        <v>69.8</v>
      </c>
      <c r="J10" s="1344">
        <f>'ЗАВТРАК раскладка 12-18л.'!Q78</f>
        <v>50</v>
      </c>
      <c r="K10" s="1343">
        <f>'ЗАВТРАК раскладка 12-18л.'!Q89</f>
        <v>50</v>
      </c>
      <c r="L10" s="1343">
        <f>'ЗАВТРАК раскладка 12-18л.'!Q99</f>
        <v>65.400000000000006</v>
      </c>
      <c r="M10" s="1343">
        <f>'ЗАВТРАК раскладка 12-18л.'!Q119</f>
        <v>50</v>
      </c>
      <c r="N10" s="1343">
        <f>'ЗАВТРАК раскладка 12-18л.'!Q129</f>
        <v>40</v>
      </c>
      <c r="O10" s="1343">
        <f>'ЗАВТРАК раскладка 12-18л.'!Q141</f>
        <v>46</v>
      </c>
      <c r="P10" s="1343">
        <f>'ЗАВТРАК раскладка 12-18л.'!Q152</f>
        <v>58</v>
      </c>
      <c r="Q10" s="1346">
        <v>50</v>
      </c>
      <c r="R10" s="1347">
        <v>100</v>
      </c>
      <c r="S10" s="1121"/>
      <c r="T10" s="217"/>
      <c r="U10" s="217"/>
      <c r="V10" s="217"/>
      <c r="W10" s="217"/>
      <c r="X10" s="217"/>
      <c r="Y10" s="1337"/>
      <c r="Z10" s="275"/>
      <c r="AA10" s="244"/>
      <c r="AB10" s="1338"/>
      <c r="AC10" s="217"/>
      <c r="AD10" s="1339"/>
      <c r="AE10" s="217"/>
    </row>
    <row r="11" spans="2:31">
      <c r="B11" s="1923">
        <v>3</v>
      </c>
      <c r="C11" s="924" t="s">
        <v>73</v>
      </c>
      <c r="D11" s="1933">
        <v>5</v>
      </c>
      <c r="E11" s="1926">
        <f>'ЗАВТРАК раскладка 12-18л.'!Q12</f>
        <v>6.43</v>
      </c>
      <c r="F11" s="1343">
        <f>'ЗАВТРАК раскладка 12-18л.'!Q25</f>
        <v>0.4</v>
      </c>
      <c r="G11" s="1343">
        <v>0</v>
      </c>
      <c r="H11" s="1343">
        <v>0</v>
      </c>
      <c r="I11" s="1343">
        <f>'ЗАВТРАК раскладка 12-18л.'!Q65</f>
        <v>0.4</v>
      </c>
      <c r="J11" s="1344">
        <v>0</v>
      </c>
      <c r="K11" s="1343">
        <v>0</v>
      </c>
      <c r="L11" s="1343">
        <f>'ЗАВТРАК раскладка 12-18л.'!Q100</f>
        <v>9.2000000000000011</v>
      </c>
      <c r="M11" s="1343">
        <v>0</v>
      </c>
      <c r="N11" s="1343">
        <f>'ЗАВТРАК раскладка 12-18л.'!Q130</f>
        <v>2.63</v>
      </c>
      <c r="O11" s="1343">
        <f>'ЗАВТРАК раскладка 12-18л.'!Q142</f>
        <v>36.44</v>
      </c>
      <c r="P11" s="1343">
        <f>'ЗАВТРАК раскладка 12-18л.'!Q153</f>
        <v>4.5</v>
      </c>
      <c r="Q11" s="1346">
        <v>5</v>
      </c>
      <c r="R11" s="1347">
        <v>100</v>
      </c>
      <c r="S11" s="1121"/>
      <c r="T11" s="217"/>
      <c r="U11" s="217"/>
      <c r="V11" s="217"/>
      <c r="W11" s="217"/>
      <c r="X11" s="217"/>
      <c r="Y11" s="1337"/>
      <c r="Z11" s="275"/>
      <c r="AA11" s="244"/>
      <c r="AB11" s="1338"/>
      <c r="AC11" s="217"/>
      <c r="AD11" s="1339"/>
      <c r="AE11" s="217"/>
    </row>
    <row r="12" spans="2:31">
      <c r="B12" s="1923">
        <v>4</v>
      </c>
      <c r="C12" s="924" t="s">
        <v>74</v>
      </c>
      <c r="D12" s="1933">
        <v>12.5</v>
      </c>
      <c r="E12" s="1926">
        <v>0</v>
      </c>
      <c r="F12" s="1343">
        <v>0</v>
      </c>
      <c r="G12" s="1343">
        <f>'ЗАВТРАК раскладка 12-18л.'!Q37</f>
        <v>11.4</v>
      </c>
      <c r="H12" s="1343">
        <v>0</v>
      </c>
      <c r="I12" s="1343">
        <f>'ЗАВТРАК раскладка 12-18л.'!Q66</f>
        <v>30.75</v>
      </c>
      <c r="J12" s="1344">
        <f>'ЗАВТРАК раскладка 12-18л.'!Q79</f>
        <v>31</v>
      </c>
      <c r="K12" s="1343">
        <f>'ЗАВТРАК раскладка 12-18л.'!Q90</f>
        <v>44.2</v>
      </c>
      <c r="L12" s="1343">
        <v>0</v>
      </c>
      <c r="M12" s="1343">
        <v>0</v>
      </c>
      <c r="N12" s="1343">
        <v>0</v>
      </c>
      <c r="O12" s="1343">
        <f>'ЗАВТРАК раскладка 12-18л.'!Q143</f>
        <v>31</v>
      </c>
      <c r="P12" s="1343">
        <f>'ЗАВТРАК раскладка 12-18л.'!Q154</f>
        <v>1.65</v>
      </c>
      <c r="Q12" s="1348">
        <v>12.5</v>
      </c>
      <c r="R12" s="1347">
        <v>100</v>
      </c>
      <c r="S12" s="1121"/>
      <c r="T12" s="217"/>
      <c r="U12" s="217"/>
      <c r="V12" s="217"/>
      <c r="W12" s="217"/>
      <c r="X12" s="217"/>
      <c r="Y12" s="1337"/>
      <c r="Z12" s="275"/>
      <c r="AA12" s="244"/>
      <c r="AB12" s="1338"/>
      <c r="AC12" s="217"/>
      <c r="AD12" s="1339"/>
      <c r="AE12" s="217"/>
    </row>
    <row r="13" spans="2:31">
      <c r="B13" s="1923">
        <v>5</v>
      </c>
      <c r="C13" s="924" t="s">
        <v>75</v>
      </c>
      <c r="D13" s="1933">
        <v>5</v>
      </c>
      <c r="E13" s="1926">
        <f>'ЗАВТРАК раскладка 12-18л.'!Q13</f>
        <v>60</v>
      </c>
      <c r="F13" s="1343">
        <v>0</v>
      </c>
      <c r="G13" s="1343">
        <v>0</v>
      </c>
      <c r="H13" s="1343">
        <v>0</v>
      </c>
      <c r="I13" s="1343">
        <v>0</v>
      </c>
      <c r="J13" s="1344">
        <v>0</v>
      </c>
      <c r="K13" s="1343">
        <v>0</v>
      </c>
      <c r="L13" s="1343">
        <v>0</v>
      </c>
      <c r="M13" s="1343">
        <v>0</v>
      </c>
      <c r="N13" s="1343">
        <v>0</v>
      </c>
      <c r="O13" s="1343">
        <v>0</v>
      </c>
      <c r="P13" s="1343">
        <v>0</v>
      </c>
      <c r="Q13" s="1346">
        <v>5</v>
      </c>
      <c r="R13" s="1347">
        <v>100</v>
      </c>
      <c r="S13" s="1121"/>
      <c r="T13" s="217"/>
      <c r="U13" s="217"/>
      <c r="V13" s="217"/>
      <c r="W13" s="217"/>
      <c r="X13" s="217"/>
      <c r="Y13" s="1337"/>
      <c r="Z13" s="275"/>
      <c r="AA13" s="244"/>
      <c r="AB13" s="1338"/>
      <c r="AC13" s="217"/>
      <c r="AD13" s="1339"/>
      <c r="AE13" s="217"/>
    </row>
    <row r="14" spans="2:31" ht="13.5" customHeight="1">
      <c r="B14" s="1923">
        <v>6</v>
      </c>
      <c r="C14" s="924" t="s">
        <v>76</v>
      </c>
      <c r="D14" s="1933">
        <v>46.75</v>
      </c>
      <c r="E14" s="1926">
        <v>0</v>
      </c>
      <c r="F14" s="1343">
        <f>'ЗАВТРАК раскладка 12-18л.'!Q26</f>
        <v>118.8</v>
      </c>
      <c r="G14" s="1343">
        <v>0</v>
      </c>
      <c r="H14" s="1343">
        <f>'ЗАВТРАК раскладка 12-18л.'!Q48</f>
        <v>116.8</v>
      </c>
      <c r="I14" s="1343">
        <v>0</v>
      </c>
      <c r="J14" s="1344">
        <v>0</v>
      </c>
      <c r="K14" s="1343">
        <v>0</v>
      </c>
      <c r="L14" s="1343">
        <f>'ЗАВТРАК раскладка 12-18л.'!Q101</f>
        <v>118.8</v>
      </c>
      <c r="M14" s="1343">
        <v>0</v>
      </c>
      <c r="N14" s="1343">
        <f>'ЗАВТРАК раскладка 12-18л.'!Q131</f>
        <v>142.6</v>
      </c>
      <c r="O14" s="1343">
        <v>0</v>
      </c>
      <c r="P14" s="1343">
        <f>'ЗАВТРАК раскладка 12-18л.'!Q155</f>
        <v>64</v>
      </c>
      <c r="Q14" s="1346">
        <v>46.75</v>
      </c>
      <c r="R14" s="1347">
        <v>100</v>
      </c>
      <c r="S14" s="1121"/>
      <c r="T14" s="217"/>
      <c r="U14" s="217"/>
      <c r="V14" s="217"/>
      <c r="W14" s="217"/>
      <c r="X14" s="217"/>
      <c r="Y14" s="1337"/>
      <c r="Z14" s="275"/>
      <c r="AA14" s="244"/>
      <c r="AB14" s="1338"/>
      <c r="AC14" s="217"/>
      <c r="AD14" s="1339"/>
      <c r="AE14" s="217"/>
    </row>
    <row r="15" spans="2:31">
      <c r="B15" s="1923">
        <v>7</v>
      </c>
      <c r="C15" s="924" t="s">
        <v>659</v>
      </c>
      <c r="D15" s="1933">
        <v>80</v>
      </c>
      <c r="E15" s="1926">
        <f>'ЗАВТРАК раскладка 12-18л.'!Q14</f>
        <v>65.709999999999994</v>
      </c>
      <c r="F15" s="1343">
        <f>'ЗАВТРАК раскладка 12-18л.'!Q27</f>
        <v>89.545000000000002</v>
      </c>
      <c r="G15" s="1343">
        <v>0</v>
      </c>
      <c r="H15" s="1343">
        <f>'ЗАВТРАК раскладка 12-18л.'!Q49</f>
        <v>79.7</v>
      </c>
      <c r="I15" s="1343">
        <f>'ЗАВТРАК раскладка 12-18л.'!Q67</f>
        <v>128.46499999999997</v>
      </c>
      <c r="J15" s="1344">
        <v>0</v>
      </c>
      <c r="K15" s="1343">
        <f>'ЗАВТРАК раскладка 12-18л.'!Q91</f>
        <v>97.3</v>
      </c>
      <c r="L15" s="1343">
        <f>'ЗАВТРАК раскладка 12-18л.'!Q102</f>
        <v>116.645</v>
      </c>
      <c r="M15" s="1343">
        <f>'ЗАВТРАК раскладка 12-18л.'!Q120</f>
        <v>71.400000000000006</v>
      </c>
      <c r="N15" s="1343">
        <f>'ЗАВТРАК раскладка 12-18л.'!Q132</f>
        <v>83.5</v>
      </c>
      <c r="O15" s="1343">
        <v>0</v>
      </c>
      <c r="P15" s="1343">
        <f>'ЗАВТРАК раскладка 12-18л.'!Q156</f>
        <v>227.74</v>
      </c>
      <c r="Q15" s="1349">
        <v>80</v>
      </c>
      <c r="R15" s="1347">
        <v>100</v>
      </c>
      <c r="S15" s="1121"/>
      <c r="T15" s="217"/>
      <c r="U15" s="217"/>
      <c r="V15" s="217"/>
      <c r="W15" s="217"/>
      <c r="X15" s="217"/>
      <c r="Y15" s="1337"/>
      <c r="Z15" s="275"/>
      <c r="AA15" s="244"/>
      <c r="AB15" s="1338"/>
      <c r="AC15" s="217"/>
      <c r="AD15" s="1339"/>
      <c r="AE15" s="217"/>
    </row>
    <row r="16" spans="2:31">
      <c r="B16" s="1923">
        <v>8</v>
      </c>
      <c r="C16" s="924" t="s">
        <v>660</v>
      </c>
      <c r="D16" s="1933">
        <v>46.25</v>
      </c>
      <c r="E16" s="1926">
        <v>0</v>
      </c>
      <c r="F16" s="1343">
        <f>'ЗАВТРАК раскладка 12-18л.'!Q28</f>
        <v>0</v>
      </c>
      <c r="G16" s="1343">
        <f>'ЗАВТРАК раскладка 12-18л.'!Q38</f>
        <v>100</v>
      </c>
      <c r="H16" s="1343">
        <f>'ЗАВТРАК раскладка 12-18л.'!Q50</f>
        <v>90</v>
      </c>
      <c r="I16" s="1343">
        <f>'ЗАВТРАК раскладка 12-18л.'!Q68</f>
        <v>0</v>
      </c>
      <c r="J16" s="1344">
        <f>'ЗАВТРАК раскладка 12-18л.'!Q80</f>
        <v>90</v>
      </c>
      <c r="K16" s="1343">
        <f>'ЗАВТРАК раскладка 12-18л.'!Q92</f>
        <v>90</v>
      </c>
      <c r="L16" s="1343">
        <f>'ЗАВТРАК раскладка 12-18л.'!Q103</f>
        <v>0</v>
      </c>
      <c r="M16" s="1343">
        <f>'ЗАВТРАК раскладка 12-18л.'!Q121</f>
        <v>90</v>
      </c>
      <c r="N16" s="1343">
        <f>'ЗАВТРАК раскладка 12-18л.'!Q133</f>
        <v>95</v>
      </c>
      <c r="O16" s="1343">
        <v>0</v>
      </c>
      <c r="P16" s="1343">
        <v>0</v>
      </c>
      <c r="Q16" s="1346">
        <v>46.25</v>
      </c>
      <c r="R16" s="1347">
        <v>100</v>
      </c>
      <c r="S16" s="1121"/>
      <c r="T16" s="217"/>
      <c r="U16" s="217"/>
      <c r="V16" s="217"/>
      <c r="W16" s="217"/>
      <c r="X16" s="217"/>
      <c r="Y16" s="1337"/>
      <c r="Z16" s="275"/>
      <c r="AA16" s="244"/>
      <c r="AB16" s="1338"/>
      <c r="AC16" s="217"/>
      <c r="AD16" s="1339"/>
      <c r="AE16" s="217"/>
    </row>
    <row r="17" spans="2:31">
      <c r="B17" s="1923">
        <v>9</v>
      </c>
      <c r="C17" s="924" t="s">
        <v>204</v>
      </c>
      <c r="D17" s="1933">
        <v>5</v>
      </c>
      <c r="E17" s="1926">
        <v>0</v>
      </c>
      <c r="F17" s="1343">
        <v>0</v>
      </c>
      <c r="G17" s="1343">
        <v>0</v>
      </c>
      <c r="H17" s="1343">
        <f>'ЗАВТРАК раскладка 12-18л.'!Q51</f>
        <v>20</v>
      </c>
      <c r="I17" s="1343">
        <v>0</v>
      </c>
      <c r="J17" s="1344">
        <v>0</v>
      </c>
      <c r="K17" s="1343">
        <v>0</v>
      </c>
      <c r="L17" s="1343">
        <v>0</v>
      </c>
      <c r="M17" s="1343">
        <v>0</v>
      </c>
      <c r="N17" s="1343">
        <f>'ЗАВТРАК раскладка 12-18л.'!Q134</f>
        <v>20</v>
      </c>
      <c r="O17" s="1343">
        <v>0</v>
      </c>
      <c r="P17" s="1343">
        <f>'ЗАВТРАК раскладка 12-18л.'!Q157</f>
        <v>20</v>
      </c>
      <c r="Q17" s="1346">
        <v>5</v>
      </c>
      <c r="R17" s="1347">
        <v>100</v>
      </c>
      <c r="S17" s="1121"/>
      <c r="T17" s="217"/>
      <c r="U17" s="217"/>
      <c r="V17" s="217"/>
      <c r="W17" s="217"/>
      <c r="X17" s="217"/>
      <c r="Y17" s="1337"/>
      <c r="Z17" s="275"/>
      <c r="AA17" s="244"/>
      <c r="AB17" s="1338"/>
      <c r="AC17" s="217"/>
      <c r="AD17" s="1339"/>
      <c r="AE17" s="217"/>
    </row>
    <row r="18" spans="2:31">
      <c r="B18" s="1923">
        <v>10</v>
      </c>
      <c r="C18" s="924" t="s">
        <v>661</v>
      </c>
      <c r="D18" s="1933">
        <v>50</v>
      </c>
      <c r="E18" s="1926">
        <f>'ЗАВТРАК раскладка 12-18л.'!Q15</f>
        <v>200</v>
      </c>
      <c r="F18" s="1343">
        <v>0</v>
      </c>
      <c r="G18" s="1343">
        <v>0</v>
      </c>
      <c r="H18" s="1343">
        <v>0</v>
      </c>
      <c r="I18" s="1343">
        <f>'ЗАВТРАК раскладка 12-18л.'!Q69</f>
        <v>200</v>
      </c>
      <c r="J18" s="1344">
        <v>0</v>
      </c>
      <c r="K18" s="1343">
        <v>0</v>
      </c>
      <c r="L18" s="1343">
        <f>'ЗАВТРАК раскладка 12-18л.'!Q104</f>
        <v>200</v>
      </c>
      <c r="M18" s="1343">
        <v>0</v>
      </c>
      <c r="N18" s="1343">
        <v>0</v>
      </c>
      <c r="O18" s="1343">
        <v>0</v>
      </c>
      <c r="P18" s="1343">
        <v>0</v>
      </c>
      <c r="Q18" s="1349">
        <v>50</v>
      </c>
      <c r="R18" s="1347">
        <v>100</v>
      </c>
      <c r="S18" s="1121"/>
      <c r="T18" s="217"/>
      <c r="U18" s="217"/>
      <c r="V18" s="217"/>
      <c r="W18" s="217"/>
      <c r="X18" s="217"/>
      <c r="Y18" s="1337"/>
      <c r="Z18" s="275"/>
      <c r="AA18" s="244"/>
      <c r="AB18" s="1338"/>
      <c r="AC18" s="217"/>
      <c r="AD18" s="1339"/>
      <c r="AE18" s="217"/>
    </row>
    <row r="19" spans="2:31">
      <c r="B19" s="1923">
        <v>11</v>
      </c>
      <c r="C19" s="924" t="s">
        <v>258</v>
      </c>
      <c r="D19" s="1933">
        <v>19.5</v>
      </c>
      <c r="E19" s="1926">
        <v>0</v>
      </c>
      <c r="F19" s="1343">
        <v>0</v>
      </c>
      <c r="G19" s="1343">
        <v>0</v>
      </c>
      <c r="H19" s="1343">
        <f>'ЗАВТРАК раскладка 12-18л.'!Q52</f>
        <v>79.92</v>
      </c>
      <c r="I19" s="1343">
        <v>0</v>
      </c>
      <c r="J19" s="1344">
        <v>0</v>
      </c>
      <c r="K19" s="1343">
        <f>'ЗАВТРАК раскладка 12-18л.'!Q93</f>
        <v>79</v>
      </c>
      <c r="L19" s="1343">
        <v>0</v>
      </c>
      <c r="M19" s="1343">
        <v>0</v>
      </c>
      <c r="N19" s="1343">
        <f>'ЗАВТРАК раскладка 12-18л.'!Q135</f>
        <v>75.08</v>
      </c>
      <c r="O19" s="1343">
        <v>0</v>
      </c>
      <c r="P19" s="1343">
        <v>0</v>
      </c>
      <c r="Q19" s="1346">
        <v>19.5</v>
      </c>
      <c r="R19" s="1347">
        <v>100</v>
      </c>
      <c r="S19" s="1121"/>
      <c r="T19" s="217"/>
      <c r="U19" s="217"/>
      <c r="V19" s="217"/>
      <c r="W19" s="217"/>
      <c r="X19" s="217"/>
      <c r="Y19" s="1337"/>
      <c r="Z19" s="275"/>
      <c r="AA19" s="244"/>
      <c r="AB19" s="1338"/>
      <c r="AC19" s="217"/>
      <c r="AD19" s="1339"/>
      <c r="AE19" s="217"/>
    </row>
    <row r="20" spans="2:31">
      <c r="B20" s="1923">
        <v>12</v>
      </c>
      <c r="C20" s="924" t="s">
        <v>259</v>
      </c>
      <c r="D20" s="1933">
        <v>13.25</v>
      </c>
      <c r="E20" s="1926">
        <v>0</v>
      </c>
      <c r="F20" s="1343">
        <v>0</v>
      </c>
      <c r="G20" s="1343">
        <v>0</v>
      </c>
      <c r="H20" s="1343">
        <v>0</v>
      </c>
      <c r="I20" s="1343">
        <f>'ЗАВТРАК раскладка 12-18л.'!Q70</f>
        <v>81.400000000000006</v>
      </c>
      <c r="J20" s="1344">
        <v>0</v>
      </c>
      <c r="K20" s="1343">
        <v>0</v>
      </c>
      <c r="L20" s="1343">
        <v>0</v>
      </c>
      <c r="M20" s="1343">
        <f>'ЗАВТРАК раскладка 12-18л.'!Q122</f>
        <v>77.599999999999994</v>
      </c>
      <c r="N20" s="1343">
        <v>0</v>
      </c>
      <c r="O20" s="1343">
        <v>0</v>
      </c>
      <c r="P20" s="1343">
        <v>0</v>
      </c>
      <c r="Q20" s="1346">
        <v>13.25</v>
      </c>
      <c r="R20" s="1347">
        <v>100</v>
      </c>
      <c r="S20" s="1121"/>
      <c r="T20" s="217"/>
      <c r="U20" s="217"/>
      <c r="V20" s="217"/>
      <c r="W20" s="217"/>
      <c r="X20" s="217"/>
      <c r="Y20" s="1337"/>
      <c r="Z20" s="275"/>
      <c r="AA20" s="244"/>
      <c r="AB20" s="1338"/>
      <c r="AC20" s="217"/>
      <c r="AD20" s="1339"/>
      <c r="AE20" s="217"/>
    </row>
    <row r="21" spans="2:31" ht="12.75" customHeight="1">
      <c r="B21" s="1923">
        <v>13</v>
      </c>
      <c r="C21" s="924" t="s">
        <v>78</v>
      </c>
      <c r="D21" s="1933">
        <v>19.25</v>
      </c>
      <c r="E21" s="1926">
        <v>0</v>
      </c>
      <c r="F21" s="1343">
        <f>'ЗАВТРАК раскладка 12-18л.'!Q29</f>
        <v>86</v>
      </c>
      <c r="G21" s="1343">
        <v>0</v>
      </c>
      <c r="H21" s="1343">
        <v>0</v>
      </c>
      <c r="I21" s="1343">
        <v>0</v>
      </c>
      <c r="J21" s="1344">
        <v>0</v>
      </c>
      <c r="K21" s="1343">
        <v>0</v>
      </c>
      <c r="L21" s="1343">
        <f>'ЗАВТРАК раскладка 12-18л.'!Q105</f>
        <v>72.599999999999994</v>
      </c>
      <c r="M21" s="1343">
        <v>0</v>
      </c>
      <c r="N21" s="1343">
        <v>0</v>
      </c>
      <c r="O21" s="1343">
        <v>0</v>
      </c>
      <c r="P21" s="1343">
        <f>'ЗАВТРАК раскладка 12-18л.'!Q158</f>
        <v>72.400000000000006</v>
      </c>
      <c r="Q21" s="1346">
        <v>19.25</v>
      </c>
      <c r="R21" s="1347">
        <v>100</v>
      </c>
      <c r="S21" s="1121"/>
      <c r="T21" s="217"/>
      <c r="U21" s="217"/>
      <c r="V21" s="217"/>
      <c r="W21" s="217"/>
      <c r="X21" s="217"/>
      <c r="Y21" s="1337"/>
      <c r="Z21" s="275"/>
      <c r="AA21" s="244"/>
      <c r="AB21" s="1338"/>
      <c r="AC21" s="217"/>
      <c r="AD21" s="1339"/>
      <c r="AE21" s="217"/>
    </row>
    <row r="22" spans="2:31" ht="13.5" customHeight="1">
      <c r="B22" s="1923">
        <v>14</v>
      </c>
      <c r="C22" s="924" t="s">
        <v>260</v>
      </c>
      <c r="D22" s="1933">
        <v>10</v>
      </c>
      <c r="E22" s="1926">
        <f>'ЗАВТРАК раскладка 12-18л.'!Q16</f>
        <v>120</v>
      </c>
      <c r="F22" s="1343">
        <v>0</v>
      </c>
      <c r="G22" s="1343">
        <v>0</v>
      </c>
      <c r="H22" s="1343">
        <v>0</v>
      </c>
      <c r="I22" s="1343">
        <v>0</v>
      </c>
      <c r="J22" s="1344">
        <v>0</v>
      </c>
      <c r="K22" s="1343">
        <v>0</v>
      </c>
      <c r="L22" s="1343">
        <v>0</v>
      </c>
      <c r="M22" s="1343">
        <v>0</v>
      </c>
      <c r="N22" s="1343">
        <v>0</v>
      </c>
      <c r="O22" s="1343">
        <v>0</v>
      </c>
      <c r="P22" s="1343">
        <v>0</v>
      </c>
      <c r="Q22" s="1350">
        <v>10</v>
      </c>
      <c r="R22" s="1347">
        <v>100</v>
      </c>
      <c r="S22" s="1121"/>
      <c r="T22" s="217"/>
      <c r="U22" s="217"/>
      <c r="V22" s="217"/>
      <c r="W22" s="217"/>
      <c r="X22" s="217"/>
      <c r="Y22" s="1337"/>
      <c r="Z22" s="275"/>
      <c r="AA22" s="244"/>
      <c r="AB22" s="1338"/>
      <c r="AC22" s="217"/>
      <c r="AD22" s="1339"/>
      <c r="AE22" s="217"/>
    </row>
    <row r="23" spans="2:31" ht="12.75" customHeight="1">
      <c r="B23" s="1923">
        <v>15</v>
      </c>
      <c r="C23" s="924" t="s">
        <v>662</v>
      </c>
      <c r="D23" s="1933">
        <v>87.5</v>
      </c>
      <c r="E23" s="1926">
        <v>0</v>
      </c>
      <c r="F23" s="1343">
        <f>'ЗАВТРАК раскладка 12-18л.'!Q30</f>
        <v>28.25</v>
      </c>
      <c r="G23" s="1343">
        <f>'ЗАВТРАК раскладка 12-18л.'!Q39</f>
        <v>220</v>
      </c>
      <c r="H23" s="1343">
        <v>0</v>
      </c>
      <c r="I23" s="1343">
        <f>'ЗАВТРАК раскладка 12-18л.'!Q71</f>
        <v>24.1</v>
      </c>
      <c r="J23" s="1344">
        <f>'ЗАВТРАК раскладка 12-18л.'!Q81</f>
        <v>140.5</v>
      </c>
      <c r="K23" s="1343">
        <v>0</v>
      </c>
      <c r="L23" s="1343">
        <f>'ЗАВТРАК раскладка 12-18л.'!U98</f>
        <v>39.25</v>
      </c>
      <c r="M23" s="1343">
        <f>'ЗАВТРАК раскладка 12-18л.'!Q123</f>
        <v>230</v>
      </c>
      <c r="N23" s="1343">
        <v>0</v>
      </c>
      <c r="O23" s="1343">
        <f>'ЗАВТРАК раскладка 12-18л.'!Q144</f>
        <v>349.9</v>
      </c>
      <c r="P23" s="1343">
        <f>'ЗАВТРАК раскладка 12-18л.'!Q159</f>
        <v>18</v>
      </c>
      <c r="Q23" s="1346">
        <v>87.5</v>
      </c>
      <c r="R23" s="1347">
        <v>100</v>
      </c>
      <c r="S23" s="1121"/>
      <c r="T23" s="217"/>
      <c r="U23" s="217"/>
      <c r="V23" s="217"/>
      <c r="W23" s="217"/>
      <c r="X23" s="217"/>
      <c r="Y23" s="1337"/>
      <c r="Z23" s="275"/>
      <c r="AA23" s="244"/>
      <c r="AB23" s="1338"/>
      <c r="AC23" s="217"/>
      <c r="AD23" s="1339"/>
      <c r="AE23" s="217"/>
    </row>
    <row r="24" spans="2:31" ht="13.5" customHeight="1">
      <c r="B24" s="1923">
        <v>16</v>
      </c>
      <c r="C24" s="924" t="s">
        <v>663</v>
      </c>
      <c r="D24" s="1933">
        <v>15</v>
      </c>
      <c r="E24" s="1926">
        <f>'ЗАВТРАК раскладка 12-18л.'!AH5</f>
        <v>0</v>
      </c>
      <c r="F24" s="1354">
        <v>0</v>
      </c>
      <c r="G24" s="1446">
        <f>'ЗАВТРАК раскладка 12-18л.'!Q41</f>
        <v>180</v>
      </c>
      <c r="H24" s="1343">
        <v>0</v>
      </c>
      <c r="I24" s="1447">
        <v>0</v>
      </c>
      <c r="J24" s="1354">
        <v>0</v>
      </c>
      <c r="K24" s="1343">
        <v>0</v>
      </c>
      <c r="L24" s="1447">
        <v>0</v>
      </c>
      <c r="M24" s="1354">
        <v>0</v>
      </c>
      <c r="N24" s="1343">
        <v>0</v>
      </c>
      <c r="O24" s="1447">
        <v>0</v>
      </c>
      <c r="P24" s="1354">
        <v>0</v>
      </c>
      <c r="Q24" s="1346">
        <v>15</v>
      </c>
      <c r="R24" s="1347">
        <v>100</v>
      </c>
      <c r="S24" s="1121"/>
      <c r="T24" s="217"/>
      <c r="U24" s="217"/>
      <c r="V24" s="217"/>
      <c r="W24" s="217"/>
      <c r="X24" s="217"/>
      <c r="Y24" s="1337"/>
      <c r="Z24" s="275"/>
      <c r="AA24" s="244"/>
      <c r="AB24" s="1338"/>
      <c r="AC24" s="217"/>
      <c r="AD24" s="1339"/>
      <c r="AE24" s="217"/>
    </row>
    <row r="25" spans="2:31" ht="14.25" customHeight="1">
      <c r="B25" s="1923">
        <v>17</v>
      </c>
      <c r="C25" s="924" t="s">
        <v>79</v>
      </c>
      <c r="D25" s="1933">
        <v>3.75</v>
      </c>
      <c r="E25" s="1926">
        <v>0</v>
      </c>
      <c r="F25" s="1354">
        <v>0</v>
      </c>
      <c r="G25" s="1446">
        <v>0</v>
      </c>
      <c r="H25" s="1343">
        <v>0</v>
      </c>
      <c r="I25" s="1447">
        <v>0</v>
      </c>
      <c r="J25" s="1354">
        <f>'ЗАВТРАК раскладка 12-18л.'!Q82</f>
        <v>15</v>
      </c>
      <c r="K25" s="1343">
        <v>0</v>
      </c>
      <c r="L25" s="1447">
        <v>0</v>
      </c>
      <c r="M25" s="1354">
        <f>'ЗАВТРАК раскладка 12-18л.'!Q124</f>
        <v>15</v>
      </c>
      <c r="N25" s="1343">
        <v>0</v>
      </c>
      <c r="O25" s="1447">
        <f>'ЗАВТРАК раскладка 12-18л.'!U140</f>
        <v>15</v>
      </c>
      <c r="P25" s="1354">
        <v>0</v>
      </c>
      <c r="Q25" s="1346">
        <v>3.75</v>
      </c>
      <c r="R25" s="1347">
        <v>100</v>
      </c>
      <c r="S25" s="1121"/>
      <c r="T25" s="217"/>
      <c r="U25" s="217"/>
      <c r="V25" s="217"/>
      <c r="W25" s="217"/>
      <c r="X25" s="217"/>
      <c r="Y25" s="1337"/>
      <c r="Z25" s="275"/>
      <c r="AA25" s="244"/>
      <c r="AB25" s="1338"/>
      <c r="AC25" s="217"/>
      <c r="AD25" s="1339"/>
      <c r="AE25" s="217"/>
    </row>
    <row r="26" spans="2:31">
      <c r="B26" s="1923">
        <v>18</v>
      </c>
      <c r="C26" s="924" t="s">
        <v>664</v>
      </c>
      <c r="D26" s="1933">
        <v>2.5</v>
      </c>
      <c r="E26" s="1926">
        <f>'ЗАВТРАК раскладка 12-18л.'!U10</f>
        <v>3.45</v>
      </c>
      <c r="F26" s="1354">
        <v>0</v>
      </c>
      <c r="G26" s="1446">
        <f>'ЗАВТРАК раскладка 12-18л.'!U36</f>
        <v>7.6</v>
      </c>
      <c r="H26" s="1343">
        <v>0</v>
      </c>
      <c r="I26" s="1447">
        <v>0</v>
      </c>
      <c r="J26" s="1354">
        <v>0</v>
      </c>
      <c r="K26" s="1343">
        <v>0</v>
      </c>
      <c r="L26" s="1447">
        <v>0</v>
      </c>
      <c r="M26" s="1354">
        <v>0</v>
      </c>
      <c r="N26" s="1354">
        <f>'ЗАВТРАК раскладка 12-18л.'!U128</f>
        <v>8.75</v>
      </c>
      <c r="O26" s="1447">
        <v>0</v>
      </c>
      <c r="P26" s="1354">
        <f>'ЗАВТРАК раскладка 12-18л.'!U151</f>
        <v>10.199999999999999</v>
      </c>
      <c r="Q26" s="1346">
        <v>2.5</v>
      </c>
      <c r="R26" s="1347">
        <v>100</v>
      </c>
      <c r="S26" s="1121"/>
      <c r="T26" s="217"/>
      <c r="U26" s="217"/>
      <c r="V26" s="217"/>
      <c r="W26" s="217"/>
      <c r="X26" s="217"/>
      <c r="Y26" s="1337"/>
      <c r="Z26" s="275"/>
      <c r="AA26" s="244"/>
      <c r="AB26" s="1338"/>
      <c r="AC26" s="217"/>
      <c r="AD26" s="1339"/>
      <c r="AE26" s="217"/>
    </row>
    <row r="27" spans="2:31">
      <c r="B27" s="1923">
        <v>19</v>
      </c>
      <c r="C27" s="924" t="s">
        <v>80</v>
      </c>
      <c r="D27" s="1933">
        <v>8.75</v>
      </c>
      <c r="E27" s="1926">
        <f>'ЗАВТРАК раскладка 12-18л.'!U11</f>
        <v>8.8800000000000008</v>
      </c>
      <c r="F27" s="1363">
        <f>'ЗАВТРАК раскладка 12-18л.'!U23</f>
        <v>6.34</v>
      </c>
      <c r="G27" s="1446">
        <f>'ЗАВТРАК раскладка 12-18л.'!U37</f>
        <v>17.600000000000001</v>
      </c>
      <c r="H27" s="1344">
        <f>'ЗАВТРАК раскладка 12-18л.'!U46</f>
        <v>5</v>
      </c>
      <c r="I27" s="1447">
        <f>'ЗАВТРАК раскладка 12-18л.'!U63</f>
        <v>10.4</v>
      </c>
      <c r="J27" s="1354">
        <f>'ЗАВТРАК раскладка 12-18л.'!U77</f>
        <v>10</v>
      </c>
      <c r="K27" s="1343">
        <v>0</v>
      </c>
      <c r="L27" s="1447">
        <f>'ЗАВТРАК раскладка 12-18л.'!U99</f>
        <v>5.9499999999999993</v>
      </c>
      <c r="M27" s="1363">
        <f>'ЗАВТРАК раскладка 12-18л.'!U118</f>
        <v>6</v>
      </c>
      <c r="N27" s="1354">
        <f>'ЗАВТРАК раскладка 12-18л.'!U129</f>
        <v>3.75</v>
      </c>
      <c r="O27" s="1447">
        <f>'ЗАВТРАК раскладка 12-18л.'!U141</f>
        <v>20.98</v>
      </c>
      <c r="P27" s="1363">
        <f>'ЗАВТРАК раскладка 12-18л.'!U152</f>
        <v>10.1</v>
      </c>
      <c r="Q27" s="1346">
        <v>8.75</v>
      </c>
      <c r="R27" s="1347">
        <v>100</v>
      </c>
      <c r="S27" s="1121"/>
      <c r="T27" s="217"/>
      <c r="U27" s="217"/>
      <c r="V27" s="217"/>
      <c r="W27" s="217"/>
      <c r="X27" s="217"/>
      <c r="Y27" s="1337"/>
      <c r="Z27" s="275"/>
      <c r="AA27" s="244"/>
      <c r="AB27" s="1338"/>
      <c r="AC27" s="217"/>
      <c r="AD27" s="1339"/>
      <c r="AE27" s="217"/>
    </row>
    <row r="28" spans="2:31">
      <c r="B28" s="1923">
        <v>20</v>
      </c>
      <c r="C28" s="924" t="s">
        <v>81</v>
      </c>
      <c r="D28" s="1933">
        <v>4.5</v>
      </c>
      <c r="E28" s="1926">
        <f>'ЗАВТРАК раскладка 12-18л.'!U12</f>
        <v>6</v>
      </c>
      <c r="F28" s="1363">
        <f>'ЗАВТРАК раскладка 12-18л.'!U24</f>
        <v>5</v>
      </c>
      <c r="G28" s="1448">
        <v>0</v>
      </c>
      <c r="H28" s="1344">
        <f>'ЗАВТРАК раскладка 12-18л.'!U47</f>
        <v>2.1</v>
      </c>
      <c r="I28" s="1447">
        <f>'ЗАВТРАК раскладка 12-18л.'!U64</f>
        <v>13.1</v>
      </c>
      <c r="J28" s="1354">
        <v>0</v>
      </c>
      <c r="K28" s="1344">
        <f>'ЗАВТРАК раскладка 12-18л.'!U88</f>
        <v>6.5</v>
      </c>
      <c r="L28" s="1447">
        <f>'ЗАВТРАК раскладка 12-18л.'!U100</f>
        <v>10.24</v>
      </c>
      <c r="M28" s="1363">
        <v>0</v>
      </c>
      <c r="N28" s="1354">
        <f>'ЗАВТРАК раскладка 12-18л.'!U130</f>
        <v>4.0599999999999996</v>
      </c>
      <c r="O28" s="1447">
        <v>0</v>
      </c>
      <c r="P28" s="1357">
        <f>'ЗАВТРАК раскладка 12-18л.'!U153</f>
        <v>7</v>
      </c>
      <c r="Q28" s="1346">
        <v>4.5</v>
      </c>
      <c r="R28" s="1347">
        <v>100</v>
      </c>
      <c r="S28" s="1121"/>
      <c r="T28" s="217"/>
      <c r="U28" s="217"/>
      <c r="V28" s="217"/>
      <c r="W28" s="217"/>
      <c r="X28" s="217"/>
      <c r="Y28" s="1337"/>
      <c r="Z28" s="275"/>
      <c r="AA28" s="244"/>
      <c r="AB28" s="1338"/>
      <c r="AC28" s="217"/>
      <c r="AD28" s="1339"/>
      <c r="AE28" s="217"/>
    </row>
    <row r="29" spans="2:31">
      <c r="B29" s="1923">
        <v>21</v>
      </c>
      <c r="C29" s="924" t="s">
        <v>665</v>
      </c>
      <c r="D29" s="1933">
        <v>10</v>
      </c>
      <c r="E29" s="1926">
        <f>'ЗАВТРАК раскладка 12-18л.'!U13</f>
        <v>3.8</v>
      </c>
      <c r="F29" s="1363">
        <f>'ЗАВТРАК раскладка 12-18л.'!U25</f>
        <v>4</v>
      </c>
      <c r="G29" s="1446">
        <f>'ЗАВТРАК раскладка 12-18л.'!U38</f>
        <v>7.6</v>
      </c>
      <c r="H29" s="1344">
        <v>0</v>
      </c>
      <c r="I29" s="1447">
        <f>'ЗАВТРАК раскладка 12-18л.'!U65</f>
        <v>4.5</v>
      </c>
      <c r="J29" s="1354">
        <v>0</v>
      </c>
      <c r="K29" s="1344">
        <v>0</v>
      </c>
      <c r="L29" s="1447">
        <f>'ЗАВТРАК раскладка 12-18л.'!U101</f>
        <v>3</v>
      </c>
      <c r="M29" s="1354">
        <f>'ЗАВТРАК раскладка 12-18л.'!U119</f>
        <v>85</v>
      </c>
      <c r="N29" s="1354">
        <v>0</v>
      </c>
      <c r="O29" s="1447">
        <f>'ЗАВТРАК раскладка 12-18л.'!U142</f>
        <v>0.5</v>
      </c>
      <c r="P29" s="1354">
        <f>'ЗАВТРАК раскладка 12-18л.'!U154</f>
        <v>11.6</v>
      </c>
      <c r="Q29" s="1346">
        <v>10</v>
      </c>
      <c r="R29" s="1347">
        <v>100</v>
      </c>
      <c r="S29" s="1121"/>
      <c r="T29" s="217"/>
      <c r="U29" s="217"/>
      <c r="V29" s="217"/>
      <c r="W29" s="217"/>
      <c r="X29" s="217"/>
      <c r="Y29" s="1337"/>
      <c r="Z29" s="275"/>
      <c r="AA29" s="244"/>
      <c r="AB29" s="1338"/>
      <c r="AC29" s="217"/>
      <c r="AD29" s="1339"/>
      <c r="AE29" s="217"/>
    </row>
    <row r="30" spans="2:31" ht="14.25" customHeight="1">
      <c r="B30" s="1923">
        <v>22</v>
      </c>
      <c r="C30" s="924" t="s">
        <v>82</v>
      </c>
      <c r="D30" s="1933">
        <v>8.75</v>
      </c>
      <c r="E30" s="1926">
        <v>0</v>
      </c>
      <c r="F30" s="1354">
        <f>'ЗАВТРАК раскладка 12-18л.'!U26</f>
        <v>13</v>
      </c>
      <c r="G30" s="1448">
        <f>'ЗАВТРАК раскладка 12-18л.'!U39</f>
        <v>16.2</v>
      </c>
      <c r="H30" s="1344">
        <f>'ЗАВТРАК раскладка 12-18л.'!U48</f>
        <v>10</v>
      </c>
      <c r="I30" s="1447">
        <f>'ЗАВТРАК раскладка 12-18л.'!U66</f>
        <v>0.6</v>
      </c>
      <c r="J30" s="1357">
        <f>'ЗАВТРАК раскладка 12-18л.'!U78</f>
        <v>16.5</v>
      </c>
      <c r="K30" s="1344">
        <f>'ЗАВТРАК раскладка 12-18л.'!U89</f>
        <v>13</v>
      </c>
      <c r="L30" s="1447">
        <v>0</v>
      </c>
      <c r="M30" s="1354">
        <f>'ЗАВТРАК раскладка 12-18л.'!U120</f>
        <v>6</v>
      </c>
      <c r="N30" s="1357">
        <f>'ЗАВТРАК раскладка 12-18л.'!U131</f>
        <v>10</v>
      </c>
      <c r="O30" s="1447">
        <f>'ЗАВТРАК раскладка 12-18л.'!U143</f>
        <v>9.6999999999999993</v>
      </c>
      <c r="P30" s="1357">
        <f>'ЗАВТРАК раскладка 12-18л.'!U155</f>
        <v>10</v>
      </c>
      <c r="Q30" s="1346">
        <v>8.75</v>
      </c>
      <c r="R30" s="1347">
        <v>100</v>
      </c>
      <c r="S30" s="1121"/>
      <c r="T30" s="217"/>
      <c r="U30" s="217"/>
      <c r="V30" s="217"/>
      <c r="W30" s="217"/>
      <c r="X30" s="217"/>
      <c r="Y30" s="1337"/>
      <c r="Z30" s="275"/>
      <c r="AA30" s="244"/>
      <c r="AB30" s="1338"/>
      <c r="AC30" s="217"/>
      <c r="AD30" s="1339"/>
      <c r="AE30" s="217"/>
    </row>
    <row r="31" spans="2:31" ht="15" customHeight="1">
      <c r="B31" s="1923">
        <v>23</v>
      </c>
      <c r="C31" s="924" t="s">
        <v>83</v>
      </c>
      <c r="D31" s="1933">
        <v>3.75</v>
      </c>
      <c r="E31" s="1926">
        <v>0</v>
      </c>
      <c r="F31" s="1354">
        <v>0</v>
      </c>
      <c r="G31" s="1446">
        <f>'ЗАВТРАК раскладка 12-18л.'!U40</f>
        <v>25</v>
      </c>
      <c r="H31" s="1344">
        <v>0</v>
      </c>
      <c r="I31" s="1447">
        <v>0</v>
      </c>
      <c r="J31" s="1354">
        <f>'ЗАВТРАК раскладка 12-18л.'!U79</f>
        <v>20</v>
      </c>
      <c r="K31" s="1344">
        <v>0</v>
      </c>
      <c r="L31" s="1447">
        <v>0</v>
      </c>
      <c r="M31" s="1354">
        <v>0</v>
      </c>
      <c r="N31" s="1354">
        <v>0</v>
      </c>
      <c r="O31" s="1447">
        <v>0</v>
      </c>
      <c r="P31" s="1354">
        <v>0</v>
      </c>
      <c r="Q31" s="1346">
        <v>3.75</v>
      </c>
      <c r="R31" s="1347">
        <v>100</v>
      </c>
      <c r="S31" s="1121"/>
      <c r="T31" s="217"/>
      <c r="U31" s="217"/>
      <c r="V31" s="217"/>
      <c r="W31" s="217"/>
      <c r="X31" s="217"/>
      <c r="Y31" s="1337"/>
      <c r="Z31" s="275"/>
      <c r="AA31" s="244"/>
      <c r="AB31" s="1338"/>
      <c r="AC31" s="217"/>
      <c r="AD31" s="1339"/>
      <c r="AE31" s="217"/>
    </row>
    <row r="32" spans="2:31" ht="13.5" customHeight="1">
      <c r="B32" s="1923">
        <v>24</v>
      </c>
      <c r="C32" s="924" t="s">
        <v>84</v>
      </c>
      <c r="D32" s="1933">
        <v>0.5</v>
      </c>
      <c r="E32" s="1926">
        <v>0</v>
      </c>
      <c r="F32" s="1354">
        <f>'ЗАВТРАК раскладка 12-18л.'!U27</f>
        <v>2</v>
      </c>
      <c r="G32" s="1446">
        <v>0</v>
      </c>
      <c r="H32" s="1344">
        <v>0</v>
      </c>
      <c r="I32" s="1447">
        <v>0</v>
      </c>
      <c r="J32" s="1354">
        <f>'ЗАВТРАК раскладка 12-18л.'!U80</f>
        <v>2</v>
      </c>
      <c r="K32" s="1344">
        <f>'ЗАВТРАК раскладка 12-18л.'!U90</f>
        <v>2</v>
      </c>
      <c r="L32" s="1447">
        <v>0</v>
      </c>
      <c r="M32" s="1354">
        <v>0</v>
      </c>
      <c r="N32" s="1354">
        <v>0</v>
      </c>
      <c r="O32" s="1447">
        <v>0</v>
      </c>
      <c r="P32" s="1354">
        <v>0</v>
      </c>
      <c r="Q32" s="1350">
        <v>0.5</v>
      </c>
      <c r="R32" s="1347">
        <v>100</v>
      </c>
      <c r="S32" s="1121"/>
      <c r="T32" s="217"/>
      <c r="U32" s="217"/>
      <c r="V32" s="217"/>
      <c r="W32" s="217"/>
      <c r="X32" s="217"/>
      <c r="Y32" s="1337"/>
      <c r="Z32" s="275"/>
      <c r="AA32" s="244"/>
      <c r="AB32" s="1338"/>
      <c r="AC32" s="217"/>
      <c r="AD32" s="1339"/>
      <c r="AE32" s="217"/>
    </row>
    <row r="33" spans="2:31" ht="13.5" customHeight="1">
      <c r="B33" s="1923">
        <v>25</v>
      </c>
      <c r="C33" s="924" t="s">
        <v>666</v>
      </c>
      <c r="D33" s="1933">
        <v>0.3</v>
      </c>
      <c r="E33" s="1926">
        <v>0</v>
      </c>
      <c r="F33" s="1354">
        <v>0</v>
      </c>
      <c r="G33" s="1446">
        <v>0</v>
      </c>
      <c r="H33" s="1344">
        <v>0</v>
      </c>
      <c r="I33" s="1447">
        <v>0</v>
      </c>
      <c r="J33" s="1354">
        <v>0</v>
      </c>
      <c r="K33" s="1344">
        <v>0</v>
      </c>
      <c r="L33" s="1447">
        <v>0</v>
      </c>
      <c r="M33" s="1354">
        <v>0</v>
      </c>
      <c r="N33" s="1354">
        <v>0</v>
      </c>
      <c r="O33" s="1447">
        <f>'ЗАВТРАК раскладка 12-18л.'!Y140</f>
        <v>3.6</v>
      </c>
      <c r="P33" s="1354">
        <v>0</v>
      </c>
      <c r="Q33" s="1350">
        <v>0.3</v>
      </c>
      <c r="R33" s="1347">
        <v>100</v>
      </c>
      <c r="S33" s="1121"/>
      <c r="T33" s="217"/>
      <c r="U33" s="217"/>
      <c r="V33" s="217"/>
      <c r="W33" s="217"/>
      <c r="X33" s="217"/>
      <c r="Y33" s="1337"/>
      <c r="Z33" s="275"/>
      <c r="AA33" s="244"/>
      <c r="AB33" s="1338"/>
      <c r="AC33" s="217"/>
      <c r="AD33" s="1339"/>
      <c r="AE33" s="217"/>
    </row>
    <row r="34" spans="2:31" ht="11.25" customHeight="1">
      <c r="B34" s="1923">
        <v>26</v>
      </c>
      <c r="C34" s="924" t="s">
        <v>261</v>
      </c>
      <c r="D34" s="1933">
        <v>0.5</v>
      </c>
      <c r="E34" s="1926">
        <v>0</v>
      </c>
      <c r="F34" s="1354">
        <v>0</v>
      </c>
      <c r="G34" s="1446">
        <f>'ЗАВТРАК раскладка 12-18л.'!U41</f>
        <v>3</v>
      </c>
      <c r="H34" s="1344">
        <v>0</v>
      </c>
      <c r="I34" s="1447">
        <v>0</v>
      </c>
      <c r="J34" s="1354">
        <v>0</v>
      </c>
      <c r="K34" s="1344">
        <v>0</v>
      </c>
      <c r="L34" s="1447">
        <v>0</v>
      </c>
      <c r="M34" s="1354">
        <f>'ЗАВТРАК раскладка 12-18л.'!U121</f>
        <v>3</v>
      </c>
      <c r="N34" s="1354">
        <v>0</v>
      </c>
      <c r="O34" s="1447">
        <v>0</v>
      </c>
      <c r="P34" s="1354">
        <v>0</v>
      </c>
      <c r="Q34" s="1350">
        <v>0.5</v>
      </c>
      <c r="R34" s="1347">
        <v>100</v>
      </c>
      <c r="S34" s="1121"/>
      <c r="T34" s="217"/>
      <c r="U34" s="217"/>
      <c r="V34" s="217"/>
      <c r="W34" s="217"/>
      <c r="X34" s="217"/>
      <c r="Y34" s="1337"/>
      <c r="Z34" s="275"/>
      <c r="AA34" s="244"/>
      <c r="AB34" s="1338"/>
      <c r="AC34" s="217"/>
      <c r="AD34" s="1339"/>
      <c r="AE34" s="217"/>
    </row>
    <row r="35" spans="2:31" ht="12.75" customHeight="1">
      <c r="B35" s="1923">
        <v>27</v>
      </c>
      <c r="C35" s="924" t="s">
        <v>85</v>
      </c>
      <c r="D35" s="1933">
        <v>7.4999999999999997E-2</v>
      </c>
      <c r="E35" s="1926">
        <v>0</v>
      </c>
      <c r="F35" s="1354">
        <v>0</v>
      </c>
      <c r="G35" s="1446">
        <v>0</v>
      </c>
      <c r="H35" s="1344">
        <v>0</v>
      </c>
      <c r="I35" s="1447">
        <v>0</v>
      </c>
      <c r="J35" s="1354">
        <v>0</v>
      </c>
      <c r="K35" s="1344">
        <v>0</v>
      </c>
      <c r="L35" s="1447">
        <v>0</v>
      </c>
      <c r="M35" s="1354">
        <v>0</v>
      </c>
      <c r="N35" s="1354">
        <v>0</v>
      </c>
      <c r="O35" s="1447">
        <f>'ЗАВТРАК раскладка 12-18л.'!Y141</f>
        <v>0.9</v>
      </c>
      <c r="P35" s="1354">
        <v>0</v>
      </c>
      <c r="Q35" s="1361">
        <v>7.4999999999999997E-2</v>
      </c>
      <c r="R35" s="1347">
        <v>100</v>
      </c>
      <c r="S35" s="1121"/>
      <c r="T35" s="217"/>
      <c r="U35" s="217"/>
      <c r="V35" s="217"/>
      <c r="W35" s="217"/>
      <c r="X35" s="217"/>
      <c r="Y35" s="1337"/>
      <c r="Z35" s="275"/>
      <c r="AA35" s="244"/>
      <c r="AB35" s="1338"/>
      <c r="AC35" s="217"/>
      <c r="AD35" s="1339"/>
      <c r="AE35" s="217"/>
    </row>
    <row r="36" spans="2:31" ht="12" customHeight="1">
      <c r="B36" s="1923">
        <v>28</v>
      </c>
      <c r="C36" s="1924" t="s">
        <v>667</v>
      </c>
      <c r="D36" s="1933">
        <v>1.25</v>
      </c>
      <c r="E36" s="1926">
        <f>'ЗАВТРАК раскладка 12-18л.'!U14</f>
        <v>2.09</v>
      </c>
      <c r="F36" s="1357">
        <f>'ЗАВТРАК раскладка 12-18л.'!U28</f>
        <v>1.71</v>
      </c>
      <c r="G36" s="1446">
        <v>0</v>
      </c>
      <c r="H36" s="1344">
        <f>'ЗАВТРАК раскладка 12-18л.'!U49</f>
        <v>0.68</v>
      </c>
      <c r="I36" s="1447">
        <f>'ЗАВТРАК раскладка 12-18л.'!U67</f>
        <v>1.26</v>
      </c>
      <c r="J36" s="1354">
        <f>'ЗАВТРАК раскладка 12-18л.'!U81</f>
        <v>1</v>
      </c>
      <c r="K36" s="1344">
        <f>'ЗАВТРАК раскладка 12-18л.'!U91</f>
        <v>1</v>
      </c>
      <c r="L36" s="1447">
        <f>'ЗАВТРАК раскладка 12-18л.'!U102</f>
        <v>2.09</v>
      </c>
      <c r="M36" s="1357">
        <f>'ЗАВТРАК раскладка 12-18л.'!U122</f>
        <v>0.8</v>
      </c>
      <c r="N36" s="1354">
        <f>'ЗАВТРАК раскладка 12-18л.'!U132</f>
        <v>1.35</v>
      </c>
      <c r="O36" s="1447">
        <f>'ЗАВТРАК раскладка 12-18л.'!Y142</f>
        <v>1.7</v>
      </c>
      <c r="P36" s="1363">
        <f>'ЗАВТРАК раскладка 12-18л.'!U156</f>
        <v>1.3199999999999998</v>
      </c>
      <c r="Q36" s="1358">
        <v>1.25</v>
      </c>
      <c r="R36" s="1347">
        <v>100</v>
      </c>
      <c r="S36" s="1121"/>
      <c r="T36" s="217"/>
      <c r="U36" s="217"/>
      <c r="V36" s="217"/>
      <c r="W36" s="217"/>
      <c r="X36" s="217"/>
      <c r="Y36" s="1337"/>
      <c r="Z36" s="275"/>
      <c r="AA36" s="244"/>
      <c r="AB36" s="1338"/>
      <c r="AC36" s="217"/>
      <c r="AD36" s="1339"/>
      <c r="AE36" s="217"/>
    </row>
    <row r="37" spans="2:31" ht="12" customHeight="1">
      <c r="B37" s="1923">
        <v>29</v>
      </c>
      <c r="C37" s="924" t="s">
        <v>262</v>
      </c>
      <c r="D37" s="1933">
        <v>1</v>
      </c>
      <c r="E37" s="1927">
        <f>'ЗАВТРАК раскладка 12-18л.'!U15</f>
        <v>2</v>
      </c>
      <c r="F37" s="1357">
        <v>0</v>
      </c>
      <c r="G37" s="1446">
        <v>0</v>
      </c>
      <c r="H37" s="1450">
        <v>0</v>
      </c>
      <c r="I37" s="1357">
        <v>0</v>
      </c>
      <c r="J37" s="1357">
        <v>0</v>
      </c>
      <c r="K37" s="1450">
        <v>0</v>
      </c>
      <c r="L37" s="1357">
        <v>0</v>
      </c>
      <c r="M37" s="1357">
        <v>0</v>
      </c>
      <c r="N37" s="1357">
        <f>'ЗАВТРАК раскладка 12-18л.'!U133</f>
        <v>10</v>
      </c>
      <c r="O37" s="1357">
        <v>0</v>
      </c>
      <c r="P37" s="1363">
        <f>'ЗАВТРАК раскладка 12-18л.'!AH170</f>
        <v>0</v>
      </c>
      <c r="Q37" s="1350">
        <v>1</v>
      </c>
      <c r="R37" s="1347">
        <v>100</v>
      </c>
      <c r="S37" s="1121"/>
      <c r="T37" s="217"/>
      <c r="U37" s="217"/>
      <c r="V37" s="217"/>
      <c r="W37" s="217"/>
      <c r="X37" s="217"/>
      <c r="Y37" s="1337"/>
      <c r="Z37" s="275"/>
      <c r="AA37" s="244"/>
      <c r="AB37" s="1338"/>
      <c r="AC37" s="217"/>
      <c r="AD37" s="1339"/>
      <c r="AE37" s="217"/>
    </row>
    <row r="38" spans="2:31" ht="12" customHeight="1">
      <c r="B38" s="1923">
        <v>30</v>
      </c>
      <c r="C38" s="924" t="s">
        <v>263</v>
      </c>
      <c r="D38" s="1933">
        <v>0.5</v>
      </c>
      <c r="E38" s="1928">
        <f>'ЗАВТРАК раскладка 12-18л.'!U16</f>
        <v>2.9999999999999997E-4</v>
      </c>
      <c r="F38" s="1366">
        <f>'ЗАВТРАК раскладка 12-18л.'!U29</f>
        <v>2E-3</v>
      </c>
      <c r="G38" s="1935">
        <v>0</v>
      </c>
      <c r="H38" s="1451">
        <f>'ЗАВТРАК раскладка 12-18л.'!U50</f>
        <v>7.7000000000000002E-3</v>
      </c>
      <c r="I38" s="1366">
        <f>'ЗАВТРАК раскладка 12-18л.'!U68</f>
        <v>2E-3</v>
      </c>
      <c r="J38" s="1936">
        <v>0</v>
      </c>
      <c r="K38" s="1452">
        <v>0</v>
      </c>
      <c r="L38" s="1366">
        <f>'ЗАВТРАК раскладка 12-18л.'!U103</f>
        <v>2E-3</v>
      </c>
      <c r="M38" s="1366">
        <v>0</v>
      </c>
      <c r="N38" s="1366">
        <f>'ЗАВТРАК раскладка 12-18л.'!U134</f>
        <v>6.9999999999999999E-4</v>
      </c>
      <c r="O38" s="1366">
        <v>0</v>
      </c>
      <c r="P38" s="1366">
        <f>'ЗАВТРАК раскладка 12-18л.'!U157</f>
        <v>2.12E-2</v>
      </c>
      <c r="Q38" s="1449">
        <v>3.0000000000000001E-3</v>
      </c>
      <c r="R38" s="1937" t="s">
        <v>673</v>
      </c>
      <c r="S38" s="1121"/>
      <c r="T38" s="217"/>
      <c r="U38" s="217"/>
      <c r="V38" s="217"/>
      <c r="W38" s="217"/>
      <c r="X38" s="217"/>
      <c r="Y38" s="1337"/>
      <c r="Z38" s="275"/>
      <c r="AA38" s="244"/>
      <c r="AB38" s="1338"/>
      <c r="AC38" s="217"/>
      <c r="AD38" s="1339"/>
      <c r="AE38" s="217"/>
    </row>
    <row r="39" spans="2:31" ht="13.5" customHeight="1">
      <c r="B39" s="1923">
        <v>31</v>
      </c>
      <c r="C39" s="924" t="s">
        <v>87</v>
      </c>
      <c r="D39" s="1933">
        <v>22.5</v>
      </c>
      <c r="E39" s="1929">
        <f>'ЗАВТРАК меню  12-18л.'!E73</f>
        <v>23.306999999999999</v>
      </c>
      <c r="F39" s="1369">
        <f>'ЗАВТРАК меню  12-18л.'!E85</f>
        <v>21.111000000000001</v>
      </c>
      <c r="G39" s="1369">
        <f>'ЗАВТРАК меню  12-18л.'!E98</f>
        <v>36.842300000000002</v>
      </c>
      <c r="H39" s="1369">
        <f>'ЗАВТРАК меню  12-18л.'!E110</f>
        <v>22.201000000000001</v>
      </c>
      <c r="I39" s="1369">
        <f>'ЗАВТРАК меню  12-18л.'!E125</f>
        <v>23.511000000000003</v>
      </c>
      <c r="J39" s="1369">
        <f>'ЗАВТРАК меню  12-18л.'!E138</f>
        <v>15.952</v>
      </c>
      <c r="K39" s="1369">
        <f>'ЗАВТРАК меню  12-18л.'!E152</f>
        <v>17.413</v>
      </c>
      <c r="L39" s="1368">
        <f>'ЗАВТРАК меню  12-18л.'!E164</f>
        <v>20.968000000000004</v>
      </c>
      <c r="M39" s="1369">
        <f>'ЗАВТРАК меню  12-18л.'!E181</f>
        <v>25.492000000000001</v>
      </c>
      <c r="N39" s="1369">
        <f>'ЗАВТРАК меню  12-18л.'!E193</f>
        <v>21.923999999999996</v>
      </c>
      <c r="O39" s="1369">
        <f>'ЗАВТРАК меню  12-18л.'!E204</f>
        <v>19.91</v>
      </c>
      <c r="P39" s="1369">
        <f>'ЗАВТРАК меню  12-18л.'!E216</f>
        <v>21.357999999999997</v>
      </c>
      <c r="Q39" s="1350">
        <v>22.5</v>
      </c>
      <c r="R39" s="1347">
        <v>100</v>
      </c>
      <c r="S39" s="1121"/>
      <c r="T39" s="217"/>
      <c r="U39" s="217"/>
      <c r="V39" s="217"/>
      <c r="W39" s="217"/>
      <c r="X39" s="217"/>
      <c r="Y39" s="1337"/>
      <c r="Z39" s="275"/>
      <c r="AA39" s="244"/>
      <c r="AB39" s="1338"/>
      <c r="AC39" s="217"/>
      <c r="AD39" s="1339"/>
      <c r="AE39" s="217"/>
    </row>
    <row r="40" spans="2:31" ht="12.75" customHeight="1">
      <c r="B40" s="1923">
        <v>32</v>
      </c>
      <c r="C40" s="924" t="s">
        <v>88</v>
      </c>
      <c r="D40" s="1933">
        <v>23</v>
      </c>
      <c r="E40" s="1930">
        <f>'ЗАВТРАК меню  12-18л.'!F73</f>
        <v>26.605999999999998</v>
      </c>
      <c r="F40" s="1369">
        <f>'ЗАВТРАК меню  12-18л.'!F85</f>
        <v>20.107999999999997</v>
      </c>
      <c r="G40" s="1369">
        <f>'ЗАВТРАК меню  12-18л.'!F98</f>
        <v>32.917000000000002</v>
      </c>
      <c r="H40" s="1369">
        <f>'ЗАВТРАК меню  12-18л.'!F110</f>
        <v>24.968999999999998</v>
      </c>
      <c r="I40" s="1369">
        <f>'ЗАВТРАК меню  12-18л.'!F125</f>
        <v>24.388000000000002</v>
      </c>
      <c r="J40" s="1369">
        <f>'ЗАВТРАК меню  12-18л.'!F138</f>
        <v>18.306000000000001</v>
      </c>
      <c r="K40" s="1369">
        <f>'ЗАВТРАК меню  12-18л.'!F152</f>
        <v>19.195</v>
      </c>
      <c r="L40" s="1369">
        <f>'ЗАВТРАК меню  12-18л.'!F164</f>
        <v>25.006000000000004</v>
      </c>
      <c r="M40" s="1369">
        <f>'ЗАВТРАК меню  12-18л.'!F181</f>
        <v>17.584</v>
      </c>
      <c r="N40" s="1369">
        <f>'ЗАВТРАК меню  12-18л.'!F193</f>
        <v>23.259</v>
      </c>
      <c r="O40" s="1369">
        <f>'ЗАВТРАК меню  12-18л.'!F204</f>
        <v>25.557000000000002</v>
      </c>
      <c r="P40" s="1369">
        <f>'ЗАВТРАК меню  12-18л.'!F216</f>
        <v>18.098000000000003</v>
      </c>
      <c r="Q40" s="1358">
        <v>23</v>
      </c>
      <c r="R40" s="1347">
        <v>100</v>
      </c>
      <c r="S40" s="1121"/>
      <c r="T40" s="217"/>
      <c r="U40" s="217"/>
      <c r="V40" s="217"/>
      <c r="W40" s="217"/>
      <c r="X40" s="217"/>
      <c r="Y40" s="1337"/>
      <c r="Z40" s="275"/>
      <c r="AA40" s="244"/>
      <c r="AB40" s="1338"/>
      <c r="AC40" s="217"/>
      <c r="AD40" s="1339"/>
      <c r="AE40" s="217"/>
    </row>
    <row r="41" spans="2:31" ht="11.25" customHeight="1">
      <c r="B41" s="1923">
        <v>33</v>
      </c>
      <c r="C41" s="924" t="s">
        <v>89</v>
      </c>
      <c r="D41" s="1933">
        <v>95.75</v>
      </c>
      <c r="E41" s="1929">
        <f>'ЗАВТРАК меню  12-18л.'!G73</f>
        <v>97.458999999999989</v>
      </c>
      <c r="F41" s="1369">
        <f>'ЗАВТРАК меню  12-18л.'!G85</f>
        <v>78.533000000000001</v>
      </c>
      <c r="G41" s="1369">
        <f>'ЗАВТРАК меню  12-18л.'!G98</f>
        <v>106.468</v>
      </c>
      <c r="H41" s="1369">
        <f>'ЗАВТРАК меню  12-18л.'!G110</f>
        <v>96.548000000000002</v>
      </c>
      <c r="I41" s="1369">
        <f>'ЗАВТРАК меню  12-18л.'!G125</f>
        <v>115.307</v>
      </c>
      <c r="J41" s="1369">
        <f>'ЗАВТРАК меню  12-18л.'!G138</f>
        <v>111.551</v>
      </c>
      <c r="K41" s="1369">
        <f>'ЗАВТРАК меню  12-18л.'!G152</f>
        <v>91.004999999999995</v>
      </c>
      <c r="L41" s="1369">
        <f>'ЗАВТРАК меню  12-18л.'!G164</f>
        <v>100.94600000000001</v>
      </c>
      <c r="M41" s="1369">
        <f>'ЗАВТРАК меню  12-18л.'!G181</f>
        <v>70.233000000000004</v>
      </c>
      <c r="N41" s="1368">
        <f>'ЗАВТРАК меню  12-18л.'!G193</f>
        <v>90.036000000000001</v>
      </c>
      <c r="O41" s="1369">
        <f>'ЗАВТРАК меню  12-18л.'!G204</f>
        <v>111.645</v>
      </c>
      <c r="P41" s="1369">
        <f>'ЗАВТРАК меню  12-18л.'!G216</f>
        <v>79.263000000000005</v>
      </c>
      <c r="Q41" s="1358">
        <v>95.75</v>
      </c>
      <c r="R41" s="1347">
        <v>100</v>
      </c>
      <c r="S41" s="1121"/>
      <c r="T41" s="217"/>
      <c r="U41" s="217"/>
      <c r="V41" s="217"/>
      <c r="W41" s="217"/>
      <c r="X41" s="217"/>
      <c r="Y41" s="1337"/>
      <c r="Z41" s="275"/>
      <c r="AA41" s="244"/>
      <c r="AB41" s="1338"/>
      <c r="AC41" s="217"/>
      <c r="AD41" s="1339"/>
      <c r="AE41" s="217"/>
    </row>
    <row r="42" spans="2:31" ht="12.75" customHeight="1" thickBot="1">
      <c r="B42" s="1925">
        <v>34</v>
      </c>
      <c r="C42" s="1806" t="s">
        <v>90</v>
      </c>
      <c r="D42" s="1934">
        <v>680</v>
      </c>
      <c r="E42" s="1931">
        <f>'ЗАВТРАК меню  12-18л.'!H73</f>
        <v>722.51800000000003</v>
      </c>
      <c r="F42" s="1371">
        <f>'ЗАВТРАК меню  12-18л.'!H85</f>
        <v>579.548</v>
      </c>
      <c r="G42" s="1371">
        <f>'ЗАВТРАК меню  12-18л.'!H98</f>
        <v>869.49420000000009</v>
      </c>
      <c r="H42" s="1371">
        <f>'ЗАВТРАК меню  12-18л.'!H110</f>
        <v>699.7170000000001</v>
      </c>
      <c r="I42" s="1371">
        <f>'ЗАВТРАК меню  12-18л.'!H125</f>
        <v>774.76400000000012</v>
      </c>
      <c r="J42" s="1371">
        <f>'ЗАВТРАК меню  12-18л.'!H138</f>
        <v>674.76600000000008</v>
      </c>
      <c r="K42" s="1371">
        <f>'ЗАВТРАК меню  12-18л.'!H152</f>
        <v>606.42700000000002</v>
      </c>
      <c r="L42" s="1453">
        <f>'ЗАВТРАК меню  12-18л.'!H164</f>
        <v>712.71000000000015</v>
      </c>
      <c r="M42" s="1371">
        <f>'ЗАВТРАК меню  12-18л.'!H181</f>
        <v>541.15600000000006</v>
      </c>
      <c r="N42" s="1372">
        <f>'ЗАВТРАК меню  12-18л.'!H193</f>
        <v>657.17100000000005</v>
      </c>
      <c r="O42" s="1371">
        <f>'ЗАВТРАК меню  12-18л.'!H204</f>
        <v>756.23299999999995</v>
      </c>
      <c r="P42" s="1371">
        <f>'ЗАВТРАК меню  12-18л.'!H216</f>
        <v>565.36599999999999</v>
      </c>
      <c r="Q42" s="1370">
        <v>679.99</v>
      </c>
      <c r="R42" s="1373">
        <v>100</v>
      </c>
      <c r="S42" s="1121"/>
      <c r="T42" s="217"/>
      <c r="U42" s="217"/>
      <c r="V42" s="217"/>
      <c r="W42" s="217"/>
      <c r="X42" s="217"/>
      <c r="Y42" s="1337"/>
      <c r="Z42" s="275"/>
      <c r="AA42" s="244"/>
      <c r="AB42" s="1338"/>
      <c r="AC42" s="217"/>
      <c r="AD42" s="1339"/>
      <c r="AE42" s="217"/>
    </row>
    <row r="43" spans="2:31">
      <c r="S43" s="1121"/>
      <c r="T43" s="217"/>
      <c r="U43" s="217"/>
      <c r="V43" s="217"/>
      <c r="W43" s="217"/>
      <c r="X43" s="217"/>
      <c r="Y43" s="1341"/>
      <c r="Z43" s="275"/>
      <c r="AA43" s="1342"/>
      <c r="AB43" s="1338"/>
      <c r="AC43" s="217"/>
      <c r="AD43" s="1339"/>
      <c r="AE43" s="217"/>
    </row>
    <row r="44" spans="2:31"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</row>
    <row r="45" spans="2:31">
      <c r="B45" t="s">
        <v>668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31">
      <c r="B46" t="s">
        <v>669</v>
      </c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</row>
    <row r="47" spans="2:31">
      <c r="B47" t="s">
        <v>670</v>
      </c>
      <c r="O47" s="11"/>
      <c r="P47" s="647"/>
      <c r="Q47" s="647"/>
      <c r="R47" s="647"/>
    </row>
    <row r="48" spans="2:3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8">
      <c r="B49" s="1" t="s">
        <v>671</v>
      </c>
    </row>
    <row r="50" spans="2:18">
      <c r="B50" t="s">
        <v>672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2:18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647"/>
      <c r="R51" s="64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7"/>
  <sheetViews>
    <sheetView zoomScaleNormal="100" workbookViewId="0">
      <selection activeCell="D11" sqref="D11:E11"/>
    </sheetView>
  </sheetViews>
  <sheetFormatPr defaultRowHeight="15"/>
  <cols>
    <col min="1" max="1" width="1.5703125" customWidth="1"/>
    <col min="2" max="2" width="9.28515625" customWidth="1"/>
    <col min="3" max="3" width="27.28515625" customWidth="1"/>
    <col min="4" max="4" width="7.85546875" style="1" customWidth="1"/>
    <col min="5" max="5" width="7.7109375" style="1" customWidth="1"/>
    <col min="6" max="6" width="7.140625" style="1" customWidth="1"/>
    <col min="7" max="7" width="8.5703125" style="1" customWidth="1"/>
    <col min="8" max="8" width="10.140625" style="1" customWidth="1"/>
    <col min="9" max="9" width="9.140625" style="1" customWidth="1"/>
    <col min="10" max="10" width="7.7109375" style="1" customWidth="1"/>
    <col min="11" max="11" width="4.7109375" style="1" customWidth="1"/>
    <col min="12" max="12" width="4.85546875" style="1" customWidth="1"/>
    <col min="13" max="13" width="20.85546875" style="1" customWidth="1"/>
    <col min="14" max="14" width="8.42578125" style="1" customWidth="1"/>
    <col min="15" max="15" width="4.140625" style="1" customWidth="1"/>
    <col min="16" max="16" width="4.5703125" style="1" customWidth="1"/>
    <col min="17" max="17" width="4.140625" customWidth="1"/>
    <col min="18" max="18" width="5.5703125" customWidth="1"/>
    <col min="19" max="19" width="15.140625" customWidth="1"/>
    <col min="20" max="20" width="6.7109375" customWidth="1"/>
    <col min="21" max="21" width="7.5703125" bestFit="1" customWidth="1"/>
    <col min="22" max="22" width="6.28515625" customWidth="1"/>
    <col min="23" max="23" width="7.42578125" customWidth="1"/>
    <col min="24" max="24" width="6.42578125" bestFit="1" customWidth="1"/>
    <col min="25" max="25" width="5.85546875" customWidth="1"/>
    <col min="26" max="26" width="6.42578125" bestFit="1" customWidth="1"/>
    <col min="27" max="27" width="5" customWidth="1"/>
    <col min="28" max="28" width="7.140625" customWidth="1"/>
    <col min="29" max="30" width="6.5703125" customWidth="1"/>
    <col min="31" max="31" width="5.85546875" customWidth="1"/>
    <col min="32" max="32" width="6.42578125" customWidth="1"/>
    <col min="33" max="33" width="5.42578125" customWidth="1"/>
    <col min="34" max="34" width="5" customWidth="1"/>
    <col min="35" max="35" width="1.5703125" customWidth="1"/>
    <col min="36" max="36" width="1.4257812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11"/>
      <c r="T2" s="3"/>
      <c r="U2" s="3"/>
      <c r="V2" s="3"/>
      <c r="W2" s="10"/>
      <c r="X2" s="7"/>
      <c r="Y2" s="11"/>
      <c r="Z2" s="8"/>
      <c r="AA2" s="3"/>
      <c r="AB2" s="11"/>
      <c r="AC2" s="3"/>
      <c r="AD2" s="3"/>
      <c r="AE2" s="3"/>
      <c r="AF2" s="10"/>
      <c r="AG2" s="10"/>
      <c r="AH2" s="5"/>
      <c r="AI2" s="3"/>
      <c r="AJ2" s="3"/>
      <c r="AK2" s="3"/>
      <c r="AL2" s="10"/>
      <c r="AM2" s="10"/>
      <c r="AN2" s="9"/>
      <c r="AO2" s="2"/>
      <c r="AP2" s="2"/>
      <c r="AQ2" s="2"/>
      <c r="AR2" s="9"/>
      <c r="AS2" s="10"/>
      <c r="AT2" s="1"/>
    </row>
    <row r="3" spans="2:59" ht="12.75" customHeight="1">
      <c r="C3" s="6" t="s">
        <v>213</v>
      </c>
      <c r="E3"/>
      <c r="F3"/>
      <c r="G3" s="2" t="s">
        <v>473</v>
      </c>
      <c r="J3"/>
      <c r="S3" s="11"/>
      <c r="T3" s="4"/>
      <c r="U3" s="5"/>
      <c r="V3" s="5"/>
      <c r="W3" s="11"/>
      <c r="X3" s="11"/>
      <c r="Y3" s="3"/>
      <c r="Z3" s="3"/>
      <c r="AA3" s="3"/>
      <c r="AB3" s="11"/>
      <c r="AC3" s="8"/>
      <c r="AD3" s="5"/>
      <c r="AE3" s="11"/>
      <c r="AF3" s="5"/>
      <c r="AG3" s="5"/>
      <c r="AH3" s="5"/>
      <c r="AI3" s="3"/>
      <c r="AJ3" s="2"/>
      <c r="AK3" s="2"/>
      <c r="AL3" s="9"/>
      <c r="AM3" s="9"/>
      <c r="AN3" s="2"/>
      <c r="AO3" s="12"/>
      <c r="AP3" s="1"/>
      <c r="AR3" s="1"/>
      <c r="AS3" s="1"/>
      <c r="AT3" s="1"/>
    </row>
    <row r="4" spans="2:59">
      <c r="C4" s="1"/>
      <c r="E4"/>
      <c r="F4" s="1" t="s">
        <v>693</v>
      </c>
      <c r="G4"/>
      <c r="J4"/>
      <c r="S4" s="11"/>
      <c r="T4" s="11"/>
      <c r="U4" s="11"/>
      <c r="V4" s="5"/>
      <c r="W4" s="5"/>
      <c r="X4" s="11"/>
      <c r="Y4" s="11"/>
      <c r="Z4" s="5"/>
      <c r="AA4" s="5"/>
      <c r="AB4" s="5"/>
      <c r="AC4" s="11"/>
      <c r="AD4" s="11"/>
      <c r="AE4" s="3"/>
      <c r="AF4" s="5"/>
      <c r="AG4" s="5"/>
      <c r="AH4" s="5"/>
      <c r="AI4" s="3"/>
      <c r="AK4" s="2"/>
      <c r="AL4" s="9"/>
      <c r="AM4" s="10"/>
      <c r="AN4" s="3"/>
      <c r="AO4" s="12"/>
      <c r="AP4" s="1"/>
      <c r="AR4" s="1"/>
      <c r="AS4" s="1"/>
      <c r="AT4" s="1"/>
    </row>
    <row r="5" spans="2:59" ht="10.5" customHeight="1">
      <c r="C5" s="1"/>
      <c r="E5"/>
      <c r="F5"/>
      <c r="G5"/>
      <c r="H5"/>
      <c r="I5"/>
      <c r="J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9"/>
      <c r="AI5" s="11"/>
      <c r="AN5" s="13"/>
      <c r="AO5" s="2"/>
      <c r="AP5" s="1"/>
      <c r="AQ5" s="1"/>
      <c r="AR5" s="1"/>
      <c r="AS5" s="1"/>
      <c r="AT5" s="1"/>
    </row>
    <row r="6" spans="2:59">
      <c r="C6" s="1"/>
      <c r="E6"/>
      <c r="F6"/>
      <c r="G6"/>
      <c r="I6" s="12"/>
      <c r="R6" s="11"/>
      <c r="S6" s="11"/>
      <c r="T6" s="11"/>
      <c r="U6" s="11"/>
      <c r="V6" s="5"/>
      <c r="W6" s="5"/>
      <c r="X6" s="11"/>
      <c r="Y6" s="11"/>
      <c r="Z6" s="11"/>
      <c r="AA6" s="5"/>
      <c r="AB6" s="11"/>
      <c r="AC6" s="5"/>
      <c r="AD6" s="3"/>
      <c r="AE6" s="5"/>
      <c r="AF6" s="11"/>
      <c r="AG6" s="11"/>
      <c r="AH6" s="19"/>
      <c r="AI6" s="11"/>
      <c r="AL6" s="1128"/>
      <c r="AM6" s="11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2" customHeight="1">
      <c r="C7" s="1"/>
      <c r="E7" s="1546"/>
      <c r="F7"/>
      <c r="G7"/>
      <c r="H7"/>
      <c r="I7"/>
      <c r="J7"/>
      <c r="R7" s="11"/>
      <c r="S7" s="11"/>
      <c r="T7" s="11"/>
      <c r="U7" s="11"/>
      <c r="V7" s="5"/>
      <c r="W7" s="5"/>
      <c r="X7" s="11"/>
      <c r="Y7" s="11"/>
      <c r="Z7" s="11"/>
      <c r="AA7" s="5"/>
      <c r="AB7" s="3"/>
      <c r="AC7" s="4"/>
      <c r="AD7" s="10"/>
      <c r="AE7" s="18"/>
      <c r="AF7" s="11"/>
      <c r="AG7" s="11"/>
      <c r="AH7" s="19"/>
      <c r="AI7" s="11"/>
      <c r="AL7" s="25"/>
      <c r="AM7" s="11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 ht="17.25" customHeight="1">
      <c r="C8" s="1"/>
      <c r="I8" s="2"/>
      <c r="J8" s="2"/>
      <c r="R8" s="11"/>
      <c r="S8" s="11"/>
      <c r="T8" s="11"/>
      <c r="U8" s="11"/>
      <c r="V8" s="5"/>
      <c r="W8" s="5"/>
      <c r="X8" s="11"/>
      <c r="Y8" s="11"/>
      <c r="Z8" s="11"/>
      <c r="AA8" s="5"/>
      <c r="AB8" s="3"/>
      <c r="AC8" s="3"/>
      <c r="AD8" s="3"/>
      <c r="AE8" s="10"/>
      <c r="AF8" s="11"/>
      <c r="AG8" s="11"/>
      <c r="AH8" s="14"/>
      <c r="AI8" s="11"/>
      <c r="AL8" s="25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>
      <c r="C9" s="1"/>
      <c r="E9"/>
      <c r="F9"/>
      <c r="G9"/>
      <c r="H9"/>
      <c r="I9" s="2"/>
      <c r="J9" s="2"/>
      <c r="R9" s="11"/>
      <c r="S9" s="11"/>
      <c r="T9" s="11"/>
      <c r="U9" s="11"/>
      <c r="V9" s="5"/>
      <c r="W9" s="5"/>
      <c r="X9" s="1137"/>
      <c r="Y9" s="11"/>
      <c r="Z9" s="11"/>
      <c r="AA9" s="11"/>
      <c r="AB9" s="8"/>
      <c r="AC9" s="5"/>
      <c r="AD9" s="11"/>
      <c r="AE9" s="5"/>
      <c r="AF9" s="11"/>
      <c r="AG9" s="11"/>
      <c r="AH9" s="14"/>
      <c r="AI9" s="11"/>
      <c r="AL9" s="25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C10" s="1"/>
      <c r="I10"/>
      <c r="J10"/>
      <c r="R10" s="11"/>
      <c r="S10" s="11"/>
      <c r="T10" s="11"/>
      <c r="U10" s="11"/>
      <c r="V10" s="11"/>
      <c r="W10" s="11"/>
      <c r="X10" s="11"/>
      <c r="Y10" s="11"/>
      <c r="Z10" s="11"/>
      <c r="AA10" s="26"/>
      <c r="AB10" s="8"/>
      <c r="AC10" s="5"/>
      <c r="AD10" s="11"/>
      <c r="AE10" s="5"/>
      <c r="AF10" s="11"/>
      <c r="AG10" s="11"/>
      <c r="AH10" s="14"/>
      <c r="AI10" s="11"/>
      <c r="AL10" s="104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 ht="15" customHeight="1">
      <c r="B11" s="16"/>
      <c r="C11" s="16"/>
      <c r="F11" s="16"/>
      <c r="G11" s="16"/>
      <c r="H11" s="16"/>
      <c r="I11"/>
      <c r="R11" s="11"/>
      <c r="S11" s="11"/>
      <c r="T11" s="11"/>
      <c r="U11" s="11"/>
      <c r="V11" s="5"/>
      <c r="W11" s="5"/>
      <c r="X11" s="11"/>
      <c r="Y11" s="11"/>
      <c r="Z11" s="11"/>
      <c r="AA11" s="11"/>
      <c r="AB11" s="3"/>
      <c r="AC11" s="5"/>
      <c r="AD11" s="5"/>
      <c r="AE11" s="5"/>
      <c r="AF11" s="11"/>
      <c r="AG11" s="11"/>
      <c r="AH11" s="14"/>
      <c r="AI11" s="11"/>
      <c r="AL11" s="25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 ht="13.5" customHeight="1">
      <c r="D12"/>
      <c r="E12"/>
      <c r="F12"/>
      <c r="G12"/>
      <c r="H12"/>
      <c r="I12"/>
      <c r="J12"/>
      <c r="R12" s="11"/>
      <c r="S12" s="11"/>
      <c r="T12" s="11"/>
      <c r="U12" s="11"/>
      <c r="V12" s="11"/>
      <c r="W12" s="11"/>
      <c r="X12" s="5"/>
      <c r="Y12" s="5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K12" s="382"/>
      <c r="AL12" s="25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 ht="13.5" customHeight="1">
      <c r="D13"/>
      <c r="E13"/>
      <c r="F13"/>
      <c r="G13"/>
      <c r="H13" s="2"/>
      <c r="I13"/>
      <c r="J13" s="1127"/>
      <c r="R13" s="11"/>
      <c r="S13" s="42"/>
      <c r="T13" s="7"/>
      <c r="U13" s="14"/>
      <c r="V13" s="11"/>
      <c r="W13" s="11"/>
      <c r="X13" s="11"/>
      <c r="Y13" s="3"/>
      <c r="Z13" s="11"/>
      <c r="AA13" s="19"/>
      <c r="AB13" s="3"/>
      <c r="AC13" s="5"/>
      <c r="AD13" s="3"/>
      <c r="AE13" s="11"/>
      <c r="AF13" s="5"/>
      <c r="AG13" s="3"/>
      <c r="AH13" s="53"/>
      <c r="AI13" s="11"/>
      <c r="AJ13" s="382"/>
      <c r="AL13" s="25"/>
      <c r="AM13" s="11"/>
      <c r="AN13" s="30"/>
      <c r="AO13" s="26"/>
      <c r="AP13" s="3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 ht="12" customHeight="1">
      <c r="D14"/>
      <c r="E14"/>
      <c r="F14"/>
      <c r="G14" s="1547"/>
      <c r="H14" s="1547"/>
      <c r="I14" s="1547"/>
      <c r="J14" s="1547"/>
      <c r="R14" s="11"/>
      <c r="S14" s="11"/>
      <c r="T14" s="1138"/>
      <c r="U14" s="11"/>
      <c r="V14" s="11"/>
      <c r="W14" s="11"/>
      <c r="X14" s="11"/>
      <c r="Y14" s="11"/>
      <c r="Z14" s="11"/>
      <c r="AA14" s="19"/>
      <c r="AB14" s="11"/>
      <c r="AC14" s="5"/>
      <c r="AD14" s="5"/>
      <c r="AE14" s="5"/>
      <c r="AF14" s="5"/>
      <c r="AG14" s="5"/>
      <c r="AH14" s="42"/>
      <c r="AI14" s="7"/>
      <c r="AJ14" s="382"/>
      <c r="AL14" s="1130"/>
      <c r="AM14" s="30"/>
      <c r="AN14" s="18"/>
      <c r="AO14" s="18"/>
      <c r="AP14" s="3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1.25" customHeight="1">
      <c r="B15" s="104"/>
      <c r="C15" s="382"/>
      <c r="D15"/>
      <c r="E15"/>
      <c r="F15"/>
      <c r="G15"/>
      <c r="H15"/>
      <c r="I15"/>
      <c r="J15" s="1127"/>
      <c r="R15" s="40"/>
      <c r="S15" s="1742"/>
      <c r="T15" s="7"/>
      <c r="U15" s="59"/>
      <c r="V15" s="3"/>
      <c r="W15" s="4"/>
      <c r="X15" s="4"/>
      <c r="Y15" s="10"/>
      <c r="Z15" s="11"/>
      <c r="AA15" s="14"/>
      <c r="AB15" s="11"/>
      <c r="AC15" s="5"/>
      <c r="AD15" s="5"/>
      <c r="AE15" s="5"/>
      <c r="AF15" s="426"/>
      <c r="AG15" s="426"/>
      <c r="AH15" s="426"/>
      <c r="AI15" s="58"/>
      <c r="AJ15" s="1127"/>
      <c r="AL15" s="25"/>
      <c r="AM15" s="18"/>
      <c r="AN15" s="18"/>
      <c r="AO15" s="18"/>
      <c r="AP15" s="3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4.25" customHeight="1">
      <c r="B16" s="104"/>
      <c r="C16" s="382"/>
      <c r="D16" s="2"/>
      <c r="E16" s="1547"/>
      <c r="F16" s="6"/>
      <c r="G16" s="6"/>
      <c r="H16" s="9"/>
      <c r="I16"/>
      <c r="J16" s="382"/>
      <c r="R16" s="42"/>
      <c r="S16" s="30"/>
      <c r="T16" s="21"/>
      <c r="U16" s="22"/>
      <c r="V16" s="3"/>
      <c r="W16" s="10"/>
      <c r="X16" s="10"/>
      <c r="Y16" s="10"/>
      <c r="Z16" s="11"/>
      <c r="AA16" s="14"/>
      <c r="AB16" s="11"/>
      <c r="AC16" s="3"/>
      <c r="AD16" s="11"/>
      <c r="AE16" s="3"/>
      <c r="AF16" s="11"/>
      <c r="AG16" s="11"/>
      <c r="AH16" s="11"/>
      <c r="AI16" s="11"/>
      <c r="AM16" s="18"/>
      <c r="AN16" s="18"/>
      <c r="AO16" s="18"/>
      <c r="AP16" s="3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 ht="13.5" customHeight="1">
      <c r="B17" s="104"/>
      <c r="C17" s="1129"/>
      <c r="D17" s="2"/>
      <c r="E17" s="2"/>
      <c r="F17" s="9"/>
      <c r="G17"/>
      <c r="H17" s="9"/>
      <c r="I17"/>
      <c r="J17" s="382"/>
      <c r="R17" s="42"/>
      <c r="S17" s="11"/>
      <c r="T17" s="1138"/>
      <c r="U17" s="11"/>
      <c r="V17" s="3"/>
      <c r="W17" s="4"/>
      <c r="X17" s="10"/>
      <c r="Y17" s="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M17" s="18"/>
      <c r="AN17" s="7"/>
      <c r="AO17" s="7"/>
      <c r="AP17" s="3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 ht="12" customHeight="1">
      <c r="B18" s="104"/>
      <c r="C18" s="382"/>
      <c r="D18" s="12" t="s">
        <v>540</v>
      </c>
      <c r="F18" s="1547"/>
      <c r="H18"/>
      <c r="I18" s="25"/>
      <c r="J18" s="25"/>
      <c r="R18" s="42"/>
      <c r="S18" s="1742"/>
      <c r="T18" s="7"/>
      <c r="U18" s="59"/>
      <c r="V18" s="3"/>
      <c r="W18" s="10"/>
      <c r="X18" s="10"/>
      <c r="Y18" s="3"/>
      <c r="Z18" s="11"/>
      <c r="AA18" s="11"/>
      <c r="AB18" s="11"/>
      <c r="AC18" s="11"/>
      <c r="AD18" s="11"/>
      <c r="AE18" s="11"/>
      <c r="AF18" s="57"/>
      <c r="AG18" s="57"/>
      <c r="AH18" s="57"/>
      <c r="AI18" s="57"/>
      <c r="AJ18" s="382"/>
      <c r="AL18" s="25"/>
      <c r="AM18" s="7"/>
      <c r="AN18" s="18"/>
      <c r="AO18" s="18"/>
      <c r="AP18" s="31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2.75" customHeight="1">
      <c r="B19" s="104"/>
      <c r="C19" s="382"/>
      <c r="D19"/>
      <c r="E19" s="1129"/>
      <c r="F19"/>
      <c r="G19" s="1547"/>
      <c r="H19" s="1547"/>
      <c r="I19" s="1547"/>
      <c r="J19" s="1547"/>
      <c r="R19" s="3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58"/>
      <c r="AI19" s="7"/>
      <c r="AJ19" s="1133"/>
      <c r="AK19" s="1133"/>
      <c r="AL19" s="1133"/>
      <c r="AM19" s="18"/>
      <c r="AN19" s="18"/>
      <c r="AO19" s="18"/>
      <c r="AP19" s="3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1548" t="s">
        <v>636</v>
      </c>
      <c r="C20" s="1548"/>
      <c r="D20" s="382"/>
      <c r="E20" s="2"/>
      <c r="F20" s="6"/>
      <c r="G20" s="6"/>
      <c r="H20" s="188"/>
      <c r="J20" s="381"/>
      <c r="R20" s="42"/>
      <c r="S20" s="11"/>
      <c r="T20" s="1138"/>
      <c r="U20" s="11"/>
      <c r="V20" s="11"/>
      <c r="W20" s="22"/>
      <c r="X20" s="8"/>
      <c r="Y20" s="11"/>
      <c r="Z20" s="11"/>
      <c r="AA20" s="11"/>
      <c r="AB20" s="11"/>
      <c r="AC20" s="11"/>
      <c r="AD20" s="11"/>
      <c r="AE20" s="11"/>
      <c r="AF20" s="5"/>
      <c r="AG20" s="5"/>
      <c r="AH20" s="42"/>
      <c r="AI20" s="54"/>
      <c r="AJ20" s="1131"/>
      <c r="AK20" s="1131"/>
      <c r="AL20" s="1131"/>
      <c r="AM20" s="18"/>
      <c r="AN20" s="18"/>
      <c r="AO20" s="18"/>
      <c r="AP20" s="31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13.5" customHeight="1">
      <c r="B21" s="1549"/>
      <c r="C21" s="104"/>
      <c r="D21" s="382"/>
      <c r="E21"/>
      <c r="F21"/>
      <c r="G21" s="9"/>
      <c r="H21" s="9"/>
      <c r="I21"/>
      <c r="J21" s="381"/>
      <c r="R21" s="42"/>
      <c r="S21" s="11"/>
      <c r="T21" s="11"/>
      <c r="U21" s="11"/>
      <c r="V21" s="11"/>
      <c r="W21" s="11"/>
      <c r="X21" s="11"/>
      <c r="Y21" s="11"/>
      <c r="Z21" s="11"/>
      <c r="AA21" s="11"/>
      <c r="AB21" s="3"/>
      <c r="AC21" s="3"/>
      <c r="AD21" s="3"/>
      <c r="AE21" s="4"/>
      <c r="AF21" s="5"/>
      <c r="AG21" s="5"/>
      <c r="AH21" s="42"/>
      <c r="AI21" s="11"/>
      <c r="AJ21" s="1134"/>
      <c r="AK21" s="1133"/>
      <c r="AL21" s="1133"/>
      <c r="AM21" s="18"/>
      <c r="AN21" s="44"/>
      <c r="AO21" s="18"/>
      <c r="AP21" s="3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4.25" customHeight="1">
      <c r="B22" s="1550"/>
      <c r="S22" s="11"/>
      <c r="T22" s="62"/>
      <c r="U22" s="14"/>
      <c r="V22" s="3"/>
      <c r="W22" s="4"/>
      <c r="X22" s="4"/>
      <c r="Y22" s="10"/>
      <c r="Z22" s="23"/>
      <c r="AA22" s="11"/>
      <c r="AB22" s="3"/>
      <c r="AC22" s="3"/>
      <c r="AD22" s="3"/>
      <c r="AE22" s="10"/>
      <c r="AF22" s="11"/>
      <c r="AG22" s="11"/>
      <c r="AH22" s="42"/>
      <c r="AI22" s="7"/>
      <c r="AJ22" s="1134"/>
      <c r="AK22" s="1133"/>
      <c r="AL22" s="1133"/>
      <c r="AM22" s="44"/>
      <c r="AN22" s="18"/>
      <c r="AO22" s="18"/>
      <c r="AP22" s="3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>
      <c r="B23" s="1551"/>
      <c r="S23" s="11"/>
      <c r="T23" s="7"/>
      <c r="U23" s="14"/>
      <c r="V23" s="11"/>
      <c r="W23" s="11"/>
      <c r="X23" s="10"/>
      <c r="Y23" s="10"/>
      <c r="Z23" s="11"/>
      <c r="AA23" s="15"/>
      <c r="AB23" s="8"/>
      <c r="AC23" s="5"/>
      <c r="AD23" s="11"/>
      <c r="AE23" s="5"/>
      <c r="AF23" s="57"/>
      <c r="AG23" s="57"/>
      <c r="AH23" s="57"/>
      <c r="AI23" s="7"/>
      <c r="AJ23" s="1133"/>
      <c r="AK23" s="1135"/>
      <c r="AL23" s="1133"/>
      <c r="AM23" s="18"/>
      <c r="AN23" s="18"/>
      <c r="AO23" s="18"/>
      <c r="AP23" s="3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4.25" customHeight="1">
      <c r="C24" s="24" t="s">
        <v>541</v>
      </c>
      <c r="E24"/>
      <c r="G24" s="9"/>
      <c r="H24" s="2"/>
      <c r="I24"/>
      <c r="J24" s="381"/>
      <c r="S24" s="11"/>
      <c r="T24" s="7"/>
      <c r="U24" s="11"/>
      <c r="V24" s="11"/>
      <c r="W24" s="26"/>
      <c r="X24" s="10"/>
      <c r="Y24" s="3"/>
      <c r="Z24" s="11"/>
      <c r="AA24" s="15"/>
      <c r="AB24" s="11"/>
      <c r="AC24" s="11"/>
      <c r="AD24" s="11"/>
      <c r="AE24" s="11"/>
      <c r="AF24" s="57"/>
      <c r="AG24" s="426"/>
      <c r="AH24" s="426"/>
      <c r="AI24" s="7"/>
      <c r="AJ24" s="382"/>
      <c r="AK24" s="382"/>
      <c r="AL24" s="382"/>
      <c r="AO24" s="18"/>
      <c r="AP24" s="3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1129"/>
      <c r="C25" s="1552"/>
      <c r="D25" s="1552"/>
      <c r="E25" s="381"/>
      <c r="F25" s="381"/>
      <c r="G25" s="381"/>
      <c r="H25" s="1129"/>
      <c r="I25" s="104"/>
      <c r="J25" s="381"/>
      <c r="S25" s="11"/>
      <c r="T25" s="59"/>
      <c r="U25" s="59"/>
      <c r="V25" s="15"/>
      <c r="W25" s="15"/>
      <c r="X25" s="15"/>
      <c r="Y25" s="42"/>
      <c r="Z25" s="7"/>
      <c r="AA25" s="15"/>
      <c r="AB25" s="11"/>
      <c r="AC25" s="11"/>
      <c r="AD25" s="11"/>
      <c r="AE25" s="11"/>
      <c r="AF25" s="57"/>
      <c r="AG25" s="57"/>
      <c r="AH25" s="57"/>
      <c r="AI25" s="7"/>
      <c r="AJ25" s="382"/>
      <c r="AK25" s="382"/>
      <c r="AL25" s="382"/>
      <c r="AO25" s="18"/>
      <c r="AP25" s="31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1"/>
      <c r="BD25" s="11"/>
      <c r="BE25" s="11"/>
      <c r="BF25" s="11"/>
      <c r="BG25" s="11"/>
    </row>
    <row r="26" spans="2:60" ht="13.5" customHeight="1">
      <c r="B26" s="1553"/>
      <c r="C26" s="1552"/>
      <c r="D26"/>
      <c r="E26"/>
      <c r="F26"/>
      <c r="G26"/>
      <c r="H26" s="1553"/>
      <c r="I26" s="104"/>
      <c r="J26" s="381"/>
      <c r="S26" s="1830"/>
      <c r="T26" s="59"/>
      <c r="U26" s="11"/>
      <c r="V26" s="11"/>
      <c r="W26" s="11"/>
      <c r="X26" s="11"/>
      <c r="Y26" s="45"/>
      <c r="Z26" s="7"/>
      <c r="AA26" s="15"/>
      <c r="AB26" s="11"/>
      <c r="AC26" s="11"/>
      <c r="AD26" s="11"/>
      <c r="AE26" s="5"/>
      <c r="AF26" s="531"/>
      <c r="AG26" s="57"/>
      <c r="AH26" s="57"/>
      <c r="AI26" s="57"/>
      <c r="AJ26" s="382"/>
      <c r="AK26" s="382"/>
      <c r="AL26" s="382"/>
      <c r="AM26" s="18"/>
      <c r="AN26" s="18"/>
      <c r="AO26" s="18"/>
      <c r="AP26" s="3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3.5" customHeight="1">
      <c r="C27" s="104"/>
      <c r="D27" s="188" t="s">
        <v>542</v>
      </c>
      <c r="F27"/>
      <c r="H27"/>
      <c r="I27" s="12" t="s">
        <v>543</v>
      </c>
      <c r="R27" s="240"/>
      <c r="S27" s="58"/>
      <c r="T27" s="7"/>
      <c r="U27" s="59"/>
      <c r="V27" s="11"/>
      <c r="W27" s="11"/>
      <c r="X27" s="11"/>
      <c r="Y27" s="11"/>
      <c r="Z27" s="11"/>
      <c r="AA27" s="11"/>
      <c r="AB27" s="57"/>
      <c r="AC27" s="57"/>
      <c r="AD27" s="57"/>
      <c r="AE27" s="180"/>
      <c r="AF27" s="57"/>
      <c r="AG27" s="57"/>
      <c r="AH27" s="57"/>
      <c r="AI27" s="426"/>
      <c r="AL27" s="382"/>
      <c r="AM27" s="57"/>
      <c r="AN27" s="14"/>
      <c r="AO27" s="14"/>
      <c r="AP27" s="31"/>
      <c r="AQ27" s="19"/>
      <c r="AR27" s="19"/>
      <c r="AS27" s="15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48"/>
    </row>
    <row r="28" spans="2:60" ht="11.25" customHeight="1">
      <c r="C28" s="104"/>
      <c r="D28" s="382"/>
      <c r="E28"/>
      <c r="F28"/>
      <c r="G28"/>
      <c r="H28"/>
      <c r="I28"/>
      <c r="J28"/>
      <c r="R28" s="241"/>
      <c r="S28" s="73"/>
      <c r="T28" s="7"/>
      <c r="U28" s="14"/>
      <c r="V28" s="11"/>
      <c r="W28" s="11"/>
      <c r="X28" s="11"/>
      <c r="Y28" s="11"/>
      <c r="Z28" s="11"/>
      <c r="AA28" s="11"/>
      <c r="AB28" s="11"/>
      <c r="AC28" s="57"/>
      <c r="AD28" s="423"/>
      <c r="AE28" s="11"/>
      <c r="AF28" s="11"/>
      <c r="AG28" s="11"/>
      <c r="AH28" s="11"/>
      <c r="AI28" s="423"/>
      <c r="AL28" s="382"/>
      <c r="AM28" s="426"/>
      <c r="AN28" s="14"/>
      <c r="AO28" s="14"/>
      <c r="AP28" s="3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C29" s="102"/>
      <c r="D29"/>
      <c r="E29"/>
      <c r="F29"/>
      <c r="G29"/>
      <c r="H29"/>
      <c r="I29"/>
      <c r="J29" s="382"/>
      <c r="R29" s="241"/>
      <c r="S29" s="11"/>
      <c r="T29" s="54"/>
      <c r="U29" s="11"/>
      <c r="V29" s="11"/>
      <c r="W29" s="11"/>
      <c r="X29" s="11"/>
      <c r="Y29" s="11"/>
      <c r="Z29" s="11"/>
      <c r="AA29" s="14"/>
      <c r="AB29" s="57"/>
      <c r="AC29" s="57"/>
      <c r="AD29" s="57"/>
      <c r="AE29" s="180"/>
      <c r="AF29" s="11"/>
      <c r="AG29" s="11"/>
      <c r="AH29" s="11"/>
      <c r="AI29" s="423"/>
      <c r="AL29" s="382"/>
      <c r="AM29" s="57"/>
      <c r="AN29" s="14"/>
      <c r="AO29" s="14"/>
      <c r="AP29" s="3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D30"/>
      <c r="E30"/>
      <c r="F30" s="28"/>
      <c r="G30" s="1554"/>
      <c r="H30"/>
      <c r="I30" s="28"/>
      <c r="J30" s="28"/>
      <c r="R30" s="241"/>
      <c r="S30" s="42"/>
      <c r="T30" s="11"/>
      <c r="U30" s="11"/>
      <c r="V30" s="11"/>
      <c r="W30" s="29"/>
      <c r="X30" s="124"/>
      <c r="Y30" s="11"/>
      <c r="Z30" s="11"/>
      <c r="AA30" s="124"/>
      <c r="AB30" s="57"/>
      <c r="AC30" s="1085"/>
      <c r="AD30" s="57"/>
      <c r="AE30" s="180"/>
      <c r="AF30" s="11"/>
      <c r="AG30" s="11"/>
      <c r="AH30" s="11"/>
      <c r="AI30" s="423"/>
      <c r="AL30" s="1136"/>
      <c r="AM30" s="57"/>
      <c r="AN30" s="14"/>
      <c r="AO30" s="14"/>
      <c r="AP30" s="15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555" t="s">
        <v>544</v>
      </c>
      <c r="E31"/>
      <c r="G31"/>
      <c r="H31"/>
      <c r="I31"/>
      <c r="J31"/>
      <c r="R31" s="42"/>
      <c r="S31" s="4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80"/>
      <c r="AF31" s="15"/>
      <c r="AG31" s="11"/>
      <c r="AH31" s="11"/>
      <c r="AI31" s="11"/>
      <c r="AL31" s="25"/>
      <c r="AM31" s="57"/>
      <c r="AN31" s="14"/>
      <c r="AO31" s="14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D32"/>
      <c r="E32"/>
      <c r="F32"/>
      <c r="G32"/>
      <c r="H32"/>
      <c r="I32"/>
      <c r="J32"/>
      <c r="R32" s="4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1130"/>
      <c r="AM32" s="14"/>
      <c r="AN32" s="14"/>
      <c r="AO32" s="14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5.75" customHeight="1">
      <c r="D33"/>
      <c r="E33"/>
      <c r="F33"/>
      <c r="G33"/>
      <c r="H33"/>
      <c r="I33"/>
      <c r="J33"/>
      <c r="R33" s="11"/>
      <c r="S33" s="11"/>
      <c r="T33" s="11"/>
      <c r="U33" s="11"/>
      <c r="V33" s="11"/>
      <c r="W33" s="1139"/>
      <c r="X33" s="11"/>
      <c r="Y33" s="11"/>
      <c r="Z33" s="11"/>
      <c r="AA33" s="11"/>
      <c r="AB33" s="11"/>
      <c r="AC33" s="57"/>
      <c r="AD33" s="424"/>
      <c r="AE33" s="57"/>
      <c r="AF33" s="11"/>
      <c r="AG33" s="11"/>
      <c r="AH33" s="11"/>
      <c r="AI33" s="11"/>
      <c r="AM33" s="14"/>
      <c r="AN33" s="14"/>
      <c r="AO33" s="14"/>
      <c r="AP33" s="3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4.25" customHeight="1">
      <c r="B34" s="1556"/>
      <c r="C34" s="1557"/>
      <c r="D34" s="1558"/>
      <c r="E34" s="1559"/>
      <c r="F34" s="1560"/>
      <c r="G34" s="1560"/>
      <c r="H34" s="1560"/>
      <c r="I34" s="1560"/>
      <c r="J34" s="1560"/>
      <c r="R34" s="5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M34" s="14"/>
      <c r="AN34" s="55"/>
      <c r="AO34" s="14"/>
      <c r="AP34" s="3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" customHeight="1">
      <c r="B35" s="32"/>
      <c r="C35" s="32"/>
      <c r="D35" s="32"/>
      <c r="E35" s="1561"/>
      <c r="F35" s="32"/>
      <c r="G35" s="32"/>
      <c r="H35" s="32"/>
      <c r="I35" s="32"/>
      <c r="J35" s="3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M35" s="14"/>
      <c r="AN35" s="14"/>
      <c r="AO35" s="14"/>
      <c r="AP35" s="3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3.5" customHeight="1">
      <c r="B36" s="1133"/>
      <c r="C36" s="1133"/>
      <c r="D36" s="1134"/>
      <c r="E36" s="1562"/>
      <c r="F36" s="1133"/>
      <c r="G36" s="1131"/>
      <c r="H36" s="1131"/>
      <c r="I36" s="1131"/>
      <c r="J36" s="113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M36" s="14"/>
      <c r="AN36" s="14"/>
      <c r="AO36" s="14"/>
      <c r="AP36" s="3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" customHeight="1">
      <c r="B37" s="1563"/>
      <c r="C37" s="1563"/>
      <c r="D37" s="1563"/>
      <c r="E37" s="1564"/>
      <c r="F37" s="1563"/>
      <c r="G37" s="1563"/>
      <c r="H37" s="1565"/>
      <c r="I37" s="1563"/>
      <c r="J37" s="1565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M37" s="14"/>
      <c r="AN37" s="14"/>
      <c r="AO37" s="14"/>
      <c r="AP37" s="3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M38" s="27"/>
      <c r="AN38" s="27"/>
      <c r="AO38" s="27"/>
      <c r="AP38" s="3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4.25" customHeight="1">
      <c r="D39"/>
      <c r="E39"/>
      <c r="F39"/>
      <c r="G39"/>
      <c r="H39"/>
      <c r="I39"/>
      <c r="J39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M39" s="18"/>
      <c r="AN39" s="18"/>
      <c r="AO39" s="18"/>
      <c r="AP39" s="3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4.25" customHeight="1">
      <c r="D40"/>
      <c r="E40" s="1566"/>
      <c r="F40"/>
      <c r="G40"/>
      <c r="H40"/>
      <c r="I40"/>
      <c r="J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M40" s="44"/>
      <c r="AN40" s="7"/>
      <c r="AO40" s="7"/>
      <c r="AP40" s="1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6.5" customHeight="1">
      <c r="B41" s="1567"/>
      <c r="D41"/>
      <c r="E41"/>
      <c r="F41"/>
      <c r="G41"/>
      <c r="H41"/>
      <c r="I41"/>
      <c r="J4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L41" s="25"/>
      <c r="AM41" s="18"/>
      <c r="AN41" s="18"/>
      <c r="AO41" s="18"/>
      <c r="AP41" s="3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5" customHeight="1">
      <c r="D42" s="1568"/>
      <c r="E42"/>
      <c r="F42"/>
      <c r="G42"/>
      <c r="H42"/>
      <c r="I42"/>
      <c r="J4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L42" s="25"/>
      <c r="AM42" s="18"/>
      <c r="AN42" s="18"/>
      <c r="AO42" s="18"/>
      <c r="AP42" s="3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.75" customHeight="1">
      <c r="B43" s="1569"/>
      <c r="C43" s="104"/>
      <c r="D43" s="382"/>
      <c r="E43"/>
      <c r="F43"/>
      <c r="G43" s="382"/>
      <c r="H43" s="382"/>
      <c r="I43" s="382"/>
      <c r="J43" s="38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L43" s="104"/>
      <c r="AM43" s="7"/>
      <c r="AN43" s="18"/>
      <c r="AO43" s="18"/>
      <c r="AP43" s="3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2" customHeight="1">
      <c r="B44" s="1129"/>
      <c r="C44" s="104"/>
      <c r="D44" s="382"/>
      <c r="E44"/>
      <c r="F44"/>
      <c r="G44" s="382"/>
      <c r="H44" s="382"/>
      <c r="I44" s="382"/>
      <c r="J44" s="38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L44" s="25"/>
      <c r="AM44" s="18"/>
      <c r="AN44" s="30"/>
      <c r="AO44" s="18"/>
      <c r="AP44" s="3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3.5" customHeight="1">
      <c r="B45" s="1129"/>
      <c r="C45" s="1" t="s">
        <v>545</v>
      </c>
      <c r="D45"/>
      <c r="E45"/>
      <c r="F45"/>
      <c r="G45" t="s">
        <v>264</v>
      </c>
      <c r="H45"/>
      <c r="I45"/>
      <c r="J45" t="s">
        <v>474</v>
      </c>
      <c r="R45" s="4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L45" s="25"/>
      <c r="AM45" s="18"/>
      <c r="AN45" s="18"/>
      <c r="AO45" s="18"/>
      <c r="AP45" s="3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 customHeight="1">
      <c r="R46" s="243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L46" s="25"/>
      <c r="AM46" s="18"/>
      <c r="AN46" s="18"/>
      <c r="AO46" s="18"/>
      <c r="AP46" s="3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3.5" customHeight="1">
      <c r="R47" s="243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L47" s="25"/>
      <c r="AM47" s="18"/>
      <c r="AN47" s="7"/>
      <c r="AO47" s="7"/>
      <c r="AP47" s="1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R48" s="24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L48" s="25"/>
      <c r="AM48" s="18"/>
      <c r="AN48" s="7"/>
      <c r="AO48" s="7"/>
      <c r="AP48" s="5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2.75" customHeight="1">
      <c r="R49" s="238"/>
      <c r="S49" s="11"/>
      <c r="T49" s="11"/>
      <c r="U49" s="11"/>
      <c r="V49" s="11"/>
      <c r="W49" s="11"/>
      <c r="X49" s="11"/>
      <c r="Y49" s="11"/>
      <c r="Z49" s="11"/>
      <c r="AA49" s="11"/>
      <c r="AB49" s="7"/>
      <c r="AC49" s="11"/>
      <c r="AD49" s="11"/>
      <c r="AE49" s="11"/>
      <c r="AF49" s="11"/>
      <c r="AG49" s="11"/>
      <c r="AH49" s="11"/>
      <c r="AI49" s="11"/>
      <c r="AM49" s="11"/>
      <c r="AN49" s="18"/>
      <c r="AO49" s="18"/>
      <c r="AP49" s="3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3.5" customHeight="1">
      <c r="R50" s="238"/>
      <c r="S50" s="1100"/>
      <c r="T50" s="1101"/>
      <c r="U50" s="1102"/>
      <c r="V50" s="1103"/>
      <c r="W50" s="56"/>
      <c r="X50" s="56"/>
      <c r="Y50" s="56"/>
      <c r="Z50" s="56"/>
      <c r="AA50" s="56"/>
      <c r="AB50" s="56"/>
      <c r="AC50" s="1100"/>
      <c r="AD50" s="1100"/>
      <c r="AE50" s="1104"/>
      <c r="AF50" s="11"/>
      <c r="AG50" s="11"/>
      <c r="AH50" s="11"/>
      <c r="AI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.75" customHeight="1">
      <c r="R51" s="238"/>
      <c r="S51" s="65"/>
      <c r="T51" s="65"/>
      <c r="U51" s="65"/>
      <c r="V51" s="1105"/>
      <c r="W51" s="65"/>
      <c r="X51" s="65"/>
      <c r="Y51" s="65"/>
      <c r="Z51" s="65"/>
      <c r="AA51" s="65"/>
      <c r="AB51" s="65"/>
      <c r="AC51" s="65"/>
      <c r="AD51" s="65"/>
      <c r="AE51" s="65"/>
      <c r="AF51" s="14"/>
      <c r="AG51" s="11"/>
      <c r="AH51" s="11"/>
      <c r="AI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5.75" customHeight="1">
      <c r="R52" s="238"/>
      <c r="S52" s="57"/>
      <c r="T52" s="57"/>
      <c r="U52" s="11"/>
      <c r="V52" s="11"/>
      <c r="W52" s="189"/>
      <c r="X52" s="11"/>
      <c r="Y52" s="11"/>
      <c r="Z52" s="11"/>
      <c r="AA52" s="11"/>
      <c r="AB52" s="11"/>
      <c r="AC52" s="14"/>
      <c r="AD52" s="11"/>
      <c r="AE52" s="11"/>
      <c r="AF52" s="11"/>
      <c r="AG52" s="11"/>
      <c r="AH52" s="11"/>
      <c r="AI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R53" s="245"/>
      <c r="S53" s="238"/>
      <c r="T53" s="201"/>
      <c r="U53" s="18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2" customHeight="1">
      <c r="R54" s="238"/>
      <c r="S54" s="238"/>
      <c r="T54" s="201"/>
      <c r="U54" s="18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3.5" customHeight="1">
      <c r="R55" s="217"/>
      <c r="S55" s="238"/>
      <c r="T55" s="201"/>
      <c r="U55" s="187"/>
      <c r="V55" s="217"/>
      <c r="W55" s="217"/>
      <c r="X55" s="217"/>
      <c r="Y55" s="217"/>
      <c r="Z55" s="217"/>
      <c r="AA55" s="217"/>
      <c r="AB55" s="217"/>
      <c r="AC55" s="217"/>
      <c r="AD55" s="217"/>
      <c r="AE55" s="199"/>
      <c r="AF55" s="217"/>
      <c r="AG55" s="217"/>
      <c r="AH55" s="217"/>
      <c r="AI55" s="217"/>
      <c r="AJ55" s="217"/>
      <c r="AK55" s="217"/>
      <c r="AL55" s="21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4.25" customHeight="1">
      <c r="R56" s="238"/>
      <c r="S56" s="383"/>
      <c r="T56" s="201"/>
      <c r="U56" s="187"/>
      <c r="V56" s="1108"/>
      <c r="W56" s="199"/>
      <c r="X56" s="199"/>
      <c r="Y56" s="199"/>
      <c r="Z56" s="199"/>
      <c r="AA56" s="199"/>
      <c r="AB56" s="199"/>
      <c r="AC56" s="199"/>
      <c r="AD56" s="199"/>
      <c r="AE56" s="229"/>
      <c r="AF56" s="217"/>
      <c r="AG56" s="217"/>
      <c r="AH56" s="217"/>
      <c r="AI56" s="217"/>
      <c r="AJ56" s="217"/>
      <c r="AK56" s="217"/>
      <c r="AL56" s="217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3.5" customHeight="1">
      <c r="C57" s="12"/>
      <c r="R57" s="238"/>
      <c r="S57" s="217"/>
      <c r="T57" s="236"/>
      <c r="U57" s="217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17"/>
      <c r="AG57" s="217"/>
      <c r="AH57" s="217"/>
      <c r="AI57" s="217"/>
      <c r="AJ57" s="217"/>
      <c r="AK57" s="217"/>
      <c r="AL57" s="217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4.25" customHeight="1">
      <c r="B58" s="1136"/>
      <c r="D58"/>
      <c r="E58"/>
      <c r="F58"/>
      <c r="H58"/>
      <c r="J58" s="34"/>
      <c r="S58" s="217"/>
      <c r="T58" s="217"/>
      <c r="U58" s="217"/>
      <c r="V58" s="217"/>
      <c r="W58" s="516"/>
      <c r="X58" s="1109"/>
      <c r="Y58" s="217"/>
      <c r="Z58" s="516"/>
      <c r="AA58" s="516"/>
      <c r="AB58" s="217"/>
      <c r="AC58" s="1110"/>
      <c r="AD58" s="217"/>
      <c r="AE58" s="217"/>
      <c r="AF58" s="217"/>
      <c r="AG58" s="217"/>
      <c r="AH58" s="217"/>
      <c r="AI58" s="217"/>
      <c r="AJ58" s="217"/>
      <c r="AK58" s="217"/>
      <c r="AL58" s="217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C59" s="24"/>
      <c r="D59"/>
      <c r="E59"/>
      <c r="F59" s="24"/>
      <c r="G59" s="24"/>
      <c r="H59" s="25"/>
      <c r="I59" s="25"/>
      <c r="J59" s="25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4"/>
      <c r="D60" s="1141"/>
      <c r="E60"/>
      <c r="F60"/>
      <c r="G60"/>
      <c r="H60"/>
      <c r="I60"/>
      <c r="J60"/>
      <c r="S60" s="217"/>
      <c r="T60" s="217"/>
      <c r="U60" s="217"/>
      <c r="V60" s="516"/>
      <c r="W60" s="516"/>
      <c r="X60" s="217"/>
      <c r="Y60" s="516"/>
      <c r="Z60" s="516"/>
      <c r="AA60" s="217"/>
      <c r="AB60" s="201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4.25" customHeight="1">
      <c r="S61" s="1111"/>
      <c r="T61" s="1112"/>
      <c r="U61" s="1113"/>
      <c r="V61" s="1114"/>
      <c r="W61" s="1115"/>
      <c r="X61" s="1115"/>
      <c r="Y61" s="1115"/>
      <c r="Z61" s="1115"/>
      <c r="AA61" s="1115"/>
      <c r="AB61" s="1115"/>
      <c r="AC61" s="1111"/>
      <c r="AD61" s="1111"/>
      <c r="AE61" s="1116"/>
      <c r="AF61" s="187"/>
      <c r="AG61" s="217"/>
      <c r="AH61" s="217"/>
      <c r="AI61" s="217"/>
      <c r="AJ61" s="217"/>
      <c r="AK61" s="217"/>
      <c r="AL61" s="217"/>
      <c r="AM61" s="11"/>
      <c r="AN61" s="3"/>
      <c r="AO61" s="3"/>
      <c r="AP61" s="65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5.75">
      <c r="A62" s="87"/>
      <c r="B62" s="28"/>
      <c r="C62" s="25"/>
      <c r="D62"/>
      <c r="E62" s="28"/>
      <c r="F62"/>
      <c r="G62" s="28"/>
      <c r="H62" s="25"/>
      <c r="I62" s="25"/>
      <c r="S62" s="1117"/>
      <c r="V62" s="1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J62" s="217"/>
      <c r="AK62" s="217"/>
      <c r="AL62" s="217"/>
      <c r="AM62" s="30"/>
      <c r="AN62" s="18"/>
      <c r="AO62" s="31"/>
      <c r="AP62" s="3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13.5" customHeight="1">
      <c r="D63" s="12" t="s">
        <v>610</v>
      </c>
      <c r="E63"/>
      <c r="F63"/>
      <c r="G63" s="20"/>
      <c r="H63"/>
      <c r="I63"/>
      <c r="J63"/>
      <c r="S63" s="483"/>
      <c r="Y63" s="20"/>
      <c r="AJ63" s="217"/>
      <c r="AK63" s="217"/>
      <c r="AL63" s="217"/>
      <c r="AM63" s="18"/>
      <c r="AN63" s="18"/>
      <c r="AO63" s="31"/>
      <c r="AP63" s="3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5" customHeight="1">
      <c r="B64" s="1548" t="s">
        <v>635</v>
      </c>
      <c r="D64" s="24"/>
      <c r="E64"/>
      <c r="F64"/>
      <c r="G64" s="24"/>
      <c r="H64" s="24"/>
      <c r="I64" s="25"/>
      <c r="J64" s="34">
        <v>0.35</v>
      </c>
      <c r="R64" s="238"/>
      <c r="S64" s="1118"/>
      <c r="V64" s="24"/>
      <c r="Y64" s="24"/>
      <c r="Z64" s="24"/>
      <c r="AA64" s="25"/>
      <c r="AB64" s="25"/>
      <c r="AC64" s="25"/>
      <c r="AD64" s="25"/>
      <c r="AJ64" s="217"/>
      <c r="AK64" s="217"/>
      <c r="AL64" s="217"/>
      <c r="AM64" s="68"/>
      <c r="AN64" s="18"/>
      <c r="AO64" s="3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>
      <c r="B65" s="24"/>
      <c r="C65" s="24" t="s">
        <v>611</v>
      </c>
      <c r="D65"/>
      <c r="E65"/>
      <c r="F65"/>
      <c r="G65"/>
      <c r="H65"/>
      <c r="I65"/>
      <c r="J65"/>
      <c r="R65" s="242"/>
      <c r="S65" s="217"/>
      <c r="T65" s="24"/>
      <c r="AI65" s="11"/>
      <c r="AJ65" s="217"/>
      <c r="AK65" s="217"/>
      <c r="AL65" s="217"/>
      <c r="AM65" s="18"/>
      <c r="AN65" s="18"/>
      <c r="AO65" s="3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4.25" customHeight="1">
      <c r="B66" s="28" t="s">
        <v>612</v>
      </c>
      <c r="C66" s="25"/>
      <c r="D66"/>
      <c r="E66"/>
      <c r="F66" s="28" t="s">
        <v>1</v>
      </c>
      <c r="G66"/>
      <c r="H66" s="1497" t="s">
        <v>613</v>
      </c>
      <c r="I66"/>
      <c r="J66" s="1497"/>
      <c r="R66" s="217"/>
      <c r="S66" s="217"/>
      <c r="T66" s="28"/>
      <c r="U66" s="25"/>
      <c r="Z66" s="29"/>
      <c r="AB66" s="28"/>
      <c r="AC66" s="25"/>
      <c r="AD66" s="25"/>
      <c r="AE66" s="25"/>
      <c r="AI66" s="40"/>
      <c r="AJ66" s="217"/>
      <c r="AK66" s="217"/>
      <c r="AL66" s="217"/>
      <c r="AM66" s="7"/>
      <c r="AN66" s="7"/>
      <c r="AO66" s="15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 thickBot="1">
      <c r="B67" s="25"/>
      <c r="C67" s="25"/>
      <c r="D67" s="33" t="s">
        <v>2</v>
      </c>
      <c r="E67" s="20"/>
      <c r="F67"/>
      <c r="G67"/>
      <c r="H67"/>
      <c r="I67"/>
      <c r="J67"/>
      <c r="R67" s="214"/>
      <c r="S67" s="217"/>
      <c r="T67" s="18"/>
      <c r="U67" s="25"/>
      <c r="V67" s="25"/>
      <c r="W67" s="20"/>
      <c r="AE67" s="32"/>
      <c r="AI67" s="40"/>
      <c r="AJ67" s="217"/>
      <c r="AK67" s="217"/>
      <c r="AL67" s="217"/>
      <c r="AM67" s="7"/>
      <c r="AN67" s="7"/>
      <c r="AO67" s="15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6.5" customHeight="1" thickBot="1">
      <c r="B68" s="1608" t="s">
        <v>550</v>
      </c>
      <c r="C68" s="133"/>
      <c r="D68" s="1609" t="s">
        <v>551</v>
      </c>
      <c r="E68" s="1037" t="s">
        <v>552</v>
      </c>
      <c r="F68" s="1037"/>
      <c r="G68" s="1037"/>
      <c r="H68" s="1610" t="s">
        <v>553</v>
      </c>
      <c r="I68" s="1611" t="s">
        <v>554</v>
      </c>
      <c r="J68" s="1612" t="s">
        <v>555</v>
      </c>
      <c r="L68" s="1701"/>
      <c r="M68" s="217"/>
      <c r="N68" s="275"/>
      <c r="O68" s="217"/>
      <c r="P68" s="217"/>
      <c r="Q68" s="1700"/>
      <c r="R68" s="360"/>
      <c r="S68" s="275"/>
      <c r="T68" s="275"/>
      <c r="U68" s="275"/>
      <c r="V68" s="275"/>
      <c r="W68" s="217"/>
      <c r="X68" s="1123"/>
      <c r="Y68" s="217"/>
      <c r="Z68" s="3"/>
      <c r="AA68" s="42"/>
      <c r="AB68" s="217"/>
      <c r="AC68" s="217"/>
      <c r="AL68" s="217"/>
      <c r="AM68" s="18"/>
      <c r="AN68" s="18"/>
      <c r="AO68" s="3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1.25" customHeight="1">
      <c r="B69" s="1613" t="s">
        <v>556</v>
      </c>
      <c r="C69" s="1576" t="s">
        <v>557</v>
      </c>
      <c r="D69" s="1614" t="s">
        <v>558</v>
      </c>
      <c r="E69" s="1615" t="s">
        <v>559</v>
      </c>
      <c r="F69" s="1615" t="s">
        <v>88</v>
      </c>
      <c r="G69" s="1615" t="s">
        <v>89</v>
      </c>
      <c r="H69" s="1616" t="s">
        <v>560</v>
      </c>
      <c r="I69" s="1580" t="s">
        <v>561</v>
      </c>
      <c r="J69" s="1581" t="s">
        <v>562</v>
      </c>
      <c r="L69" s="238"/>
      <c r="M69" s="1121"/>
      <c r="N69" s="1121"/>
      <c r="O69" s="275"/>
      <c r="P69" s="275"/>
      <c r="Q69" s="275"/>
      <c r="R69" s="229"/>
      <c r="S69" s="229"/>
      <c r="T69" s="1124"/>
      <c r="U69" s="275"/>
      <c r="V69" s="275"/>
      <c r="W69" s="229"/>
      <c r="X69" s="275"/>
      <c r="Y69" s="275"/>
      <c r="Z69" s="18"/>
      <c r="AA69" s="18"/>
      <c r="AB69" s="217"/>
      <c r="AC69" s="217"/>
      <c r="AL69" s="217"/>
      <c r="AM69" s="18"/>
      <c r="AN69" s="18"/>
      <c r="AO69" s="3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2.75" customHeight="1" thickBot="1">
      <c r="B70" s="1653"/>
      <c r="C70" s="1583"/>
      <c r="D70" s="1584"/>
      <c r="E70" s="1618" t="s">
        <v>7</v>
      </c>
      <c r="F70" s="1618" t="s">
        <v>8</v>
      </c>
      <c r="G70" s="1618" t="s">
        <v>9</v>
      </c>
      <c r="H70" s="1585" t="s">
        <v>563</v>
      </c>
      <c r="I70" s="1586" t="s">
        <v>564</v>
      </c>
      <c r="J70" s="1587" t="s">
        <v>565</v>
      </c>
      <c r="L70" s="238"/>
      <c r="M70" s="217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31"/>
      <c r="AA70" s="31"/>
      <c r="AB70" s="217"/>
      <c r="AC70" s="217"/>
      <c r="AL70" s="217"/>
      <c r="AM70" s="18"/>
      <c r="AN70" s="18"/>
      <c r="AO70" s="3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3.5" customHeight="1">
      <c r="B71" s="133"/>
      <c r="C71" s="773" t="s">
        <v>249</v>
      </c>
      <c r="D71" s="1831">
        <v>250</v>
      </c>
      <c r="E71" s="417">
        <v>2.875</v>
      </c>
      <c r="F71" s="418">
        <v>5.0599999999999996</v>
      </c>
      <c r="G71" s="418">
        <v>18.163</v>
      </c>
      <c r="H71" s="1638">
        <v>131.80000000000001</v>
      </c>
      <c r="I71" s="1648">
        <v>3</v>
      </c>
      <c r="J71" s="1647" t="s">
        <v>229</v>
      </c>
      <c r="L71" s="1722"/>
      <c r="M71" s="1903"/>
      <c r="N71" s="441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5"/>
      <c r="AA71" s="45"/>
      <c r="AB71" s="217"/>
      <c r="AC71" s="217"/>
      <c r="AL71" s="217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.75" customHeight="1">
      <c r="B72" s="1590" t="s">
        <v>566</v>
      </c>
      <c r="C72" s="303" t="s">
        <v>614</v>
      </c>
      <c r="D72" s="1509" t="s">
        <v>466</v>
      </c>
      <c r="E72" s="1067">
        <v>4.7300000000000004</v>
      </c>
      <c r="F72" s="1068">
        <v>5.0149999999999997</v>
      </c>
      <c r="G72" s="386">
        <v>32.729999999999997</v>
      </c>
      <c r="H72" s="1628">
        <f t="shared" ref="H72:H77" si="0">G72*4+F72*9+E72*4</f>
        <v>194.97499999999997</v>
      </c>
      <c r="I72" s="1651">
        <v>23</v>
      </c>
      <c r="J72" s="1600" t="s">
        <v>387</v>
      </c>
      <c r="L72" s="253"/>
      <c r="M72" s="201"/>
      <c r="N72" s="187"/>
      <c r="O72" s="244"/>
      <c r="P72" s="244"/>
      <c r="Q72" s="217"/>
      <c r="R72" s="217"/>
      <c r="S72" s="1715"/>
      <c r="T72" s="1715"/>
      <c r="U72" s="1715"/>
      <c r="V72" s="1715"/>
      <c r="W72" s="239"/>
      <c r="X72" s="425"/>
      <c r="Y72" s="239"/>
      <c r="Z72" s="57"/>
      <c r="AA72" s="1538"/>
      <c r="AB72" s="217"/>
      <c r="AC72" s="217"/>
      <c r="AL72" s="217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3.5" customHeight="1">
      <c r="B73" s="1593" t="s">
        <v>567</v>
      </c>
      <c r="C73" s="1989" t="s">
        <v>615</v>
      </c>
      <c r="D73" s="1054"/>
      <c r="E73" s="1055">
        <v>1.583</v>
      </c>
      <c r="F73" s="1056">
        <v>1.3520000000000001</v>
      </c>
      <c r="G73" s="390">
        <v>3.0129999999999999</v>
      </c>
      <c r="H73" s="1638">
        <f t="shared" si="0"/>
        <v>30.552</v>
      </c>
      <c r="I73" s="1652"/>
      <c r="J73" s="1592" t="s">
        <v>373</v>
      </c>
      <c r="L73" s="238"/>
      <c r="M73" s="201"/>
      <c r="N73" s="244"/>
      <c r="O73" s="244"/>
      <c r="P73" s="244"/>
      <c r="Q73" s="217"/>
      <c r="R73" s="217"/>
      <c r="S73" s="483"/>
      <c r="T73" s="483"/>
      <c r="U73" s="394"/>
      <c r="V73" s="1125"/>
      <c r="W73" s="483"/>
      <c r="X73" s="394"/>
      <c r="Y73" s="483"/>
      <c r="Z73" s="1736"/>
      <c r="AA73" s="426"/>
      <c r="AB73" s="217"/>
      <c r="AC73" s="217"/>
      <c r="AL73" s="217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3.5" customHeight="1">
      <c r="B74" s="119"/>
      <c r="C74" s="673" t="s">
        <v>388</v>
      </c>
      <c r="D74" s="1054" t="s">
        <v>428</v>
      </c>
      <c r="E74" s="532">
        <v>15.195</v>
      </c>
      <c r="F74" s="533">
        <v>18.282</v>
      </c>
      <c r="G74" s="533">
        <v>13.631</v>
      </c>
      <c r="H74" s="1640">
        <f t="shared" si="0"/>
        <v>279.84199999999998</v>
      </c>
      <c r="I74" s="1652">
        <v>13</v>
      </c>
      <c r="J74" s="1595" t="s">
        <v>389</v>
      </c>
      <c r="L74" s="238"/>
      <c r="M74" s="201"/>
      <c r="N74" s="244"/>
      <c r="O74" s="244"/>
      <c r="P74" s="244"/>
      <c r="Q74" s="217"/>
      <c r="R74" s="217"/>
      <c r="S74" s="239"/>
      <c r="T74" s="483"/>
      <c r="U74" s="483"/>
      <c r="V74" s="483"/>
      <c r="W74" s="483"/>
      <c r="X74" s="483"/>
      <c r="Y74" s="483"/>
      <c r="Z74" s="426"/>
      <c r="AA74" s="426"/>
      <c r="AB74" s="199"/>
      <c r="AC74" s="244"/>
      <c r="AL74" s="217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>
      <c r="B75" s="1596" t="s">
        <v>18</v>
      </c>
      <c r="C75" s="641" t="s">
        <v>287</v>
      </c>
      <c r="D75" s="1061">
        <v>200</v>
      </c>
      <c r="E75" s="1062">
        <v>1</v>
      </c>
      <c r="F75" s="1059">
        <v>0</v>
      </c>
      <c r="G75" s="1059">
        <v>20.92</v>
      </c>
      <c r="H75" s="1640">
        <f t="shared" si="0"/>
        <v>87.68</v>
      </c>
      <c r="I75" s="1652">
        <v>42</v>
      </c>
      <c r="J75" s="1598" t="s">
        <v>10</v>
      </c>
      <c r="L75" s="244"/>
      <c r="M75" s="244"/>
      <c r="N75" s="244"/>
      <c r="O75" s="244"/>
      <c r="P75" s="244"/>
      <c r="Q75" s="217"/>
      <c r="R75" s="217"/>
      <c r="S75" s="1442"/>
      <c r="T75" s="1107"/>
      <c r="U75" s="1703"/>
      <c r="V75" s="1107"/>
      <c r="W75" s="1107"/>
      <c r="X75" s="425"/>
      <c r="Y75" s="1107"/>
      <c r="Z75" s="1107"/>
      <c r="AA75" s="1735"/>
      <c r="AB75" s="217"/>
      <c r="AC75" s="306"/>
      <c r="AL75" s="217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3.5" customHeight="1">
      <c r="B76" s="1599" t="s">
        <v>568</v>
      </c>
      <c r="C76" s="678" t="s">
        <v>12</v>
      </c>
      <c r="D76" s="260">
        <v>60</v>
      </c>
      <c r="E76" s="378">
        <v>3.06</v>
      </c>
      <c r="F76" s="379">
        <v>0.51</v>
      </c>
      <c r="G76" s="379">
        <v>28.38</v>
      </c>
      <c r="H76" s="1640">
        <f t="shared" si="0"/>
        <v>130.35</v>
      </c>
      <c r="I76" s="1650">
        <v>33</v>
      </c>
      <c r="J76" s="1598" t="s">
        <v>11</v>
      </c>
      <c r="L76" s="238"/>
      <c r="M76" s="201"/>
      <c r="N76" s="244"/>
      <c r="O76" s="244"/>
      <c r="P76" s="244"/>
      <c r="Q76" s="217"/>
      <c r="R76" s="217"/>
      <c r="S76" s="1442"/>
      <c r="T76" s="1107"/>
      <c r="U76" s="1107"/>
      <c r="V76" s="1107"/>
      <c r="W76" s="1107"/>
      <c r="X76" s="1107"/>
      <c r="Y76" s="1107"/>
      <c r="Z76" s="424"/>
      <c r="AA76" s="426"/>
      <c r="AB76" s="199"/>
      <c r="AC76" s="199"/>
      <c r="AL76" s="199"/>
      <c r="AM76" s="14"/>
      <c r="AN76" s="14"/>
      <c r="AO76" s="14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4.25" customHeight="1" thickBot="1">
      <c r="B77" s="119"/>
      <c r="C77" s="525" t="s">
        <v>13</v>
      </c>
      <c r="D77" s="419">
        <v>40</v>
      </c>
      <c r="E77" s="413">
        <v>2.2599999999999998</v>
      </c>
      <c r="F77" s="414">
        <v>0.48</v>
      </c>
      <c r="G77" s="414">
        <v>16.739999999999998</v>
      </c>
      <c r="H77" s="1640">
        <f t="shared" si="0"/>
        <v>80.319999999999993</v>
      </c>
      <c r="I77" s="1651">
        <v>32</v>
      </c>
      <c r="J77" s="1626" t="s">
        <v>11</v>
      </c>
      <c r="L77" s="238"/>
      <c r="M77" s="201"/>
      <c r="N77" s="244"/>
      <c r="O77" s="244"/>
      <c r="P77" s="244"/>
      <c r="Q77" s="217"/>
      <c r="R77" s="217"/>
      <c r="S77" s="239"/>
      <c r="T77" s="239"/>
      <c r="U77" s="239"/>
      <c r="V77" s="239"/>
      <c r="W77" s="239"/>
      <c r="X77" s="239"/>
      <c r="Y77" s="239"/>
      <c r="Z77" s="57"/>
      <c r="AA77" s="426"/>
      <c r="AB77" s="306"/>
      <c r="AC77" s="1119"/>
      <c r="AL77" s="217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3.5" customHeight="1" thickBot="1">
      <c r="B78" s="1601" t="s">
        <v>616</v>
      </c>
      <c r="C78" s="46"/>
      <c r="D78" s="63"/>
      <c r="E78" s="374">
        <f>SUM(E71:E77)</f>
        <v>30.703000000000003</v>
      </c>
      <c r="F78" s="373">
        <f>SUM(F71:F77)</f>
        <v>30.699000000000002</v>
      </c>
      <c r="G78" s="247">
        <f>SUM(G71:G77)</f>
        <v>133.577</v>
      </c>
      <c r="H78" s="380">
        <f>SUM(H71:H77)</f>
        <v>935.51900000000001</v>
      </c>
      <c r="I78" s="1832" t="s">
        <v>570</v>
      </c>
      <c r="J78" s="1604"/>
      <c r="L78" s="238"/>
      <c r="M78" s="201"/>
      <c r="N78" s="244"/>
      <c r="O78" s="244"/>
      <c r="P78" s="244"/>
      <c r="Q78" s="217"/>
      <c r="R78" s="217"/>
      <c r="S78" s="239"/>
      <c r="T78" s="239"/>
      <c r="U78" s="239"/>
      <c r="V78" s="239"/>
      <c r="W78" s="239"/>
      <c r="X78" s="239"/>
      <c r="Y78" s="239"/>
      <c r="Z78" s="57"/>
      <c r="AA78" s="426"/>
      <c r="AB78" s="244"/>
      <c r="AC78" s="244"/>
      <c r="AL78" s="217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5.75" thickBot="1">
      <c r="B79" s="1605" t="s">
        <v>16</v>
      </c>
      <c r="C79" s="50"/>
      <c r="D79" s="66"/>
      <c r="E79" s="391">
        <v>31.5</v>
      </c>
      <c r="F79" s="392">
        <v>32.200000000000003</v>
      </c>
      <c r="G79" s="392">
        <v>134.05000000000001</v>
      </c>
      <c r="H79" s="1078">
        <v>952</v>
      </c>
      <c r="I79" s="1606" t="s">
        <v>571</v>
      </c>
      <c r="J79" s="1607">
        <f>D71+D75+D76+D77+130+55+110+15</f>
        <v>860</v>
      </c>
      <c r="L79" s="187"/>
      <c r="M79" s="1540"/>
      <c r="N79" s="199"/>
      <c r="O79" s="244"/>
      <c r="P79" s="244"/>
      <c r="Q79" s="217"/>
      <c r="R79" s="217"/>
      <c r="S79" s="1704"/>
      <c r="T79" s="1705"/>
      <c r="U79" s="1706"/>
      <c r="V79" s="1704"/>
      <c r="W79" s="1707"/>
      <c r="X79" s="1708"/>
      <c r="Y79" s="1708"/>
      <c r="Z79" s="1889"/>
      <c r="AA79" s="1890"/>
      <c r="AB79" s="229"/>
      <c r="AC79" s="229"/>
      <c r="AL79" s="217"/>
      <c r="AM79" s="11"/>
      <c r="AN79" s="26"/>
      <c r="AO79" s="26"/>
      <c r="AP79" s="3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5.75" thickBot="1">
      <c r="L80" s="217"/>
      <c r="M80" s="1541"/>
      <c r="N80" s="217"/>
      <c r="O80" s="244"/>
      <c r="P80" s="244"/>
      <c r="Q80" s="217"/>
      <c r="R80" s="217"/>
      <c r="S80" s="1710"/>
      <c r="T80" s="1710"/>
      <c r="U80" s="1711"/>
      <c r="V80" s="1710"/>
      <c r="W80" s="1711"/>
      <c r="X80" s="1712"/>
      <c r="Y80" s="1711"/>
      <c r="Z80" s="1738"/>
      <c r="AA80" s="1741"/>
      <c r="AB80" s="229"/>
      <c r="AC80" s="229"/>
      <c r="AL80" s="217"/>
      <c r="AM80" s="11"/>
      <c r="AN80" s="18"/>
      <c r="AO80" s="18"/>
      <c r="AP80" s="3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1.25" customHeight="1" thickBot="1">
      <c r="B81" s="1608" t="s">
        <v>550</v>
      </c>
      <c r="C81" s="133"/>
      <c r="D81" s="1609" t="s">
        <v>551</v>
      </c>
      <c r="E81" s="1037" t="s">
        <v>552</v>
      </c>
      <c r="F81" s="1037"/>
      <c r="G81" s="1037"/>
      <c r="H81" s="1610" t="s">
        <v>553</v>
      </c>
      <c r="I81" s="1611" t="s">
        <v>554</v>
      </c>
      <c r="J81" s="1612" t="s">
        <v>555</v>
      </c>
      <c r="L81" s="1722"/>
      <c r="M81" s="1714"/>
      <c r="N81" s="441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5"/>
      <c r="AA81" s="45"/>
      <c r="AB81" s="217"/>
      <c r="AC81" s="229"/>
      <c r="AL81" s="217"/>
      <c r="AM81" s="11"/>
      <c r="AN81" s="18"/>
      <c r="AO81" s="18"/>
      <c r="AP81" s="3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5" customHeight="1">
      <c r="B82" s="1613" t="s">
        <v>556</v>
      </c>
      <c r="C82" s="1576" t="s">
        <v>557</v>
      </c>
      <c r="D82" s="1614" t="s">
        <v>558</v>
      </c>
      <c r="E82" s="1615" t="s">
        <v>559</v>
      </c>
      <c r="F82" s="1615" t="s">
        <v>88</v>
      </c>
      <c r="G82" s="1615" t="s">
        <v>89</v>
      </c>
      <c r="H82" s="1616" t="s">
        <v>560</v>
      </c>
      <c r="I82" s="1580" t="s">
        <v>561</v>
      </c>
      <c r="J82" s="1581" t="s">
        <v>562</v>
      </c>
      <c r="L82" s="238"/>
      <c r="M82" s="1716"/>
      <c r="N82" s="187"/>
      <c r="O82" s="244"/>
      <c r="P82" s="244"/>
      <c r="Q82" s="217"/>
      <c r="R82" s="217"/>
      <c r="S82" s="1715"/>
      <c r="T82" s="1715"/>
      <c r="U82" s="1715"/>
      <c r="V82" s="1715"/>
      <c r="W82" s="239"/>
      <c r="X82" s="425"/>
      <c r="Y82" s="239"/>
      <c r="Z82" s="57"/>
      <c r="AA82" s="1538"/>
      <c r="AB82" s="217"/>
      <c r="AC82" s="229"/>
      <c r="AL82" s="217"/>
      <c r="AM82" s="11"/>
      <c r="AN82" s="7"/>
      <c r="AO82" s="7"/>
      <c r="AP82" s="3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2" customHeight="1" thickBot="1">
      <c r="B83" s="1653"/>
      <c r="C83" s="1583"/>
      <c r="D83" s="1584"/>
      <c r="E83" s="1618" t="s">
        <v>7</v>
      </c>
      <c r="F83" s="1618" t="s">
        <v>8</v>
      </c>
      <c r="G83" s="1618" t="s">
        <v>9</v>
      </c>
      <c r="H83" s="1585" t="s">
        <v>563</v>
      </c>
      <c r="I83" s="1586" t="s">
        <v>564</v>
      </c>
      <c r="J83" s="1587" t="s">
        <v>565</v>
      </c>
      <c r="L83" s="238"/>
      <c r="M83" s="201"/>
      <c r="N83" s="187"/>
      <c r="O83" s="244"/>
      <c r="P83" s="244"/>
      <c r="Q83" s="217"/>
      <c r="R83" s="217"/>
      <c r="S83" s="1715"/>
      <c r="T83" s="1715"/>
      <c r="U83" s="1715"/>
      <c r="V83" s="1715"/>
      <c r="W83" s="239"/>
      <c r="X83" s="425"/>
      <c r="Y83" s="239"/>
      <c r="Z83" s="57"/>
      <c r="AA83" s="1735"/>
      <c r="AB83" s="217"/>
      <c r="AC83" s="229"/>
      <c r="AL83" s="217"/>
      <c r="AM83" s="11"/>
      <c r="AN83" s="18"/>
      <c r="AO83" s="18"/>
      <c r="AP83" s="3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.75" customHeight="1">
      <c r="B84" s="133"/>
      <c r="C84" s="1834" t="s">
        <v>234</v>
      </c>
      <c r="D84" s="707">
        <v>250</v>
      </c>
      <c r="E84" s="413">
        <v>4.4880000000000004</v>
      </c>
      <c r="F84" s="414">
        <v>7.25</v>
      </c>
      <c r="G84" s="414">
        <v>18.72</v>
      </c>
      <c r="H84" s="1640">
        <f t="shared" ref="H84:H90" si="1">G84*4+F84*9+E84*4</f>
        <v>158.08199999999999</v>
      </c>
      <c r="I84" s="1835">
        <v>4</v>
      </c>
      <c r="J84" s="1620" t="s">
        <v>617</v>
      </c>
      <c r="L84" s="238"/>
      <c r="M84" s="1716"/>
      <c r="N84" s="187"/>
      <c r="O84" s="244"/>
      <c r="P84" s="244"/>
      <c r="Q84" s="217"/>
      <c r="R84" s="217"/>
      <c r="S84" s="483"/>
      <c r="T84" s="1715"/>
      <c r="U84" s="394"/>
      <c r="V84" s="1125"/>
      <c r="W84" s="483"/>
      <c r="X84" s="394"/>
      <c r="Y84" s="483"/>
      <c r="Z84" s="426"/>
      <c r="AA84" s="426"/>
      <c r="AB84" s="217"/>
      <c r="AC84" s="199"/>
      <c r="AL84" s="217"/>
      <c r="AM84" s="11"/>
      <c r="AN84" s="18"/>
      <c r="AO84" s="18"/>
      <c r="AP84" s="3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3.5" customHeight="1">
      <c r="B85" s="1590" t="s">
        <v>566</v>
      </c>
      <c r="C85" s="811" t="s">
        <v>304</v>
      </c>
      <c r="D85" s="707" t="s">
        <v>637</v>
      </c>
      <c r="E85" s="416">
        <v>13.942</v>
      </c>
      <c r="F85" s="1065">
        <v>13.586</v>
      </c>
      <c r="G85" s="1066">
        <v>14.999000000000001</v>
      </c>
      <c r="H85" s="1640">
        <f t="shared" si="1"/>
        <v>238.03800000000001</v>
      </c>
      <c r="I85" s="1836">
        <v>20</v>
      </c>
      <c r="J85" s="1598" t="s">
        <v>303</v>
      </c>
      <c r="L85" s="238"/>
      <c r="M85" s="201"/>
      <c r="N85" s="187"/>
      <c r="O85" s="244"/>
      <c r="P85" s="244"/>
      <c r="Q85" s="217"/>
      <c r="R85" s="217"/>
      <c r="S85" s="239"/>
      <c r="T85" s="483"/>
      <c r="U85" s="483"/>
      <c r="V85" s="483"/>
      <c r="W85" s="483"/>
      <c r="X85" s="483"/>
      <c r="Y85" s="483"/>
      <c r="Z85" s="426"/>
      <c r="AA85" s="426"/>
      <c r="AB85" s="217"/>
      <c r="AC85" s="199"/>
      <c r="AL85" s="217"/>
      <c r="AM85" s="11"/>
      <c r="AN85" s="18"/>
      <c r="AO85" s="18"/>
      <c r="AP85" s="3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3.5" customHeight="1">
      <c r="B86" s="1593" t="s">
        <v>567</v>
      </c>
      <c r="C86" s="1621" t="s">
        <v>572</v>
      </c>
      <c r="D86" s="1509" t="s">
        <v>465</v>
      </c>
      <c r="E86" s="384">
        <v>2.657</v>
      </c>
      <c r="F86" s="385">
        <v>6.4359999999999999</v>
      </c>
      <c r="G86" s="386">
        <v>22.611999999999998</v>
      </c>
      <c r="H86" s="1628">
        <f t="shared" si="1"/>
        <v>159</v>
      </c>
      <c r="I86" s="1836">
        <v>25</v>
      </c>
      <c r="J86" s="1600" t="s">
        <v>311</v>
      </c>
      <c r="L86" s="244"/>
      <c r="M86" s="201"/>
      <c r="N86" s="187"/>
      <c r="O86" s="244"/>
      <c r="P86" s="244"/>
      <c r="Q86" s="217"/>
      <c r="R86" s="217"/>
      <c r="S86" s="1442"/>
      <c r="T86" s="1107"/>
      <c r="U86" s="1107"/>
      <c r="V86" s="1107"/>
      <c r="W86" s="1107"/>
      <c r="X86" s="1107"/>
      <c r="Y86" s="1107"/>
      <c r="Z86" s="424"/>
      <c r="AA86" s="426"/>
      <c r="AB86" s="217"/>
      <c r="AC86" s="199"/>
      <c r="AL86" s="217"/>
      <c r="AM86" s="11"/>
      <c r="AN86" s="18"/>
      <c r="AO86" s="18"/>
      <c r="AP86" s="3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>
      <c r="B87" s="119"/>
      <c r="C87" s="1623" t="s">
        <v>574</v>
      </c>
      <c r="D87" s="1098"/>
      <c r="E87" s="388">
        <v>1.857</v>
      </c>
      <c r="F87" s="389">
        <v>2.1309999999999998</v>
      </c>
      <c r="G87" s="390">
        <v>3.4350000000000001</v>
      </c>
      <c r="H87" s="1638">
        <f t="shared" si="1"/>
        <v>40.346999999999994</v>
      </c>
      <c r="I87" s="1837"/>
      <c r="J87" s="1592" t="s">
        <v>286</v>
      </c>
      <c r="L87" s="238"/>
      <c r="M87" s="201"/>
      <c r="N87" s="187"/>
      <c r="O87" s="244"/>
      <c r="P87" s="244"/>
      <c r="Q87" s="217"/>
      <c r="R87" s="217"/>
      <c r="S87" s="239"/>
      <c r="T87" s="239"/>
      <c r="U87" s="239"/>
      <c r="V87" s="239"/>
      <c r="W87" s="239"/>
      <c r="X87" s="239"/>
      <c r="Y87" s="239"/>
      <c r="Z87" s="57"/>
      <c r="AA87" s="426"/>
      <c r="AB87" s="217"/>
      <c r="AC87" s="199"/>
      <c r="AL87" s="217"/>
      <c r="AM87" s="11"/>
      <c r="AN87" s="26"/>
      <c r="AO87" s="18"/>
      <c r="AP87" s="3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4.25" customHeight="1">
      <c r="B88" s="1596" t="s">
        <v>18</v>
      </c>
      <c r="C88" s="811" t="s">
        <v>287</v>
      </c>
      <c r="D88" s="805">
        <v>200</v>
      </c>
      <c r="E88" s="1062">
        <v>1</v>
      </c>
      <c r="F88" s="1059">
        <v>0</v>
      </c>
      <c r="G88" s="1059">
        <v>20.92</v>
      </c>
      <c r="H88" s="1640">
        <f t="shared" si="1"/>
        <v>87.68</v>
      </c>
      <c r="I88" s="1838">
        <v>42</v>
      </c>
      <c r="J88" s="1598" t="s">
        <v>10</v>
      </c>
      <c r="L88" s="238"/>
      <c r="M88" s="201"/>
      <c r="N88" s="187"/>
      <c r="O88" s="244"/>
      <c r="P88" s="244"/>
      <c r="Q88" s="217"/>
      <c r="R88" s="217"/>
      <c r="S88" s="239"/>
      <c r="T88" s="239"/>
      <c r="U88" s="239"/>
      <c r="V88" s="239"/>
      <c r="W88" s="239"/>
      <c r="X88" s="239"/>
      <c r="Y88" s="239"/>
      <c r="Z88" s="57"/>
      <c r="AA88" s="426"/>
      <c r="AB88" s="199"/>
      <c r="AC88" s="199"/>
      <c r="AL88" s="217"/>
      <c r="AM88" s="11"/>
      <c r="AN88" s="18"/>
      <c r="AO88" s="18"/>
      <c r="AP88" s="3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5.75" customHeight="1">
      <c r="B89" s="1599" t="s">
        <v>575</v>
      </c>
      <c r="C89" s="811" t="s">
        <v>12</v>
      </c>
      <c r="D89" s="805">
        <v>70</v>
      </c>
      <c r="E89" s="413">
        <v>3.57</v>
      </c>
      <c r="F89" s="414">
        <v>0.59499999999999997</v>
      </c>
      <c r="G89" s="414">
        <v>33.104999999999997</v>
      </c>
      <c r="H89" s="1640">
        <f t="shared" si="1"/>
        <v>152.05499999999998</v>
      </c>
      <c r="I89" s="1650">
        <v>33</v>
      </c>
      <c r="J89" s="1598" t="s">
        <v>11</v>
      </c>
      <c r="L89" s="383"/>
      <c r="M89" s="201"/>
      <c r="N89" s="187"/>
      <c r="O89" s="244"/>
      <c r="P89" s="244"/>
      <c r="Q89" s="217"/>
      <c r="R89" s="217"/>
      <c r="S89" s="239"/>
      <c r="T89" s="239"/>
      <c r="U89" s="239"/>
      <c r="V89" s="239"/>
      <c r="W89" s="239"/>
      <c r="X89" s="239"/>
      <c r="Y89" s="425"/>
      <c r="Z89" s="57"/>
      <c r="AA89" s="426"/>
      <c r="AB89" s="199"/>
      <c r="AC89" s="229"/>
      <c r="AL89" s="217"/>
      <c r="AM89" s="11"/>
      <c r="AN89" s="18"/>
      <c r="AO89" s="18"/>
      <c r="AP89" s="3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4.25" customHeight="1" thickBot="1">
      <c r="B90" s="119"/>
      <c r="C90" s="686" t="s">
        <v>13</v>
      </c>
      <c r="D90" s="845">
        <v>50</v>
      </c>
      <c r="E90" s="413">
        <v>2.8250000000000002</v>
      </c>
      <c r="F90" s="414">
        <v>0.6</v>
      </c>
      <c r="G90" s="414">
        <v>20.925000000000001</v>
      </c>
      <c r="H90" s="1640">
        <f t="shared" si="1"/>
        <v>100.4</v>
      </c>
      <c r="I90" s="1651">
        <v>32</v>
      </c>
      <c r="J90" s="1626" t="s">
        <v>11</v>
      </c>
      <c r="L90" s="187"/>
      <c r="M90" s="1540"/>
      <c r="N90" s="199"/>
      <c r="O90" s="244"/>
      <c r="P90" s="244"/>
      <c r="Q90" s="217"/>
      <c r="R90" s="217"/>
      <c r="S90" s="1717"/>
      <c r="T90" s="1717"/>
      <c r="U90" s="1708"/>
      <c r="V90" s="1717"/>
      <c r="W90" s="1717"/>
      <c r="X90" s="1708"/>
      <c r="Y90" s="1717"/>
      <c r="Z90" s="1891"/>
      <c r="AA90" s="1891"/>
      <c r="AB90" s="199"/>
      <c r="AC90" s="229"/>
      <c r="AL90" s="217"/>
      <c r="AM90" s="11"/>
      <c r="AN90" s="18"/>
      <c r="AO90" s="11"/>
      <c r="AP90" s="3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7.25" customHeight="1" thickBot="1">
      <c r="B91" s="1601" t="s">
        <v>616</v>
      </c>
      <c r="C91" s="46"/>
      <c r="D91" s="63"/>
      <c r="E91" s="169">
        <f>SUM(E84:E90)</f>
        <v>30.338999999999999</v>
      </c>
      <c r="F91" s="168">
        <f>SUM(F84:F90)</f>
        <v>30.597999999999999</v>
      </c>
      <c r="G91" s="168">
        <f>SUM(G84:G90)</f>
        <v>134.71600000000001</v>
      </c>
      <c r="H91" s="1877">
        <f>SUM(H84:H90)</f>
        <v>935.60199999999986</v>
      </c>
      <c r="I91" s="1832" t="s">
        <v>570</v>
      </c>
      <c r="J91" s="1604"/>
      <c r="L91" s="217"/>
      <c r="M91" s="1541"/>
      <c r="N91" s="217"/>
      <c r="O91" s="244"/>
      <c r="P91" s="244"/>
      <c r="Q91" s="217"/>
      <c r="R91" s="217"/>
      <c r="S91" s="1710"/>
      <c r="T91" s="1710"/>
      <c r="U91" s="1711"/>
      <c r="V91" s="1710"/>
      <c r="W91" s="1711"/>
      <c r="X91" s="1712"/>
      <c r="Y91" s="1711"/>
      <c r="Z91" s="1738"/>
      <c r="AA91" s="1741"/>
      <c r="AB91" s="199"/>
      <c r="AC91" s="199"/>
      <c r="AL91" s="217"/>
      <c r="AM91" s="11"/>
      <c r="AN91" s="18"/>
      <c r="AO91" s="18"/>
      <c r="AP91" s="3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7.25" customHeight="1" thickBot="1">
      <c r="B92" s="1605" t="s">
        <v>16</v>
      </c>
      <c r="C92" s="50"/>
      <c r="D92" s="66"/>
      <c r="E92" s="391">
        <v>31.5</v>
      </c>
      <c r="F92" s="392">
        <v>32.200000000000003</v>
      </c>
      <c r="G92" s="392">
        <v>134.05000000000001</v>
      </c>
      <c r="H92" s="1078">
        <v>952</v>
      </c>
      <c r="I92" s="1606" t="s">
        <v>571</v>
      </c>
      <c r="J92" s="1607">
        <f>D84+D88+D89+D90+120+20+120+60</f>
        <v>890</v>
      </c>
      <c r="L92" s="1722"/>
      <c r="M92" s="1723"/>
      <c r="N92" s="441"/>
      <c r="O92" s="244"/>
      <c r="P92" s="244"/>
      <c r="Q92" s="217"/>
      <c r="R92" s="217"/>
      <c r="S92" s="244"/>
      <c r="T92" s="244"/>
      <c r="U92" s="244"/>
      <c r="V92" s="244"/>
      <c r="W92" s="244"/>
      <c r="X92" s="244"/>
      <c r="Y92" s="244"/>
      <c r="Z92" s="5"/>
      <c r="AA92" s="45"/>
      <c r="AB92" s="1120"/>
      <c r="AC92" s="199"/>
      <c r="AL92" s="217"/>
      <c r="AM92" s="11"/>
      <c r="AN92" s="7"/>
      <c r="AO92" s="7"/>
      <c r="AP92" s="14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8" customHeight="1" thickBot="1">
      <c r="L93" s="238"/>
      <c r="M93" s="201"/>
      <c r="N93" s="187"/>
      <c r="O93" s="244"/>
      <c r="P93" s="244"/>
      <c r="Q93" s="217"/>
      <c r="R93" s="217"/>
      <c r="S93" s="483"/>
      <c r="T93" s="483"/>
      <c r="U93" s="394"/>
      <c r="V93" s="483"/>
      <c r="W93" s="1743"/>
      <c r="X93" s="394"/>
      <c r="Y93" s="483"/>
      <c r="Z93" s="426"/>
      <c r="AA93" s="426"/>
      <c r="AB93" s="1120"/>
      <c r="AC93" s="199"/>
      <c r="AL93" s="217"/>
      <c r="AM93" s="11"/>
      <c r="AN93" s="7"/>
      <c r="AO93" s="7"/>
      <c r="AP93" s="3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3.5" customHeight="1" thickBot="1">
      <c r="B94" s="1608" t="s">
        <v>550</v>
      </c>
      <c r="C94" s="133"/>
      <c r="D94" s="1609" t="s">
        <v>551</v>
      </c>
      <c r="E94" s="1037" t="s">
        <v>552</v>
      </c>
      <c r="F94" s="1037"/>
      <c r="G94" s="1037"/>
      <c r="H94" s="1610" t="s">
        <v>553</v>
      </c>
      <c r="I94" s="1611" t="s">
        <v>554</v>
      </c>
      <c r="J94" s="1612" t="s">
        <v>555</v>
      </c>
      <c r="L94" s="240"/>
      <c r="M94" s="201"/>
      <c r="N94" s="187"/>
      <c r="O94" s="244"/>
      <c r="P94" s="244"/>
      <c r="Q94" s="217"/>
      <c r="R94" s="217"/>
      <c r="S94" s="239"/>
      <c r="T94" s="1107"/>
      <c r="U94" s="239"/>
      <c r="V94" s="239"/>
      <c r="W94" s="239"/>
      <c r="X94" s="239"/>
      <c r="Y94" s="239"/>
      <c r="Z94" s="57"/>
      <c r="AA94" s="426"/>
      <c r="AB94" s="199"/>
      <c r="AC94" s="199"/>
      <c r="AL94" s="217"/>
      <c r="AM94" s="11"/>
      <c r="AN94" s="18"/>
      <c r="AO94" s="18"/>
      <c r="AP94" s="3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6.5" customHeight="1">
      <c r="B95" s="1613" t="s">
        <v>556</v>
      </c>
      <c r="C95" s="1576" t="s">
        <v>557</v>
      </c>
      <c r="D95" s="1614" t="s">
        <v>558</v>
      </c>
      <c r="E95" s="1615" t="s">
        <v>559</v>
      </c>
      <c r="F95" s="1615" t="s">
        <v>88</v>
      </c>
      <c r="G95" s="1615" t="s">
        <v>89</v>
      </c>
      <c r="H95" s="1616" t="s">
        <v>560</v>
      </c>
      <c r="I95" s="1580" t="s">
        <v>561</v>
      </c>
      <c r="J95" s="1581" t="s">
        <v>562</v>
      </c>
      <c r="L95" s="240"/>
      <c r="M95" s="201"/>
      <c r="N95" s="187"/>
      <c r="O95" s="244"/>
      <c r="P95" s="244"/>
      <c r="Q95" s="217"/>
      <c r="R95" s="217"/>
      <c r="S95" s="239"/>
      <c r="T95" s="239"/>
      <c r="U95" s="239"/>
      <c r="V95" s="239"/>
      <c r="W95" s="239"/>
      <c r="X95" s="239"/>
      <c r="Y95" s="239"/>
      <c r="Z95" s="57"/>
      <c r="AA95" s="426"/>
      <c r="AB95" s="199"/>
      <c r="AC95" s="199"/>
      <c r="AL95" s="217"/>
      <c r="AM95" s="11"/>
      <c r="AN95" s="18"/>
      <c r="AO95" s="18"/>
      <c r="AP95" s="3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7.25" customHeight="1" thickBot="1">
      <c r="B96" s="1653"/>
      <c r="C96" s="1583"/>
      <c r="D96" s="1584"/>
      <c r="E96" s="1618" t="s">
        <v>7</v>
      </c>
      <c r="F96" s="1618" t="s">
        <v>8</v>
      </c>
      <c r="G96" s="1618" t="s">
        <v>9</v>
      </c>
      <c r="H96" s="1585" t="s">
        <v>563</v>
      </c>
      <c r="I96" s="1586" t="s">
        <v>564</v>
      </c>
      <c r="J96" s="1587" t="s">
        <v>565</v>
      </c>
      <c r="P96" s="244"/>
      <c r="Q96" s="217"/>
      <c r="R96" s="217"/>
      <c r="S96" s="483"/>
      <c r="T96" s="483"/>
      <c r="U96" s="483"/>
      <c r="V96" s="483"/>
      <c r="W96" s="483"/>
      <c r="X96" s="483"/>
      <c r="Y96" s="483"/>
      <c r="Z96" s="426"/>
      <c r="AA96" s="426"/>
      <c r="AB96" s="199"/>
      <c r="AC96" s="199"/>
      <c r="AL96" s="217"/>
      <c r="AM96" s="11"/>
      <c r="AN96" s="30"/>
      <c r="AO96" s="18"/>
      <c r="AP96" s="3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>
      <c r="B97" s="1574" t="s">
        <v>566</v>
      </c>
      <c r="C97" s="774" t="s">
        <v>468</v>
      </c>
      <c r="D97" s="853">
        <v>250</v>
      </c>
      <c r="E97" s="1839">
        <v>2.6850000000000001</v>
      </c>
      <c r="F97" s="1840">
        <v>5.0780000000000003</v>
      </c>
      <c r="G97" s="1840">
        <v>13.15</v>
      </c>
      <c r="H97" s="1841">
        <f>G97*4+F97*9+E97*4</f>
        <v>109.042</v>
      </c>
      <c r="I97" s="1842">
        <v>5</v>
      </c>
      <c r="J97" s="1647" t="s">
        <v>254</v>
      </c>
      <c r="P97" s="244"/>
      <c r="Q97" s="217"/>
      <c r="R97" s="217"/>
      <c r="S97" s="239"/>
      <c r="T97" s="239"/>
      <c r="U97" s="239"/>
      <c r="V97" s="239"/>
      <c r="W97" s="239"/>
      <c r="X97" s="239"/>
      <c r="Y97" s="239"/>
      <c r="Z97" s="57"/>
      <c r="AA97" s="426"/>
      <c r="AB97" s="199"/>
      <c r="AC97" s="199"/>
      <c r="AL97" s="217"/>
      <c r="AM97" s="11"/>
      <c r="AN97" s="18"/>
      <c r="AO97" s="18"/>
      <c r="AP97" s="3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4.25" customHeight="1">
      <c r="B98" s="1593" t="s">
        <v>567</v>
      </c>
      <c r="C98" s="1767" t="s">
        <v>381</v>
      </c>
      <c r="D98" s="1843" t="s">
        <v>534</v>
      </c>
      <c r="E98" s="618">
        <v>28.030999999999999</v>
      </c>
      <c r="F98" s="1627">
        <v>22.56</v>
      </c>
      <c r="G98" s="619">
        <v>56</v>
      </c>
      <c r="H98" s="1844">
        <f>G98*4+F98*9+E98*4</f>
        <v>539.16399999999999</v>
      </c>
      <c r="I98" s="1845">
        <v>30</v>
      </c>
      <c r="J98" s="1600" t="s">
        <v>21</v>
      </c>
      <c r="P98" s="244"/>
      <c r="Q98" s="217"/>
      <c r="R98" s="217"/>
      <c r="S98" s="239"/>
      <c r="T98" s="239"/>
      <c r="U98" s="239"/>
      <c r="V98" s="239"/>
      <c r="W98" s="239"/>
      <c r="X98" s="239"/>
      <c r="Y98" s="239"/>
      <c r="Z98" s="57"/>
      <c r="AA98" s="426"/>
      <c r="AB98" s="199"/>
      <c r="AC98" s="199"/>
      <c r="AL98" s="217"/>
      <c r="AM98" s="11"/>
      <c r="AN98" s="18"/>
      <c r="AO98" s="18"/>
      <c r="AP98" s="3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1.25" customHeight="1">
      <c r="B99" s="119"/>
      <c r="C99" s="1766" t="s">
        <v>248</v>
      </c>
      <c r="D99" s="1633"/>
      <c r="E99" s="1895"/>
      <c r="F99" s="171"/>
      <c r="G99" s="1634"/>
      <c r="H99" s="1632"/>
      <c r="I99" s="1846"/>
      <c r="J99" s="1637"/>
      <c r="P99" s="244"/>
      <c r="Q99" s="217"/>
      <c r="R99" s="217"/>
      <c r="S99" s="1720"/>
      <c r="T99" s="1720"/>
      <c r="U99" s="1724"/>
      <c r="V99" s="1720"/>
      <c r="W99" s="1730"/>
      <c r="X99" s="1724"/>
      <c r="Y99" s="1720"/>
      <c r="Z99" s="1737"/>
      <c r="AA99" s="1890"/>
      <c r="AB99" s="229"/>
      <c r="AC99" s="229"/>
      <c r="AL99" s="217"/>
      <c r="AM99" s="11"/>
      <c r="AN99" s="18"/>
      <c r="AO99" s="18"/>
      <c r="AP99" s="76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3.5" customHeight="1">
      <c r="B100" s="1596" t="s">
        <v>18</v>
      </c>
      <c r="C100" s="811" t="s">
        <v>223</v>
      </c>
      <c r="D100" s="1061">
        <v>200</v>
      </c>
      <c r="E100" s="1594">
        <v>4.5</v>
      </c>
      <c r="F100" s="1056">
        <v>3.7</v>
      </c>
      <c r="G100" s="1056">
        <v>19.600000000000001</v>
      </c>
      <c r="H100" s="1847">
        <f>G100*4+F100*9+E100*4</f>
        <v>129.70000000000002</v>
      </c>
      <c r="I100" s="1894">
        <v>40</v>
      </c>
      <c r="J100" s="1598" t="s">
        <v>224</v>
      </c>
      <c r="P100" s="244"/>
      <c r="Q100" s="217"/>
      <c r="R100" s="217"/>
      <c r="S100" s="1710"/>
      <c r="T100" s="1710"/>
      <c r="U100" s="1711"/>
      <c r="V100" s="1710"/>
      <c r="W100" s="1711"/>
      <c r="X100" s="1712"/>
      <c r="Y100" s="1711"/>
      <c r="Z100" s="1738"/>
      <c r="AA100" s="1741"/>
      <c r="AB100" s="229"/>
      <c r="AC100" s="229"/>
      <c r="AL100" s="217"/>
      <c r="AM100" s="11"/>
      <c r="AN100" s="18"/>
      <c r="AO100" s="18"/>
      <c r="AP100" s="3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5" customHeight="1">
      <c r="B101" s="1599" t="s">
        <v>578</v>
      </c>
      <c r="C101" s="811" t="s">
        <v>579</v>
      </c>
      <c r="D101" s="805">
        <v>30</v>
      </c>
      <c r="E101" s="1083">
        <v>1.2649999999999999</v>
      </c>
      <c r="F101" s="644">
        <v>0.52300000000000002</v>
      </c>
      <c r="G101" s="644">
        <v>12</v>
      </c>
      <c r="H101" s="1694">
        <f>G101*4+F101*9+E101*4</f>
        <v>57.767000000000003</v>
      </c>
      <c r="I101" s="1848">
        <v>37</v>
      </c>
      <c r="J101" s="1598" t="s">
        <v>11</v>
      </c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5"/>
      <c r="AA101" s="1538"/>
      <c r="AB101" s="199"/>
      <c r="AC101" s="199"/>
      <c r="AL101" s="217"/>
      <c r="AM101" s="11"/>
      <c r="AN101" s="18"/>
      <c r="AO101" s="18"/>
      <c r="AP101" s="3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2" customHeight="1">
      <c r="B102" s="119"/>
      <c r="C102" s="811" t="s">
        <v>12</v>
      </c>
      <c r="D102" s="805">
        <v>50</v>
      </c>
      <c r="E102" s="1062">
        <v>2.5499999999999998</v>
      </c>
      <c r="F102" s="1059">
        <v>0.42499999999999999</v>
      </c>
      <c r="G102" s="1079">
        <v>23.65</v>
      </c>
      <c r="H102" s="1896">
        <f>G102*4+F102*9+E102*4</f>
        <v>108.625</v>
      </c>
      <c r="I102" s="1650">
        <v>33</v>
      </c>
      <c r="J102" s="1598" t="s">
        <v>11</v>
      </c>
      <c r="P102" s="244"/>
      <c r="Q102" s="217"/>
      <c r="R102" s="217"/>
      <c r="S102" s="239"/>
      <c r="T102" s="1107"/>
      <c r="U102" s="239"/>
      <c r="V102" s="239"/>
      <c r="W102" s="239"/>
      <c r="X102" s="425"/>
      <c r="Y102" s="1107"/>
      <c r="Z102" s="57"/>
      <c r="AA102" s="57"/>
      <c r="AB102" s="229"/>
      <c r="AC102" s="229"/>
      <c r="AL102" s="217"/>
      <c r="AM102" s="11"/>
      <c r="AN102" s="18"/>
      <c r="AO102" s="18"/>
      <c r="AP102" s="3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3.5" customHeight="1">
      <c r="B103" s="119"/>
      <c r="C103" s="686" t="s">
        <v>13</v>
      </c>
      <c r="D103" s="845">
        <v>40</v>
      </c>
      <c r="E103" s="618">
        <v>2.2599999999999998</v>
      </c>
      <c r="F103" s="619">
        <v>0.48</v>
      </c>
      <c r="G103" s="619">
        <v>16.739999999999998</v>
      </c>
      <c r="H103" s="1897">
        <f>G103*4+F103*9+E103*4</f>
        <v>80.319999999999993</v>
      </c>
      <c r="I103" s="1651">
        <v>32</v>
      </c>
      <c r="J103" s="1600" t="s">
        <v>11</v>
      </c>
      <c r="P103" s="244"/>
      <c r="Q103" s="217"/>
      <c r="R103" s="217"/>
      <c r="S103" s="239"/>
      <c r="T103" s="239"/>
      <c r="U103" s="1442"/>
      <c r="V103" s="239"/>
      <c r="W103" s="239"/>
      <c r="X103" s="425"/>
      <c r="Y103" s="425"/>
      <c r="Z103" s="57"/>
      <c r="AA103" s="426"/>
      <c r="AB103" s="199"/>
      <c r="AC103" s="199"/>
      <c r="AL103" s="217"/>
      <c r="AM103" s="11"/>
      <c r="AN103" s="44"/>
      <c r="AO103" s="18"/>
      <c r="AP103" s="3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.75" customHeight="1" thickBot="1">
      <c r="B104" s="122"/>
      <c r="C104" s="1503" t="s">
        <v>391</v>
      </c>
      <c r="D104" s="1072">
        <v>100</v>
      </c>
      <c r="E104" s="618">
        <v>0.4</v>
      </c>
      <c r="F104" s="1073">
        <v>0.4</v>
      </c>
      <c r="G104" s="619">
        <v>9.8000000000000007</v>
      </c>
      <c r="H104" s="538">
        <f>G104*4+F104*9+E104*4</f>
        <v>44.400000000000006</v>
      </c>
      <c r="I104" s="1597">
        <v>38</v>
      </c>
      <c r="J104" s="1600" t="s">
        <v>618</v>
      </c>
      <c r="P104" s="244"/>
      <c r="Q104" s="217"/>
      <c r="R104" s="217"/>
      <c r="S104" s="217"/>
      <c r="T104" s="217"/>
      <c r="U104" s="217"/>
      <c r="V104" s="217"/>
      <c r="W104" s="217"/>
      <c r="X104" s="217"/>
      <c r="Y104" s="217"/>
      <c r="AB104" s="199"/>
      <c r="AC104" s="199"/>
      <c r="AL104" s="217"/>
      <c r="AM104" s="11"/>
      <c r="AN104" s="18"/>
      <c r="AO104" s="18"/>
      <c r="AP104" s="3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8" customHeight="1" thickBot="1">
      <c r="B105" s="1601" t="s">
        <v>616</v>
      </c>
      <c r="C105" s="46"/>
      <c r="D105" s="63"/>
      <c r="E105" s="74">
        <f>SUM(E97:E104)</f>
        <v>41.690999999999988</v>
      </c>
      <c r="F105" s="75">
        <f>SUM(F97:F104)</f>
        <v>33.16599999999999</v>
      </c>
      <c r="G105" s="75">
        <f>SUM(G97:G104)</f>
        <v>150.94000000000003</v>
      </c>
      <c r="H105" s="1879">
        <f>SUM(H97:H104)</f>
        <v>1069.0180000000003</v>
      </c>
      <c r="I105" s="1832" t="s">
        <v>570</v>
      </c>
      <c r="J105" s="1604"/>
      <c r="P105" s="244"/>
      <c r="Q105" s="217"/>
      <c r="R105" s="217"/>
      <c r="S105" s="239"/>
      <c r="T105" s="239"/>
      <c r="U105" s="239"/>
      <c r="V105" s="239"/>
      <c r="W105" s="239"/>
      <c r="X105" s="239"/>
      <c r="Y105" s="239"/>
      <c r="Z105" s="57"/>
      <c r="AA105" s="426"/>
      <c r="AB105" s="199"/>
      <c r="AC105" s="199"/>
      <c r="AL105" s="217"/>
      <c r="AM105" s="11"/>
      <c r="AN105" s="18"/>
      <c r="AO105" s="18"/>
      <c r="AP105" s="3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 thickBot="1">
      <c r="B106" s="1605" t="s">
        <v>16</v>
      </c>
      <c r="C106" s="50"/>
      <c r="D106" s="66"/>
      <c r="E106" s="1075">
        <v>31.5</v>
      </c>
      <c r="F106" s="1076">
        <v>32.200000000000003</v>
      </c>
      <c r="G106" s="1833">
        <v>134.05000000000001</v>
      </c>
      <c r="H106" s="1077">
        <v>952</v>
      </c>
      <c r="I106" s="1606" t="s">
        <v>571</v>
      </c>
      <c r="J106" s="1607">
        <f>D97+D100+D101+D102+D103+175+25+D104</f>
        <v>870</v>
      </c>
      <c r="P106" s="244"/>
      <c r="Q106" s="217"/>
      <c r="R106" s="217"/>
      <c r="S106" s="239"/>
      <c r="T106" s="239"/>
      <c r="U106" s="239"/>
      <c r="V106" s="239"/>
      <c r="W106" s="239"/>
      <c r="X106" s="239"/>
      <c r="Y106" s="239"/>
      <c r="Z106" s="57"/>
      <c r="AA106" s="426"/>
      <c r="AB106" s="199"/>
      <c r="AC106" s="199"/>
      <c r="AL106" s="217"/>
      <c r="AM106" s="11"/>
      <c r="AN106" s="18"/>
      <c r="AO106" s="18"/>
      <c r="AP106" s="3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8" customHeight="1" thickBot="1">
      <c r="P107" s="244"/>
      <c r="Q107" s="217"/>
      <c r="R107" s="217"/>
      <c r="S107" s="239"/>
      <c r="T107" s="239"/>
      <c r="U107" s="239"/>
      <c r="V107" s="239"/>
      <c r="W107" s="239"/>
      <c r="X107" s="239"/>
      <c r="Y107" s="239"/>
      <c r="Z107" s="57"/>
      <c r="AA107" s="426"/>
      <c r="AB107" s="217"/>
      <c r="AC107" s="217"/>
      <c r="AL107" s="217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6.5" customHeight="1" thickBot="1">
      <c r="B108" s="1608" t="s">
        <v>550</v>
      </c>
      <c r="C108" s="133"/>
      <c r="D108" s="1609" t="s">
        <v>551</v>
      </c>
      <c r="E108" s="1037" t="s">
        <v>552</v>
      </c>
      <c r="F108" s="1037"/>
      <c r="G108" s="1037"/>
      <c r="H108" s="1610" t="s">
        <v>553</v>
      </c>
      <c r="I108" s="1611" t="s">
        <v>554</v>
      </c>
      <c r="J108" s="1612" t="s">
        <v>555</v>
      </c>
      <c r="P108" s="244"/>
      <c r="Q108" s="217"/>
      <c r="R108" s="217"/>
      <c r="S108" s="239"/>
      <c r="T108" s="239"/>
      <c r="U108" s="239"/>
      <c r="V108" s="239"/>
      <c r="W108" s="239"/>
      <c r="X108" s="239"/>
      <c r="Y108" s="425"/>
      <c r="Z108" s="57"/>
      <c r="AA108" s="426"/>
      <c r="AB108" s="217"/>
      <c r="AC108" s="217"/>
      <c r="AL108" s="217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5" customHeight="1">
      <c r="B109" s="1613" t="s">
        <v>556</v>
      </c>
      <c r="C109" s="1576" t="s">
        <v>557</v>
      </c>
      <c r="D109" s="1614" t="s">
        <v>558</v>
      </c>
      <c r="E109" s="1615" t="s">
        <v>559</v>
      </c>
      <c r="F109" s="1615" t="s">
        <v>88</v>
      </c>
      <c r="G109" s="1615" t="s">
        <v>89</v>
      </c>
      <c r="H109" s="1616" t="s">
        <v>560</v>
      </c>
      <c r="I109" s="1580" t="s">
        <v>561</v>
      </c>
      <c r="J109" s="1581" t="s">
        <v>562</v>
      </c>
      <c r="P109" s="244"/>
      <c r="Q109" s="217"/>
      <c r="R109" s="217"/>
      <c r="S109" s="1720"/>
      <c r="T109" s="1721"/>
      <c r="U109" s="1724"/>
      <c r="V109" s="1720"/>
      <c r="W109" s="1730"/>
      <c r="X109" s="1730"/>
      <c r="Y109" s="1730"/>
      <c r="Z109" s="1737"/>
      <c r="AA109" s="1737"/>
      <c r="AB109" s="217"/>
      <c r="AC109" s="217"/>
      <c r="AL109" s="217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2.75" customHeight="1" thickBot="1">
      <c r="B110" s="1653"/>
      <c r="C110" s="1583"/>
      <c r="D110" s="1584"/>
      <c r="E110" s="1618" t="s">
        <v>7</v>
      </c>
      <c r="F110" s="1618" t="s">
        <v>8</v>
      </c>
      <c r="G110" s="1618" t="s">
        <v>9</v>
      </c>
      <c r="H110" s="1585" t="s">
        <v>563</v>
      </c>
      <c r="I110" s="1586" t="s">
        <v>564</v>
      </c>
      <c r="J110" s="1587" t="s">
        <v>565</v>
      </c>
      <c r="P110" s="244"/>
      <c r="Q110" s="217"/>
      <c r="R110" s="217"/>
      <c r="S110" s="1710"/>
      <c r="T110" s="1710"/>
      <c r="U110" s="1711"/>
      <c r="V110" s="1710"/>
      <c r="W110" s="1711"/>
      <c r="X110" s="1712"/>
      <c r="Y110" s="1711"/>
      <c r="Z110" s="1738"/>
      <c r="AA110" s="1741"/>
      <c r="AB110" s="217"/>
      <c r="AC110" s="217"/>
      <c r="AL110" s="217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>
      <c r="B111" s="1574" t="s">
        <v>566</v>
      </c>
      <c r="C111" s="1731" t="s">
        <v>252</v>
      </c>
      <c r="D111" s="905">
        <v>250</v>
      </c>
      <c r="E111" s="402">
        <v>7.49</v>
      </c>
      <c r="F111" s="414">
        <v>7.01</v>
      </c>
      <c r="G111" s="414">
        <v>25.22</v>
      </c>
      <c r="H111" s="1640">
        <f>G111*4+F111*9+E111*4</f>
        <v>193.93</v>
      </c>
      <c r="I111" s="1648">
        <v>6</v>
      </c>
      <c r="J111" s="1620" t="s">
        <v>250</v>
      </c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5"/>
      <c r="AA111" s="1538"/>
      <c r="AB111" s="184"/>
      <c r="AC111" s="199"/>
      <c r="AL111" s="199"/>
      <c r="AM111" s="14"/>
      <c r="AN111" s="14"/>
      <c r="AO111" s="14"/>
      <c r="AP111" s="14"/>
      <c r="AQ111" s="14"/>
      <c r="AR111" s="14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3.5" customHeight="1">
      <c r="B112" s="1593" t="s">
        <v>567</v>
      </c>
      <c r="C112" s="1731" t="s">
        <v>619</v>
      </c>
      <c r="D112" s="900">
        <v>60</v>
      </c>
      <c r="E112" s="1062">
        <v>0.42</v>
      </c>
      <c r="F112" s="1059">
        <v>0.06</v>
      </c>
      <c r="G112" s="1059">
        <v>1.1399999999999999</v>
      </c>
      <c r="H112" s="1640">
        <f t="shared" ref="H112:H113" si="2">G112*4+F112*9+E112*4</f>
        <v>6.7799999999999994</v>
      </c>
      <c r="I112" s="1650">
        <v>27</v>
      </c>
      <c r="J112" s="1849" t="s">
        <v>146</v>
      </c>
      <c r="P112" s="244"/>
      <c r="Q112" s="217"/>
      <c r="R112" s="217"/>
      <c r="S112" s="1715"/>
      <c r="T112" s="1715"/>
      <c r="U112" s="1904"/>
      <c r="V112" s="1893"/>
      <c r="W112" s="1715"/>
      <c r="X112" s="1893"/>
      <c r="Y112" s="1715"/>
      <c r="Z112" s="1888"/>
      <c r="AA112" s="426"/>
      <c r="AB112" s="217"/>
      <c r="AC112" s="217"/>
      <c r="AL112" s="217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>
      <c r="B113" s="119"/>
      <c r="C113" s="1731" t="s">
        <v>346</v>
      </c>
      <c r="D113" s="900">
        <v>200</v>
      </c>
      <c r="E113" s="1062">
        <v>16.513999999999999</v>
      </c>
      <c r="F113" s="1059">
        <v>23.673999999999999</v>
      </c>
      <c r="G113" s="1059">
        <v>18.949000000000002</v>
      </c>
      <c r="H113" s="1640">
        <f t="shared" si="2"/>
        <v>354.91800000000001</v>
      </c>
      <c r="I113" s="1650">
        <v>14</v>
      </c>
      <c r="J113" s="1598" t="s">
        <v>345</v>
      </c>
      <c r="P113" s="244"/>
      <c r="Q113" s="217"/>
      <c r="R113" s="217"/>
      <c r="S113" s="483"/>
      <c r="T113" s="483"/>
      <c r="U113" s="483"/>
      <c r="V113" s="1715"/>
      <c r="W113" s="1715"/>
      <c r="X113" s="1743"/>
      <c r="Y113" s="483"/>
      <c r="Z113" s="426"/>
      <c r="AA113" s="426"/>
      <c r="AB113" s="199"/>
      <c r="AC113" s="199"/>
      <c r="AL113" s="217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5.75" customHeight="1">
      <c r="B114" s="1596" t="s">
        <v>18</v>
      </c>
      <c r="C114" s="1731" t="s">
        <v>581</v>
      </c>
      <c r="D114" s="900">
        <v>200</v>
      </c>
      <c r="E114" s="1062">
        <v>0.66200000000000003</v>
      </c>
      <c r="F114" s="1059">
        <v>0.09</v>
      </c>
      <c r="G114" s="1059">
        <v>32.014000000000003</v>
      </c>
      <c r="H114" s="1640">
        <f>G114*4+F114*9+E114*4</f>
        <v>131.51400000000001</v>
      </c>
      <c r="I114" s="1650">
        <v>39</v>
      </c>
      <c r="J114" s="1598" t="s">
        <v>19</v>
      </c>
      <c r="P114" s="244"/>
      <c r="Q114" s="217"/>
      <c r="R114" s="217"/>
      <c r="S114" s="483"/>
      <c r="T114" s="483"/>
      <c r="U114" s="394"/>
      <c r="V114" s="1125"/>
      <c r="W114" s="483"/>
      <c r="X114" s="394"/>
      <c r="Y114" s="483"/>
      <c r="Z114" s="1736"/>
      <c r="AA114" s="426"/>
      <c r="AB114" s="199"/>
      <c r="AC114" s="199"/>
      <c r="AL114" s="217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>
      <c r="B115" s="1599" t="s">
        <v>620</v>
      </c>
      <c r="C115" s="1731" t="s">
        <v>12</v>
      </c>
      <c r="D115" s="900">
        <v>70</v>
      </c>
      <c r="E115" s="413">
        <v>3.57</v>
      </c>
      <c r="F115" s="414">
        <v>0.59499999999999997</v>
      </c>
      <c r="G115" s="414">
        <v>33.104999999999997</v>
      </c>
      <c r="H115" s="1640">
        <f>G115*4+F115*9+E115*4</f>
        <v>152.05499999999998</v>
      </c>
      <c r="I115" s="1650">
        <v>33</v>
      </c>
      <c r="J115" s="1598" t="s">
        <v>11</v>
      </c>
      <c r="P115" s="244"/>
      <c r="Q115" s="217"/>
      <c r="R115" s="217"/>
      <c r="S115" s="239"/>
      <c r="T115" s="483"/>
      <c r="U115" s="483"/>
      <c r="V115" s="483"/>
      <c r="W115" s="483"/>
      <c r="X115" s="483"/>
      <c r="Y115" s="483"/>
      <c r="Z115" s="426"/>
      <c r="AA115" s="426"/>
      <c r="AB115" s="199"/>
      <c r="AC115" s="199"/>
      <c r="AL115" s="217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>
      <c r="B116" s="119"/>
      <c r="C116" s="1731" t="s">
        <v>13</v>
      </c>
      <c r="D116" s="900">
        <v>40</v>
      </c>
      <c r="E116" s="413">
        <v>2.2599999999999998</v>
      </c>
      <c r="F116" s="414">
        <v>0.48</v>
      </c>
      <c r="G116" s="414">
        <v>16.739999999999998</v>
      </c>
      <c r="H116" s="1640">
        <f>G116*4+F116*9+E116*4</f>
        <v>80.319999999999993</v>
      </c>
      <c r="I116" s="1651">
        <v>32</v>
      </c>
      <c r="J116" s="1598" t="s">
        <v>11</v>
      </c>
      <c r="P116" s="244"/>
      <c r="Q116" s="217"/>
      <c r="R116" s="217"/>
      <c r="S116" s="1442"/>
      <c r="T116" s="1107"/>
      <c r="U116" s="1107"/>
      <c r="V116" s="1107"/>
      <c r="W116" s="1107"/>
      <c r="X116" s="1107"/>
      <c r="Y116" s="1107"/>
      <c r="Z116" s="424"/>
      <c r="AA116" s="426"/>
      <c r="AB116" s="229"/>
      <c r="AC116" s="229"/>
      <c r="AL116" s="217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5.75" thickBot="1">
      <c r="B117" s="122"/>
      <c r="C117" s="1126" t="s">
        <v>391</v>
      </c>
      <c r="D117" s="1524">
        <v>90</v>
      </c>
      <c r="E117" s="1088">
        <v>0.36</v>
      </c>
      <c r="F117" s="1089">
        <v>0.36</v>
      </c>
      <c r="G117" s="1090">
        <v>8.82</v>
      </c>
      <c r="H117" s="1091">
        <f t="shared" ref="H117" si="3">G117*4+F117*9+E117*4</f>
        <v>39.96</v>
      </c>
      <c r="I117" s="1597">
        <v>38</v>
      </c>
      <c r="J117" s="1600" t="s">
        <v>618</v>
      </c>
      <c r="P117" s="244"/>
      <c r="Q117" s="217"/>
      <c r="R117" s="217"/>
      <c r="S117" s="239"/>
      <c r="T117" s="239"/>
      <c r="U117" s="239"/>
      <c r="V117" s="239"/>
      <c r="W117" s="239"/>
      <c r="X117" s="239"/>
      <c r="Y117" s="239"/>
      <c r="Z117" s="57"/>
      <c r="AA117" s="426"/>
      <c r="AB117" s="244"/>
      <c r="AC117" s="244"/>
      <c r="AL117" s="217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3.5" customHeight="1" thickBot="1">
      <c r="B118" s="1660" t="s">
        <v>616</v>
      </c>
      <c r="C118" s="51"/>
      <c r="D118" s="47"/>
      <c r="E118" s="74">
        <f t="shared" ref="E118:H118" si="4">SUM(E111:E117)</f>
        <v>31.275999999999996</v>
      </c>
      <c r="F118" s="75">
        <f t="shared" si="4"/>
        <v>32.268999999999998</v>
      </c>
      <c r="G118" s="75">
        <f t="shared" si="4"/>
        <v>135.988</v>
      </c>
      <c r="H118" s="1879">
        <f t="shared" si="4"/>
        <v>959.47700000000009</v>
      </c>
      <c r="I118" s="1832" t="s">
        <v>570</v>
      </c>
      <c r="J118" s="1604"/>
      <c r="P118" s="244"/>
      <c r="Q118" s="217"/>
      <c r="R118" s="217"/>
      <c r="S118" s="239"/>
      <c r="T118" s="239"/>
      <c r="U118" s="239"/>
      <c r="V118" s="239"/>
      <c r="W118" s="239"/>
      <c r="X118" s="239"/>
      <c r="Y118" s="239"/>
      <c r="Z118" s="57"/>
      <c r="AA118" s="426"/>
      <c r="AB118" s="244"/>
      <c r="AC118" s="244"/>
      <c r="AL118" s="217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3.5" customHeight="1" thickBot="1">
      <c r="B119" s="1605" t="s">
        <v>16</v>
      </c>
      <c r="C119" s="38"/>
      <c r="D119" s="51"/>
      <c r="E119" s="391">
        <v>31.5</v>
      </c>
      <c r="F119" s="392">
        <v>32.200000000000003</v>
      </c>
      <c r="G119" s="392">
        <v>134.05000000000001</v>
      </c>
      <c r="H119" s="1078">
        <v>952</v>
      </c>
      <c r="I119" s="1606" t="s">
        <v>571</v>
      </c>
      <c r="J119" s="1607">
        <f>D111+D112+D113+D114+D115+D116+D117</f>
        <v>910</v>
      </c>
      <c r="P119" s="244"/>
      <c r="Q119" s="217"/>
      <c r="R119" s="217"/>
      <c r="S119" s="239"/>
      <c r="T119" s="239"/>
      <c r="U119" s="239"/>
      <c r="V119" s="239"/>
      <c r="W119" s="239"/>
      <c r="X119" s="239"/>
      <c r="Y119" s="425"/>
      <c r="Z119" s="57"/>
      <c r="AA119" s="426"/>
      <c r="AB119" s="244"/>
      <c r="AC119" s="244"/>
      <c r="AL119" s="217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4.25" customHeight="1">
      <c r="P120" s="244"/>
      <c r="Q120" s="217"/>
      <c r="R120" s="217"/>
      <c r="S120" s="1720"/>
      <c r="T120" s="1720"/>
      <c r="U120" s="1721"/>
      <c r="V120" s="1726"/>
      <c r="W120" s="1720"/>
      <c r="X120" s="1724"/>
      <c r="Y120" s="1730"/>
      <c r="Z120" s="1737"/>
      <c r="AA120" s="1737"/>
      <c r="AB120" s="217"/>
      <c r="AC120" s="442"/>
      <c r="AL120" s="217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>
      <c r="B121" s="1548" t="s">
        <v>635</v>
      </c>
      <c r="J121" s="34">
        <v>0.35</v>
      </c>
      <c r="P121" s="244"/>
      <c r="Q121" s="217"/>
      <c r="R121" s="217"/>
      <c r="S121" s="1710"/>
      <c r="T121" s="1710"/>
      <c r="U121" s="1711"/>
      <c r="V121" s="1710"/>
      <c r="W121" s="1711"/>
      <c r="X121" s="1712"/>
      <c r="Y121" s="1711"/>
      <c r="Z121" s="1738"/>
      <c r="AA121" s="1741"/>
      <c r="AB121" s="229"/>
      <c r="AC121" s="229"/>
      <c r="AL121" s="217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3.5" customHeight="1">
      <c r="C122" s="25"/>
      <c r="D122"/>
      <c r="E122" s="1850" t="s">
        <v>2</v>
      </c>
      <c r="G122" s="25" t="s">
        <v>1</v>
      </c>
      <c r="H122" s="1851" t="s">
        <v>621</v>
      </c>
      <c r="I122"/>
      <c r="J122" s="1497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5"/>
      <c r="AA122" s="11"/>
      <c r="AB122" s="229"/>
      <c r="AC122" s="229"/>
      <c r="AL122" s="217"/>
      <c r="AM122" s="11"/>
      <c r="AN122" s="17"/>
      <c r="AO122" s="18"/>
      <c r="AP122" s="3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3.5" customHeight="1" thickBot="1">
      <c r="B123" s="1497" t="s">
        <v>612</v>
      </c>
      <c r="C123" s="25"/>
      <c r="E123" s="20"/>
      <c r="F123"/>
      <c r="H123"/>
      <c r="I123"/>
      <c r="J123"/>
      <c r="P123" s="217"/>
      <c r="Q123" s="217"/>
      <c r="R123" s="217"/>
      <c r="S123" s="360"/>
      <c r="T123" s="360"/>
      <c r="U123" s="360"/>
      <c r="V123" s="1117"/>
      <c r="W123" s="275"/>
      <c r="X123" s="275"/>
      <c r="Y123" s="275"/>
      <c r="Z123" s="5"/>
      <c r="AA123" s="61"/>
      <c r="AB123" s="229"/>
      <c r="AC123" s="229"/>
      <c r="AL123" s="217"/>
      <c r="AM123" s="11"/>
      <c r="AN123" s="18"/>
      <c r="AO123" s="18"/>
      <c r="AP123" s="3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5.75" thickBot="1">
      <c r="B124" s="1608" t="s">
        <v>550</v>
      </c>
      <c r="C124" s="133"/>
      <c r="D124" s="1609" t="s">
        <v>551</v>
      </c>
      <c r="E124" s="1037" t="s">
        <v>552</v>
      </c>
      <c r="F124" s="1037"/>
      <c r="G124" s="1037"/>
      <c r="H124" s="1610" t="s">
        <v>553</v>
      </c>
      <c r="I124" s="1611" t="s">
        <v>554</v>
      </c>
      <c r="J124" s="1612" t="s">
        <v>555</v>
      </c>
      <c r="P124" s="1123"/>
      <c r="Q124" s="217"/>
      <c r="R124" s="217"/>
      <c r="S124" s="217"/>
      <c r="T124" s="217"/>
      <c r="U124" s="217"/>
      <c r="V124" s="217"/>
      <c r="W124" s="217"/>
      <c r="X124" s="217"/>
      <c r="Y124" s="217"/>
      <c r="Z124" s="5"/>
      <c r="AA124" s="42"/>
      <c r="AB124" s="199"/>
      <c r="AC124" s="199"/>
      <c r="AL124" s="217"/>
      <c r="AM124" s="11"/>
      <c r="AN124" s="18"/>
      <c r="AO124" s="11"/>
      <c r="AP124" s="3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3.5" customHeight="1">
      <c r="B125" s="1613" t="s">
        <v>556</v>
      </c>
      <c r="C125" s="1576" t="s">
        <v>557</v>
      </c>
      <c r="D125" s="1614" t="s">
        <v>558</v>
      </c>
      <c r="E125" s="1615" t="s">
        <v>559</v>
      </c>
      <c r="F125" s="1615" t="s">
        <v>88</v>
      </c>
      <c r="G125" s="1615" t="s">
        <v>89</v>
      </c>
      <c r="H125" s="1616" t="s">
        <v>560</v>
      </c>
      <c r="I125" s="1580" t="s">
        <v>561</v>
      </c>
      <c r="J125" s="1581" t="s">
        <v>562</v>
      </c>
      <c r="P125" s="360"/>
      <c r="Q125" s="360"/>
      <c r="R125" s="275"/>
      <c r="S125" s="275"/>
      <c r="T125" s="275"/>
      <c r="U125" s="275"/>
      <c r="V125" s="217"/>
      <c r="W125" s="217"/>
      <c r="X125" s="217"/>
      <c r="Y125" s="217"/>
      <c r="Z125" s="5"/>
      <c r="AA125" s="11"/>
      <c r="AB125" s="199"/>
      <c r="AC125" s="199"/>
      <c r="AL125" s="217"/>
      <c r="AM125" s="11"/>
      <c r="AN125" s="18"/>
      <c r="AO125" s="18"/>
      <c r="AP125" s="3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3.5" customHeight="1" thickBot="1">
      <c r="B126" s="1653"/>
      <c r="C126" s="1583"/>
      <c r="D126" s="1584"/>
      <c r="E126" s="1618" t="s">
        <v>7</v>
      </c>
      <c r="F126" s="1618" t="s">
        <v>8</v>
      </c>
      <c r="G126" s="1618" t="s">
        <v>9</v>
      </c>
      <c r="H126" s="1585" t="s">
        <v>563</v>
      </c>
      <c r="I126" s="1586" t="s">
        <v>564</v>
      </c>
      <c r="J126" s="1587" t="s">
        <v>565</v>
      </c>
      <c r="P126" s="217"/>
      <c r="Q126" s="217"/>
      <c r="R126" s="516"/>
      <c r="S126" s="217"/>
      <c r="T126" s="516"/>
      <c r="U126" s="275"/>
      <c r="V126" s="275"/>
      <c r="W126" s="275"/>
      <c r="X126" s="217"/>
      <c r="Y126" s="217"/>
      <c r="Z126" s="11"/>
      <c r="AA126" s="40"/>
      <c r="AB126" s="199"/>
      <c r="AC126" s="199"/>
      <c r="AL126" s="217"/>
      <c r="AM126" s="11"/>
      <c r="AN126" s="7"/>
      <c r="AO126" s="7"/>
      <c r="AP126" s="15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>
      <c r="B127" s="1574" t="s">
        <v>566</v>
      </c>
      <c r="C127" s="678" t="s">
        <v>251</v>
      </c>
      <c r="D127" s="1852">
        <v>250</v>
      </c>
      <c r="E127" s="421">
        <v>4.883</v>
      </c>
      <c r="F127" s="428">
        <v>6.2130000000000001</v>
      </c>
      <c r="G127" s="421">
        <v>9.2650000000000006</v>
      </c>
      <c r="H127" s="1640">
        <f>G127*4+F127*9+E127*4</f>
        <v>112.509</v>
      </c>
      <c r="I127" s="1648">
        <v>7</v>
      </c>
      <c r="J127" s="1620" t="s">
        <v>237</v>
      </c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5"/>
      <c r="AA127" s="11"/>
      <c r="AB127" s="199"/>
      <c r="AC127" s="199"/>
      <c r="AL127" s="217"/>
      <c r="AM127" s="11"/>
      <c r="AN127" s="7"/>
      <c r="AO127" s="7"/>
      <c r="AP127" s="3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21">
      <c r="B128" s="1593" t="s">
        <v>567</v>
      </c>
      <c r="C128" s="641" t="s">
        <v>688</v>
      </c>
      <c r="D128" s="642" t="s">
        <v>530</v>
      </c>
      <c r="E128" s="536">
        <v>12.92</v>
      </c>
      <c r="F128" s="536">
        <v>14.45</v>
      </c>
      <c r="G128" s="536">
        <v>15.023999999999999</v>
      </c>
      <c r="H128" s="1640">
        <f>G128*4+F128*9+E128*4</f>
        <v>241.82599999999999</v>
      </c>
      <c r="I128" s="1650">
        <v>21</v>
      </c>
      <c r="J128" s="1598" t="s">
        <v>35</v>
      </c>
      <c r="P128" s="244"/>
      <c r="Q128" s="1700"/>
      <c r="R128" s="244"/>
      <c r="S128" s="244"/>
      <c r="T128" s="244"/>
      <c r="U128" s="244"/>
      <c r="V128" s="244"/>
      <c r="W128" s="244"/>
      <c r="X128" s="244"/>
      <c r="Y128" s="244"/>
      <c r="Z128" s="5"/>
      <c r="AA128" s="42"/>
      <c r="AB128" s="199"/>
      <c r="AC128" s="199"/>
      <c r="AL128" s="217"/>
      <c r="AM128" s="11"/>
      <c r="AN128" s="18"/>
      <c r="AO128" s="18"/>
      <c r="AP128" s="3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>
      <c r="B129" s="119"/>
      <c r="C129" s="525" t="s">
        <v>622</v>
      </c>
      <c r="D129" s="1509" t="s">
        <v>453</v>
      </c>
      <c r="E129" s="1067">
        <v>4.2750000000000004</v>
      </c>
      <c r="F129" s="1068">
        <v>5.7439999999999998</v>
      </c>
      <c r="G129" s="386">
        <v>24.518999999999998</v>
      </c>
      <c r="H129" s="1628">
        <f t="shared" ref="H129" si="5">G129*4+F129*9+E129*4</f>
        <v>166.87199999999999</v>
      </c>
      <c r="I129" s="1651">
        <v>24</v>
      </c>
      <c r="J129" s="1600" t="s">
        <v>452</v>
      </c>
      <c r="P129" s="275"/>
      <c r="Q129" s="275"/>
      <c r="R129" s="229"/>
      <c r="S129" s="229"/>
      <c r="T129" s="1124"/>
      <c r="U129" s="275"/>
      <c r="V129" s="275"/>
      <c r="W129" s="229"/>
      <c r="X129" s="275"/>
      <c r="Y129" s="275"/>
      <c r="Z129" s="18"/>
      <c r="AA129" s="18"/>
      <c r="AB129" s="199"/>
      <c r="AC129" s="199"/>
      <c r="AL129" s="217"/>
      <c r="AM129" s="11"/>
      <c r="AN129" s="18"/>
      <c r="AO129" s="18"/>
      <c r="AP129" s="3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5.75">
      <c r="B130" s="1596" t="s">
        <v>18</v>
      </c>
      <c r="C130" s="773" t="s">
        <v>454</v>
      </c>
      <c r="D130" s="880"/>
      <c r="E130" s="1055">
        <v>1.8959999999999999</v>
      </c>
      <c r="F130" s="1056">
        <v>2.0819999999999999</v>
      </c>
      <c r="G130" s="390">
        <v>19.297000000000001</v>
      </c>
      <c r="H130" s="1638">
        <f>G130*4+F130*9+E130*4</f>
        <v>103.51</v>
      </c>
      <c r="I130" s="1652"/>
      <c r="J130" s="1592" t="s">
        <v>177</v>
      </c>
      <c r="P130" s="1121"/>
      <c r="Q130" s="1121"/>
      <c r="R130" s="1121"/>
      <c r="S130" s="1121"/>
      <c r="T130" s="1121"/>
      <c r="U130" s="1121"/>
      <c r="V130" s="1121"/>
      <c r="W130" s="1121"/>
      <c r="X130" s="1121"/>
      <c r="Y130" s="1121"/>
      <c r="Z130" s="31"/>
      <c r="AA130" s="31"/>
      <c r="AB130" s="199"/>
      <c r="AC130" s="199"/>
      <c r="AL130" s="217"/>
      <c r="AM130" s="11"/>
      <c r="AN130" s="21"/>
      <c r="AO130" s="7"/>
      <c r="AP130" s="14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>
      <c r="B131" s="1599" t="s">
        <v>623</v>
      </c>
      <c r="C131" s="773" t="s">
        <v>287</v>
      </c>
      <c r="D131" s="1061">
        <v>200</v>
      </c>
      <c r="E131" s="1062">
        <v>1</v>
      </c>
      <c r="F131" s="1059">
        <v>0</v>
      </c>
      <c r="G131" s="1059">
        <v>20.92</v>
      </c>
      <c r="H131" s="1640">
        <f>G131*4+F131*9+E131*4</f>
        <v>87.68</v>
      </c>
      <c r="I131" s="1652">
        <v>42</v>
      </c>
      <c r="J131" s="1598" t="s">
        <v>10</v>
      </c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5"/>
      <c r="AA131" s="1538"/>
      <c r="AB131" s="229"/>
      <c r="AC131" s="229"/>
      <c r="AL131" s="217"/>
      <c r="AM131" s="11"/>
      <c r="AN131" s="18"/>
      <c r="AO131" s="18"/>
      <c r="AP131" s="3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>
      <c r="B132" s="119"/>
      <c r="C132" s="678" t="s">
        <v>12</v>
      </c>
      <c r="D132" s="1061">
        <v>70</v>
      </c>
      <c r="E132" s="413">
        <v>3.57</v>
      </c>
      <c r="F132" s="414">
        <v>0.59499999999999997</v>
      </c>
      <c r="G132" s="414">
        <v>33.104999999999997</v>
      </c>
      <c r="H132" s="1640">
        <f>G132*4+F132*9+E132*4</f>
        <v>152.05499999999998</v>
      </c>
      <c r="I132" s="1650">
        <v>33</v>
      </c>
      <c r="J132" s="1598" t="s">
        <v>11</v>
      </c>
      <c r="P132" s="244"/>
      <c r="Q132" s="217"/>
      <c r="R132" s="217"/>
      <c r="S132" s="1715"/>
      <c r="T132" s="1715"/>
      <c r="U132" s="1715"/>
      <c r="V132" s="1715"/>
      <c r="W132" s="239"/>
      <c r="X132" s="425"/>
      <c r="Y132" s="239"/>
      <c r="Z132" s="57"/>
      <c r="AA132" s="1888"/>
      <c r="AB132" s="229"/>
      <c r="AC132" s="229"/>
      <c r="AL132" s="217"/>
      <c r="AM132" s="11"/>
      <c r="AN132" s="7"/>
      <c r="AO132" s="7"/>
      <c r="AP132" s="14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119"/>
      <c r="C133" s="678" t="s">
        <v>13</v>
      </c>
      <c r="D133" s="1061">
        <v>40</v>
      </c>
      <c r="E133" s="413">
        <v>2.2599999999999998</v>
      </c>
      <c r="F133" s="414">
        <v>0.48</v>
      </c>
      <c r="G133" s="414">
        <v>16.739999999999998</v>
      </c>
      <c r="H133" s="1640">
        <f>G133*4+F133*9+E133*4</f>
        <v>80.319999999999993</v>
      </c>
      <c r="I133" s="1651">
        <v>32</v>
      </c>
      <c r="J133" s="1598" t="s">
        <v>11</v>
      </c>
      <c r="P133" s="244"/>
      <c r="Q133" s="217"/>
      <c r="R133" s="217"/>
      <c r="S133" s="239"/>
      <c r="T133" s="1107"/>
      <c r="U133" s="1107"/>
      <c r="V133" s="239"/>
      <c r="W133" s="239"/>
      <c r="X133" s="239"/>
      <c r="Y133" s="239"/>
      <c r="Z133" s="239"/>
      <c r="AA133" s="426"/>
      <c r="AB133" s="217"/>
      <c r="AC133" s="199"/>
      <c r="AL133" s="217"/>
      <c r="AM133" s="11"/>
      <c r="AN133" s="7"/>
      <c r="AO133" s="11"/>
      <c r="AP133" s="59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5.75" thickBot="1">
      <c r="B134" s="122"/>
      <c r="C134" s="525" t="s">
        <v>391</v>
      </c>
      <c r="D134" s="1524">
        <v>90</v>
      </c>
      <c r="E134" s="1088">
        <v>0.36</v>
      </c>
      <c r="F134" s="1089">
        <v>0.36</v>
      </c>
      <c r="G134" s="1090">
        <v>8.82</v>
      </c>
      <c r="H134" s="1091">
        <f t="shared" ref="H134" si="6">G134*4+F134*9+E134*4</f>
        <v>39.96</v>
      </c>
      <c r="I134" s="1597">
        <v>38</v>
      </c>
      <c r="J134" s="1600" t="s">
        <v>618</v>
      </c>
      <c r="P134" s="244"/>
      <c r="Q134" s="217"/>
      <c r="R134" s="217"/>
      <c r="S134" s="483"/>
      <c r="T134" s="483"/>
      <c r="U134" s="483"/>
      <c r="V134" s="483"/>
      <c r="W134" s="483"/>
      <c r="X134" s="483"/>
      <c r="Y134" s="483"/>
      <c r="Z134" s="483"/>
      <c r="AA134" s="483"/>
      <c r="AB134" s="217"/>
      <c r="AC134" s="199"/>
      <c r="AL134" s="217"/>
      <c r="AM134" s="11"/>
      <c r="AN134" s="7"/>
      <c r="AO134" s="7"/>
      <c r="AP134" s="14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5.75" thickBot="1">
      <c r="B135" s="1660" t="s">
        <v>616</v>
      </c>
      <c r="C135" s="46"/>
      <c r="D135" s="63"/>
      <c r="E135" s="74">
        <f t="shared" ref="E135:H135" si="7">SUM(E127:E134)</f>
        <v>31.164000000000001</v>
      </c>
      <c r="F135" s="175">
        <f t="shared" si="7"/>
        <v>29.923999999999999</v>
      </c>
      <c r="G135" s="75">
        <f t="shared" si="7"/>
        <v>147.69</v>
      </c>
      <c r="H135" s="401">
        <f t="shared" si="7"/>
        <v>984.73199999999997</v>
      </c>
      <c r="I135" s="1832" t="s">
        <v>570</v>
      </c>
      <c r="J135" s="1604"/>
      <c r="P135" s="244"/>
      <c r="Q135" s="217"/>
      <c r="R135" s="217"/>
      <c r="S135" s="239"/>
      <c r="T135" s="239"/>
      <c r="U135" s="239"/>
      <c r="V135" s="239"/>
      <c r="W135" s="239"/>
      <c r="X135" s="425"/>
      <c r="Y135" s="239"/>
      <c r="Z135" s="57"/>
      <c r="AA135" s="426"/>
      <c r="AB135" s="199"/>
      <c r="AC135" s="199"/>
      <c r="AL135" s="217"/>
      <c r="AM135" s="11"/>
      <c r="AN135" s="7"/>
      <c r="AO135" s="7"/>
      <c r="AP135" s="59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5.75" thickBot="1">
      <c r="B136" s="1605" t="s">
        <v>16</v>
      </c>
      <c r="C136" s="50"/>
      <c r="D136" s="66"/>
      <c r="E136" s="391">
        <v>31.5</v>
      </c>
      <c r="F136" s="392">
        <v>32.200000000000003</v>
      </c>
      <c r="G136" s="392">
        <v>134.05000000000001</v>
      </c>
      <c r="H136" s="1078">
        <v>952</v>
      </c>
      <c r="I136" s="1606" t="s">
        <v>571</v>
      </c>
      <c r="J136" s="1607">
        <f>D127+D131+D132+D133+D134+120+180</f>
        <v>950</v>
      </c>
      <c r="P136" s="244"/>
      <c r="Q136" s="217"/>
      <c r="R136" s="217"/>
      <c r="S136" s="239"/>
      <c r="T136" s="239"/>
      <c r="U136" s="239"/>
      <c r="V136" s="239"/>
      <c r="W136" s="239"/>
      <c r="X136" s="239"/>
      <c r="Y136" s="239"/>
      <c r="Z136" s="57"/>
      <c r="AA136" s="426"/>
      <c r="AB136" s="199"/>
      <c r="AC136" s="199"/>
      <c r="AL136" s="217"/>
      <c r="AM136" s="11"/>
      <c r="AN136" s="7"/>
      <c r="AO136" s="7"/>
      <c r="AP136" s="3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5.75" thickBot="1">
      <c r="P137" s="244"/>
      <c r="Q137" s="217"/>
      <c r="R137" s="217"/>
      <c r="S137" s="239"/>
      <c r="T137" s="239"/>
      <c r="U137" s="239"/>
      <c r="V137" s="239"/>
      <c r="W137" s="239"/>
      <c r="X137" s="239"/>
      <c r="Y137" s="239"/>
      <c r="Z137" s="57"/>
      <c r="AA137" s="426"/>
      <c r="AB137" s="217"/>
      <c r="AC137" s="199"/>
      <c r="AL137" s="217"/>
      <c r="AM137" s="11"/>
      <c r="AN137" s="7"/>
      <c r="AO137" s="7"/>
      <c r="AP137" s="14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5.75" thickBot="1">
      <c r="B138" s="1608" t="s">
        <v>550</v>
      </c>
      <c r="C138" s="133"/>
      <c r="D138" s="1609" t="s">
        <v>551</v>
      </c>
      <c r="E138" s="1037" t="s">
        <v>552</v>
      </c>
      <c r="F138" s="1037"/>
      <c r="G138" s="1037"/>
      <c r="H138" s="1610" t="s">
        <v>553</v>
      </c>
      <c r="I138" s="1611" t="s">
        <v>554</v>
      </c>
      <c r="J138" s="1612" t="s">
        <v>555</v>
      </c>
      <c r="P138" s="244"/>
      <c r="Q138" s="217"/>
      <c r="R138" s="217"/>
      <c r="S138" s="483"/>
      <c r="T138" s="483"/>
      <c r="U138" s="483"/>
      <c r="V138" s="483"/>
      <c r="W138" s="483"/>
      <c r="X138" s="483"/>
      <c r="Y138" s="483"/>
      <c r="Z138" s="426"/>
      <c r="AA138" s="426"/>
      <c r="AB138" s="217"/>
      <c r="AC138" s="199"/>
      <c r="AL138" s="217"/>
      <c r="AM138" s="11"/>
      <c r="AN138" s="7"/>
      <c r="AO138" s="7"/>
      <c r="AP138" s="14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>
      <c r="B139" s="1613" t="s">
        <v>556</v>
      </c>
      <c r="C139" s="1576" t="s">
        <v>557</v>
      </c>
      <c r="D139" s="1614" t="s">
        <v>558</v>
      </c>
      <c r="E139" s="1615" t="s">
        <v>559</v>
      </c>
      <c r="F139" s="1615" t="s">
        <v>88</v>
      </c>
      <c r="G139" s="1615" t="s">
        <v>89</v>
      </c>
      <c r="H139" s="1616" t="s">
        <v>560</v>
      </c>
      <c r="I139" s="1580" t="s">
        <v>561</v>
      </c>
      <c r="J139" s="1581" t="s">
        <v>562</v>
      </c>
      <c r="P139" s="244"/>
      <c r="Q139" s="217"/>
      <c r="R139" s="217"/>
      <c r="S139" s="1720"/>
      <c r="T139" s="1721"/>
      <c r="U139" s="1724"/>
      <c r="V139" s="1726"/>
      <c r="W139" s="1720"/>
      <c r="X139" s="1724"/>
      <c r="Y139" s="1720"/>
      <c r="Z139" s="1737"/>
      <c r="AA139" s="1737"/>
      <c r="AB139" s="1122"/>
      <c r="AC139" s="199"/>
      <c r="AL139" s="217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5.75" thickBot="1">
      <c r="B140" s="1653"/>
      <c r="C140" s="1583"/>
      <c r="D140" s="1584"/>
      <c r="E140" s="1618" t="s">
        <v>7</v>
      </c>
      <c r="F140" s="1618" t="s">
        <v>8</v>
      </c>
      <c r="G140" s="1618" t="s">
        <v>9</v>
      </c>
      <c r="H140" s="1585" t="s">
        <v>563</v>
      </c>
      <c r="I140" s="1854" t="s">
        <v>564</v>
      </c>
      <c r="J140" s="1581" t="s">
        <v>565</v>
      </c>
      <c r="P140" s="244"/>
      <c r="Q140" s="217"/>
      <c r="R140" s="217"/>
      <c r="S140" s="1710"/>
      <c r="T140" s="1710"/>
      <c r="U140" s="1711"/>
      <c r="V140" s="1710"/>
      <c r="W140" s="1711"/>
      <c r="X140" s="1712"/>
      <c r="Y140" s="1711"/>
      <c r="Z140" s="1738"/>
      <c r="AA140" s="1741"/>
      <c r="AB140" s="199"/>
      <c r="AC140" s="199"/>
      <c r="AL140" s="217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5.75" customHeight="1">
      <c r="B141" s="1574" t="s">
        <v>566</v>
      </c>
      <c r="C141" s="1097" t="s">
        <v>367</v>
      </c>
      <c r="D141" s="853">
        <v>250</v>
      </c>
      <c r="E141" s="1062">
        <v>2.165</v>
      </c>
      <c r="F141" s="1059">
        <v>5.5430000000000001</v>
      </c>
      <c r="G141" s="1059">
        <v>10.62</v>
      </c>
      <c r="H141" s="1640">
        <f t="shared" ref="H141:H147" si="8">G141*4+F141*9+E141*4</f>
        <v>101.02699999999999</v>
      </c>
      <c r="I141" s="1855">
        <v>8</v>
      </c>
      <c r="J141" s="1647" t="s">
        <v>366</v>
      </c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5"/>
      <c r="AA141" s="11"/>
      <c r="AB141" s="244"/>
      <c r="AC141" s="244"/>
      <c r="AL141" s="217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21">
      <c r="B142" s="1593" t="s">
        <v>567</v>
      </c>
      <c r="C142" s="43" t="s">
        <v>674</v>
      </c>
      <c r="D142" s="41" t="s">
        <v>534</v>
      </c>
      <c r="E142" s="539">
        <v>17.73</v>
      </c>
      <c r="F142" s="540">
        <v>22.87</v>
      </c>
      <c r="G142" s="540">
        <v>47.82</v>
      </c>
      <c r="H142" s="1878">
        <f t="shared" si="8"/>
        <v>468.03000000000003</v>
      </c>
      <c r="I142" s="1650">
        <v>31</v>
      </c>
      <c r="J142" s="1849" t="s">
        <v>638</v>
      </c>
      <c r="P142" s="244"/>
      <c r="Q142" s="1700"/>
      <c r="R142" s="244"/>
      <c r="S142" s="244"/>
      <c r="T142" s="244"/>
      <c r="U142" s="244"/>
      <c r="V142" s="244"/>
      <c r="W142" s="244"/>
      <c r="X142" s="244"/>
      <c r="Y142" s="244"/>
      <c r="Z142" s="5"/>
      <c r="AA142" s="11"/>
      <c r="AB142" s="217"/>
      <c r="AC142" s="217"/>
      <c r="AL142" s="217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>
      <c r="B143" s="119"/>
      <c r="C143" s="494" t="s">
        <v>675</v>
      </c>
      <c r="D143" s="535">
        <v>30</v>
      </c>
      <c r="E143" s="646">
        <v>7.68</v>
      </c>
      <c r="F143" s="646">
        <v>7.83</v>
      </c>
      <c r="G143" s="646">
        <v>0</v>
      </c>
      <c r="H143" s="1878">
        <f t="shared" si="8"/>
        <v>101.19</v>
      </c>
      <c r="I143" s="1650">
        <v>34</v>
      </c>
      <c r="J143" s="1642" t="s">
        <v>24</v>
      </c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5"/>
      <c r="AA143" s="11"/>
      <c r="AB143" s="217"/>
      <c r="AC143" s="217"/>
      <c r="AL143" s="217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5.75">
      <c r="B144" s="1596" t="s">
        <v>18</v>
      </c>
      <c r="C144" s="399" t="s">
        <v>33</v>
      </c>
      <c r="D144" s="398">
        <v>200</v>
      </c>
      <c r="E144" s="378">
        <v>3.8</v>
      </c>
      <c r="F144" s="396">
        <v>3</v>
      </c>
      <c r="G144" s="396">
        <v>23</v>
      </c>
      <c r="H144" s="1640">
        <f t="shared" si="8"/>
        <v>134.19999999999999</v>
      </c>
      <c r="I144" s="1856">
        <v>41</v>
      </c>
      <c r="J144" s="1598" t="s">
        <v>32</v>
      </c>
      <c r="P144" s="275"/>
      <c r="Q144" s="275"/>
      <c r="R144" s="229"/>
      <c r="S144" s="229"/>
      <c r="T144" s="1124"/>
      <c r="U144" s="275"/>
      <c r="V144" s="275"/>
      <c r="W144" s="229"/>
      <c r="X144" s="275"/>
      <c r="Y144" s="275"/>
      <c r="Z144" s="18"/>
      <c r="AA144" s="18"/>
      <c r="AB144" s="228"/>
      <c r="AC144" s="217"/>
      <c r="AL144" s="217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>
      <c r="B145" s="1599" t="s">
        <v>624</v>
      </c>
      <c r="C145" s="259" t="s">
        <v>12</v>
      </c>
      <c r="D145" s="420">
        <v>70</v>
      </c>
      <c r="E145" s="413">
        <v>3.57</v>
      </c>
      <c r="F145" s="414">
        <v>0.59499999999999997</v>
      </c>
      <c r="G145" s="414">
        <v>33.104999999999997</v>
      </c>
      <c r="H145" s="1640">
        <f t="shared" si="8"/>
        <v>152.05499999999998</v>
      </c>
      <c r="I145" s="1650">
        <v>33</v>
      </c>
      <c r="J145" s="1598" t="s">
        <v>11</v>
      </c>
      <c r="P145" s="1121"/>
      <c r="Q145" s="1121"/>
      <c r="R145" s="1121"/>
      <c r="S145" s="1121"/>
      <c r="T145" s="1121"/>
      <c r="U145" s="1121"/>
      <c r="V145" s="1121"/>
      <c r="W145" s="1121"/>
      <c r="X145" s="1121"/>
      <c r="Y145" s="1121"/>
      <c r="Z145" s="31"/>
      <c r="AA145" s="31"/>
      <c r="AB145" s="217"/>
      <c r="AC145" s="217"/>
      <c r="AL145" s="217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6.5" customHeight="1">
      <c r="B146" s="119"/>
      <c r="C146" s="60" t="s">
        <v>13</v>
      </c>
      <c r="D146" s="419">
        <v>40</v>
      </c>
      <c r="E146" s="413">
        <v>2.2599999999999998</v>
      </c>
      <c r="F146" s="414">
        <v>0.48</v>
      </c>
      <c r="G146" s="414">
        <v>16.739999999999998</v>
      </c>
      <c r="H146" s="1640">
        <f t="shared" si="8"/>
        <v>80.319999999999993</v>
      </c>
      <c r="I146" s="1651">
        <v>32</v>
      </c>
      <c r="J146" s="1598" t="s">
        <v>11</v>
      </c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5"/>
      <c r="AA146" s="1538"/>
      <c r="AB146" s="217"/>
      <c r="AC146" s="217"/>
      <c r="AL146" s="217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5.75" thickBot="1">
      <c r="B147" s="122"/>
      <c r="C147" s="1424" t="s">
        <v>579</v>
      </c>
      <c r="D147" s="1779">
        <v>33</v>
      </c>
      <c r="E147" s="643">
        <v>1.3919999999999999</v>
      </c>
      <c r="F147" s="644">
        <v>0.57499999999999996</v>
      </c>
      <c r="G147" s="644">
        <v>13.2</v>
      </c>
      <c r="H147" s="1640">
        <f t="shared" si="8"/>
        <v>63.542999999999992</v>
      </c>
      <c r="I147" s="1641">
        <v>37</v>
      </c>
      <c r="J147" s="1598" t="s">
        <v>11</v>
      </c>
      <c r="P147" s="244"/>
      <c r="Q147" s="217"/>
      <c r="R147" s="217"/>
      <c r="S147" s="1715"/>
      <c r="T147" s="1715"/>
      <c r="U147" s="1715"/>
      <c r="V147" s="1715"/>
      <c r="W147" s="239"/>
      <c r="X147" s="425"/>
      <c r="Y147" s="239"/>
      <c r="Z147" s="57"/>
      <c r="AA147" s="426"/>
      <c r="AB147" s="324"/>
      <c r="AC147" s="324"/>
      <c r="AL147" s="217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5.75" thickBot="1">
      <c r="B148" s="1660" t="s">
        <v>616</v>
      </c>
      <c r="C148" s="46"/>
      <c r="D148" s="47"/>
      <c r="E148" s="74">
        <f>SUM(E141:E147)</f>
        <v>38.597000000000001</v>
      </c>
      <c r="F148" s="75">
        <f>SUM(F141:F147)</f>
        <v>40.893000000000001</v>
      </c>
      <c r="G148" s="75">
        <f>SUM(G141:G147)</f>
        <v>144.48499999999999</v>
      </c>
      <c r="H148" s="1879">
        <f>SUM(H141:H147)</f>
        <v>1100.365</v>
      </c>
      <c r="I148" s="1832" t="s">
        <v>570</v>
      </c>
      <c r="J148" s="1604"/>
      <c r="P148" s="244"/>
      <c r="Q148" s="217"/>
      <c r="R148" s="217"/>
      <c r="S148" s="239"/>
      <c r="T148" s="239"/>
      <c r="U148" s="1442"/>
      <c r="V148" s="239"/>
      <c r="W148" s="239"/>
      <c r="X148" s="425"/>
      <c r="Y148" s="425"/>
      <c r="Z148" s="57"/>
      <c r="AA148" s="426"/>
      <c r="AB148" s="228"/>
      <c r="AC148" s="217"/>
      <c r="AL148" s="217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4.25" customHeight="1" thickBot="1">
      <c r="B149" s="1605" t="s">
        <v>16</v>
      </c>
      <c r="C149" s="50"/>
      <c r="D149" s="66"/>
      <c r="E149" s="391">
        <v>31.5</v>
      </c>
      <c r="F149" s="392">
        <v>32.200000000000003</v>
      </c>
      <c r="G149" s="392">
        <v>134.05000000000001</v>
      </c>
      <c r="H149" s="1078">
        <v>952</v>
      </c>
      <c r="I149" s="1606" t="s">
        <v>571</v>
      </c>
      <c r="J149" s="1607">
        <f>D141+D143+D144+D145+D146+D147+175+25</f>
        <v>823</v>
      </c>
      <c r="P149" s="244"/>
      <c r="Q149" s="217"/>
      <c r="R149" s="217"/>
      <c r="S149" s="483"/>
      <c r="T149" s="483"/>
      <c r="U149" s="483"/>
      <c r="V149" s="483"/>
      <c r="W149" s="483"/>
      <c r="X149" s="483"/>
      <c r="Y149" s="483"/>
      <c r="Z149" s="426"/>
      <c r="AA149" s="1892"/>
      <c r="AB149" s="217"/>
      <c r="AC149" s="217"/>
      <c r="AL149" s="217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7.25" customHeight="1" thickBot="1">
      <c r="E150" s="1853" t="s">
        <v>28</v>
      </c>
      <c r="P150" s="244"/>
      <c r="Q150" s="217"/>
      <c r="R150" s="217"/>
      <c r="S150" s="239"/>
      <c r="T150" s="239"/>
      <c r="U150" s="1107"/>
      <c r="V150" s="239"/>
      <c r="W150" s="239"/>
      <c r="X150" s="239"/>
      <c r="Y150" s="239"/>
      <c r="Z150" s="57"/>
      <c r="AA150" s="426"/>
      <c r="AB150" s="217"/>
      <c r="AC150" s="217"/>
      <c r="AL150" s="217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5.75" thickBot="1">
      <c r="B151" s="1608" t="s">
        <v>550</v>
      </c>
      <c r="C151" s="133"/>
      <c r="D151" s="1609" t="s">
        <v>551</v>
      </c>
      <c r="E151" s="1037" t="s">
        <v>552</v>
      </c>
      <c r="F151" s="1037"/>
      <c r="G151" s="1037"/>
      <c r="H151" s="1610" t="s">
        <v>553</v>
      </c>
      <c r="I151" s="1611" t="s">
        <v>554</v>
      </c>
      <c r="J151" s="1612" t="s">
        <v>555</v>
      </c>
      <c r="P151" s="244"/>
      <c r="Q151" s="217"/>
      <c r="R151" s="217"/>
      <c r="S151" s="239"/>
      <c r="T151" s="239"/>
      <c r="U151" s="239"/>
      <c r="V151" s="239"/>
      <c r="W151" s="239"/>
      <c r="X151" s="239"/>
      <c r="Y151" s="239"/>
      <c r="Z151" s="57"/>
      <c r="AA151" s="426"/>
      <c r="AB151" s="217"/>
      <c r="AC151" s="217"/>
      <c r="AL151" s="217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3.5" customHeight="1">
      <c r="B152" s="1613" t="s">
        <v>556</v>
      </c>
      <c r="C152" s="1576" t="s">
        <v>557</v>
      </c>
      <c r="D152" s="1614" t="s">
        <v>558</v>
      </c>
      <c r="E152" s="1615" t="s">
        <v>559</v>
      </c>
      <c r="F152" s="1615" t="s">
        <v>88</v>
      </c>
      <c r="G152" s="1615" t="s">
        <v>89</v>
      </c>
      <c r="H152" s="1616" t="s">
        <v>560</v>
      </c>
      <c r="I152" s="1580" t="s">
        <v>561</v>
      </c>
      <c r="J152" s="1581" t="s">
        <v>562</v>
      </c>
      <c r="P152" s="244"/>
      <c r="Q152" s="217"/>
      <c r="R152" s="217"/>
      <c r="S152" s="239"/>
      <c r="T152" s="239"/>
      <c r="U152" s="239"/>
      <c r="V152" s="239"/>
      <c r="W152" s="239"/>
      <c r="X152" s="239"/>
      <c r="Y152" s="239"/>
      <c r="Z152" s="57"/>
      <c r="AA152" s="426"/>
      <c r="AB152" s="217"/>
      <c r="AC152" s="217"/>
      <c r="AL152" s="217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2" customHeight="1" thickBot="1">
      <c r="B153" s="1653"/>
      <c r="C153" s="1583"/>
      <c r="D153" s="1584"/>
      <c r="E153" s="1618" t="s">
        <v>7</v>
      </c>
      <c r="F153" s="1618" t="s">
        <v>8</v>
      </c>
      <c r="G153" s="1618" t="s">
        <v>9</v>
      </c>
      <c r="H153" s="1585" t="s">
        <v>563</v>
      </c>
      <c r="I153" s="1854" t="s">
        <v>564</v>
      </c>
      <c r="J153" s="1581" t="s">
        <v>565</v>
      </c>
      <c r="P153" s="244"/>
      <c r="Q153" s="217"/>
      <c r="R153" s="217"/>
      <c r="S153" s="239"/>
      <c r="T153" s="239"/>
      <c r="U153" s="239"/>
      <c r="V153" s="239"/>
      <c r="W153" s="239"/>
      <c r="X153" s="239"/>
      <c r="Y153" s="425"/>
      <c r="Z153" s="57"/>
      <c r="AA153" s="426"/>
      <c r="AB153" s="217"/>
      <c r="AC153" s="217"/>
      <c r="AL153" s="217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5.75" customHeight="1">
      <c r="B154" s="1574" t="s">
        <v>566</v>
      </c>
      <c r="C154" s="678" t="s">
        <v>435</v>
      </c>
      <c r="D154" s="642">
        <v>250</v>
      </c>
      <c r="E154" s="1062">
        <v>5.0613000000000001</v>
      </c>
      <c r="F154" s="1059">
        <v>9.3879999999999999</v>
      </c>
      <c r="G154" s="1059">
        <v>18.163</v>
      </c>
      <c r="H154" s="1640">
        <f t="shared" ref="H154:H159" si="9">G154*4+F154*9+E154*4</f>
        <v>177.38920000000002</v>
      </c>
      <c r="I154" s="1855">
        <v>9</v>
      </c>
      <c r="J154" s="1647" t="s">
        <v>226</v>
      </c>
      <c r="P154" s="244"/>
      <c r="Q154" s="217"/>
      <c r="R154" s="217"/>
      <c r="S154" s="1720"/>
      <c r="T154" s="1720"/>
      <c r="U154" s="1720"/>
      <c r="V154" s="1720"/>
      <c r="W154" s="1720"/>
      <c r="X154" s="1724"/>
      <c r="Y154" s="1720"/>
      <c r="Z154" s="1737"/>
      <c r="AA154" s="1737"/>
      <c r="AB154" s="217"/>
      <c r="AC154" s="217"/>
      <c r="AL154" s="217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3.5" customHeight="1">
      <c r="B155" s="1593" t="s">
        <v>586</v>
      </c>
      <c r="C155" s="678" t="s">
        <v>355</v>
      </c>
      <c r="D155" s="707">
        <v>60</v>
      </c>
      <c r="E155" s="1062">
        <v>0.66</v>
      </c>
      <c r="F155" s="1059">
        <v>0.12</v>
      </c>
      <c r="G155" s="1059">
        <v>2.2799999999999998</v>
      </c>
      <c r="H155" s="1640">
        <f t="shared" si="9"/>
        <v>12.84</v>
      </c>
      <c r="I155" s="1650">
        <v>27</v>
      </c>
      <c r="J155" s="1849" t="s">
        <v>146</v>
      </c>
      <c r="P155" s="244"/>
      <c r="Q155" s="217"/>
      <c r="R155" s="217"/>
      <c r="S155" s="1710"/>
      <c r="T155" s="1710"/>
      <c r="U155" s="1711"/>
      <c r="V155" s="1710"/>
      <c r="W155" s="1711"/>
      <c r="X155" s="1712"/>
      <c r="Y155" s="1711"/>
      <c r="Z155" s="1738"/>
      <c r="AA155" s="1741"/>
      <c r="AB155" s="217"/>
      <c r="AC155" s="217"/>
      <c r="AL155" s="217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5" customHeight="1">
      <c r="B156" s="119"/>
      <c r="C156" s="678" t="s">
        <v>160</v>
      </c>
      <c r="D156" s="41">
        <v>200</v>
      </c>
      <c r="E156" s="393">
        <v>18.326000000000001</v>
      </c>
      <c r="F156" s="375">
        <v>20.573</v>
      </c>
      <c r="G156" s="375">
        <v>36.514000000000003</v>
      </c>
      <c r="H156" s="1640">
        <f t="shared" si="9"/>
        <v>404.51700000000005</v>
      </c>
      <c r="I156" s="1650">
        <v>16</v>
      </c>
      <c r="J156" s="1598" t="s">
        <v>29</v>
      </c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5"/>
      <c r="AA156" s="1538"/>
      <c r="AB156" s="217"/>
      <c r="AC156" s="217"/>
      <c r="AL156" s="217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3.5" customHeight="1">
      <c r="B157" s="1596" t="s">
        <v>18</v>
      </c>
      <c r="C157" s="678" t="s">
        <v>23</v>
      </c>
      <c r="D157" s="642">
        <v>200</v>
      </c>
      <c r="E157" s="1070">
        <v>7.0000000000000007E-2</v>
      </c>
      <c r="F157" s="1059">
        <v>0.02</v>
      </c>
      <c r="G157" s="1059">
        <v>15</v>
      </c>
      <c r="H157" s="1640">
        <f t="shared" si="9"/>
        <v>60.46</v>
      </c>
      <c r="I157" s="1856">
        <v>43</v>
      </c>
      <c r="J157" s="1598" t="s">
        <v>22</v>
      </c>
      <c r="P157" s="244"/>
      <c r="Q157" s="217"/>
      <c r="R157" s="217"/>
      <c r="S157" s="239"/>
      <c r="T157" s="239"/>
      <c r="U157" s="239"/>
      <c r="V157" s="239"/>
      <c r="W157" s="239"/>
      <c r="X157" s="425"/>
      <c r="Y157" s="239"/>
      <c r="Z157" s="57"/>
      <c r="AA157" s="426"/>
      <c r="AB157" s="217"/>
      <c r="AC157" s="217"/>
      <c r="AL157" s="217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2.75" customHeight="1">
      <c r="B158" s="1599" t="s">
        <v>625</v>
      </c>
      <c r="C158" s="678" t="s">
        <v>12</v>
      </c>
      <c r="D158" s="420">
        <v>70</v>
      </c>
      <c r="E158" s="413">
        <v>3.57</v>
      </c>
      <c r="F158" s="414">
        <v>0.59499999999999997</v>
      </c>
      <c r="G158" s="414">
        <v>33.104999999999997</v>
      </c>
      <c r="H158" s="1640">
        <f t="shared" si="9"/>
        <v>152.05499999999998</v>
      </c>
      <c r="I158" s="1650">
        <v>33</v>
      </c>
      <c r="J158" s="1598" t="s">
        <v>11</v>
      </c>
      <c r="P158" s="244"/>
      <c r="Q158" s="217"/>
      <c r="R158" s="217"/>
      <c r="S158" s="239"/>
      <c r="T158" s="239"/>
      <c r="U158" s="1107"/>
      <c r="V158" s="239"/>
      <c r="W158" s="239"/>
      <c r="X158" s="425"/>
      <c r="Y158" s="425"/>
      <c r="Z158" s="57"/>
      <c r="AA158" s="426"/>
      <c r="AB158" s="217"/>
      <c r="AC158" s="217"/>
      <c r="AL158" s="217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4.25" customHeight="1">
      <c r="B159" s="119"/>
      <c r="C159" s="678" t="s">
        <v>13</v>
      </c>
      <c r="D159" s="419">
        <v>40</v>
      </c>
      <c r="E159" s="413">
        <v>2.2599999999999998</v>
      </c>
      <c r="F159" s="414">
        <v>0.48</v>
      </c>
      <c r="G159" s="414">
        <v>16.739999999999998</v>
      </c>
      <c r="H159" s="1640">
        <f t="shared" si="9"/>
        <v>80.319999999999993</v>
      </c>
      <c r="I159" s="1651">
        <v>32</v>
      </c>
      <c r="J159" s="1598" t="s">
        <v>11</v>
      </c>
      <c r="P159" s="244"/>
      <c r="Q159" s="217"/>
      <c r="R159" s="217"/>
      <c r="S159" s="483"/>
      <c r="T159" s="1715"/>
      <c r="U159" s="394"/>
      <c r="V159" s="1125"/>
      <c r="W159" s="483"/>
      <c r="X159" s="394"/>
      <c r="Y159" s="483"/>
      <c r="Z159" s="426"/>
      <c r="AA159" s="426"/>
      <c r="AB159" s="217"/>
      <c r="AC159" s="217"/>
      <c r="AL159" s="217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" customHeight="1" thickBot="1">
      <c r="B160" s="122"/>
      <c r="C160" s="525" t="s">
        <v>391</v>
      </c>
      <c r="D160" s="1072">
        <v>100</v>
      </c>
      <c r="E160" s="618">
        <v>0.4</v>
      </c>
      <c r="F160" s="1073">
        <v>0.4</v>
      </c>
      <c r="G160" s="619">
        <v>9.8000000000000007</v>
      </c>
      <c r="H160" s="538">
        <f>G160*4+F160*9+E160*4</f>
        <v>44.400000000000006</v>
      </c>
      <c r="I160" s="1597">
        <v>38</v>
      </c>
      <c r="J160" s="1600" t="s">
        <v>618</v>
      </c>
      <c r="P160" s="244"/>
      <c r="Q160" s="217"/>
      <c r="R160" s="217"/>
      <c r="S160" s="239"/>
      <c r="T160" s="483"/>
      <c r="U160" s="483"/>
      <c r="V160" s="483"/>
      <c r="W160" s="483"/>
      <c r="X160" s="483"/>
      <c r="Y160" s="483"/>
      <c r="Z160" s="426"/>
      <c r="AA160" s="426"/>
      <c r="AB160" s="217"/>
      <c r="AC160" s="217"/>
      <c r="AL160" s="217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1.25" customHeight="1" thickBot="1">
      <c r="B161" s="1660" t="s">
        <v>616</v>
      </c>
      <c r="C161" s="46"/>
      <c r="D161" s="47"/>
      <c r="E161" s="74">
        <f>SUM(E154:E160)</f>
        <v>30.347299999999997</v>
      </c>
      <c r="F161" s="75">
        <f>SUM(F154:F160)</f>
        <v>31.575999999999997</v>
      </c>
      <c r="G161" s="75">
        <f>SUM(G154:G160)</f>
        <v>131.602</v>
      </c>
      <c r="H161" s="1879">
        <f>SUM(H154:H160)</f>
        <v>931.98120000000006</v>
      </c>
      <c r="I161" s="1832" t="s">
        <v>570</v>
      </c>
      <c r="J161" s="1604"/>
      <c r="P161" s="244"/>
      <c r="Q161" s="217"/>
      <c r="R161" s="217"/>
      <c r="S161" s="1442"/>
      <c r="T161" s="1107"/>
      <c r="U161" s="1107"/>
      <c r="V161" s="1107"/>
      <c r="W161" s="1107"/>
      <c r="X161" s="1107"/>
      <c r="Y161" s="1107"/>
      <c r="Z161" s="424"/>
      <c r="AA161" s="426"/>
      <c r="AB161" s="217"/>
      <c r="AC161" s="217"/>
      <c r="AL161" s="217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5" customHeight="1" thickBot="1">
      <c r="B162" s="1605" t="s">
        <v>16</v>
      </c>
      <c r="C162" s="50"/>
      <c r="D162" s="51"/>
      <c r="E162" s="391">
        <v>31.5</v>
      </c>
      <c r="F162" s="392">
        <v>32.200000000000003</v>
      </c>
      <c r="G162" s="392">
        <v>134.05000000000001</v>
      </c>
      <c r="H162" s="1078">
        <v>952</v>
      </c>
      <c r="I162" s="1606" t="s">
        <v>571</v>
      </c>
      <c r="J162" s="1607">
        <f>D154+D155+D156+D157+D158+D159+D160</f>
        <v>920</v>
      </c>
      <c r="P162" s="244"/>
      <c r="Q162" s="217"/>
      <c r="R162" s="217"/>
      <c r="S162" s="239"/>
      <c r="T162" s="239"/>
      <c r="U162" s="239"/>
      <c r="V162" s="239"/>
      <c r="W162" s="239"/>
      <c r="X162" s="239"/>
      <c r="Y162" s="239"/>
      <c r="Z162" s="57"/>
      <c r="AA162" s="426"/>
      <c r="AB162" s="217"/>
      <c r="AC162" s="217"/>
      <c r="AL162" s="217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5.75" thickBot="1">
      <c r="P163" s="244"/>
      <c r="Q163" s="217"/>
      <c r="R163" s="217"/>
      <c r="S163" s="239"/>
      <c r="T163" s="239"/>
      <c r="U163" s="239"/>
      <c r="V163" s="239"/>
      <c r="W163" s="239"/>
      <c r="X163" s="239"/>
      <c r="Y163" s="239"/>
      <c r="Z163" s="57"/>
      <c r="AA163" s="426"/>
      <c r="AB163" s="217"/>
      <c r="AC163" s="217"/>
      <c r="AL163" s="217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5.75" thickBot="1">
      <c r="B164" s="1608" t="s">
        <v>550</v>
      </c>
      <c r="C164" s="133"/>
      <c r="D164" s="1609" t="s">
        <v>551</v>
      </c>
      <c r="E164" s="1037" t="s">
        <v>552</v>
      </c>
      <c r="F164" s="1037"/>
      <c r="G164" s="1037"/>
      <c r="H164" s="1610" t="s">
        <v>553</v>
      </c>
      <c r="I164" s="1611" t="s">
        <v>554</v>
      </c>
      <c r="J164" s="1612" t="s">
        <v>555</v>
      </c>
      <c r="P164" s="244"/>
      <c r="Q164" s="217"/>
      <c r="R164" s="217"/>
      <c r="S164" s="239"/>
      <c r="T164" s="239"/>
      <c r="U164" s="239"/>
      <c r="V164" s="239"/>
      <c r="W164" s="239"/>
      <c r="X164" s="239"/>
      <c r="Y164" s="425"/>
      <c r="Z164" s="57"/>
      <c r="AA164" s="426"/>
      <c r="AB164" s="217"/>
      <c r="AC164" s="217"/>
      <c r="AL164" s="217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3.5" customHeight="1">
      <c r="B165" s="1613" t="s">
        <v>556</v>
      </c>
      <c r="C165" s="1576" t="s">
        <v>557</v>
      </c>
      <c r="D165" s="1614" t="s">
        <v>558</v>
      </c>
      <c r="E165" s="1615" t="s">
        <v>559</v>
      </c>
      <c r="F165" s="1615" t="s">
        <v>88</v>
      </c>
      <c r="G165" s="1615" t="s">
        <v>89</v>
      </c>
      <c r="H165" s="1616" t="s">
        <v>560</v>
      </c>
      <c r="I165" s="1580" t="s">
        <v>561</v>
      </c>
      <c r="J165" s="1581" t="s">
        <v>562</v>
      </c>
      <c r="P165" s="244"/>
      <c r="Q165" s="217"/>
      <c r="R165" s="217"/>
      <c r="S165" s="1720"/>
      <c r="T165" s="1720"/>
      <c r="U165" s="1720"/>
      <c r="V165" s="1720"/>
      <c r="W165" s="1720"/>
      <c r="X165" s="1724"/>
      <c r="Y165" s="1720"/>
      <c r="Z165" s="1737"/>
      <c r="AA165" s="1737"/>
      <c r="AB165" s="217"/>
      <c r="AC165" s="217"/>
      <c r="AL165" s="217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 customHeight="1" thickBot="1">
      <c r="B166" s="1653"/>
      <c r="C166" s="1583"/>
      <c r="D166" s="1584"/>
      <c r="E166" s="1618" t="s">
        <v>7</v>
      </c>
      <c r="F166" s="1618" t="s">
        <v>8</v>
      </c>
      <c r="G166" s="1618" t="s">
        <v>9</v>
      </c>
      <c r="H166" s="1585" t="s">
        <v>563</v>
      </c>
      <c r="I166" s="1854" t="s">
        <v>564</v>
      </c>
      <c r="J166" s="1581" t="s">
        <v>565</v>
      </c>
      <c r="P166" s="244"/>
      <c r="Q166" s="217"/>
      <c r="R166" s="217"/>
      <c r="S166" s="1710"/>
      <c r="T166" s="1710"/>
      <c r="U166" s="1711"/>
      <c r="V166" s="1710"/>
      <c r="W166" s="1711"/>
      <c r="X166" s="1712"/>
      <c r="Y166" s="1711"/>
      <c r="Z166" s="1738"/>
      <c r="AA166" s="1741"/>
      <c r="AB166" s="217"/>
      <c r="AC166" s="217"/>
      <c r="AL166" s="217"/>
    </row>
    <row r="167" spans="2:59" ht="13.5" customHeight="1">
      <c r="B167" s="1574" t="s">
        <v>566</v>
      </c>
      <c r="C167" s="1857" t="s">
        <v>348</v>
      </c>
      <c r="D167" s="707">
        <v>250</v>
      </c>
      <c r="E167" s="1062">
        <v>5.5880000000000001</v>
      </c>
      <c r="F167" s="1059">
        <v>5.9880000000000004</v>
      </c>
      <c r="G167" s="1059">
        <v>9.1780000000000008</v>
      </c>
      <c r="H167" s="1640">
        <f t="shared" ref="H167" si="10">G167*4+F167*9+E167*4</f>
        <v>112.95600000000002</v>
      </c>
      <c r="I167" s="1858">
        <v>10</v>
      </c>
      <c r="J167" s="1620" t="s">
        <v>469</v>
      </c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5"/>
      <c r="AA167" s="1538"/>
      <c r="AB167" s="217"/>
      <c r="AC167" s="217"/>
      <c r="AL167" s="217"/>
    </row>
    <row r="168" spans="2:59" ht="12.75" customHeight="1">
      <c r="B168" s="1593" t="s">
        <v>586</v>
      </c>
      <c r="C168" s="641" t="s">
        <v>173</v>
      </c>
      <c r="D168" s="1509" t="s">
        <v>470</v>
      </c>
      <c r="E168" s="1062">
        <v>11.143000000000001</v>
      </c>
      <c r="F168" s="1059">
        <v>9.4480000000000004</v>
      </c>
      <c r="G168" s="1059">
        <v>15.879</v>
      </c>
      <c r="H168" s="1640">
        <f>G168*4+F168*9+E168*4</f>
        <v>193.12</v>
      </c>
      <c r="I168" s="1859">
        <v>17</v>
      </c>
      <c r="J168" s="1600" t="s">
        <v>216</v>
      </c>
      <c r="P168" s="244"/>
      <c r="Q168" s="217"/>
      <c r="R168" s="217"/>
      <c r="S168" s="1715"/>
      <c r="T168" s="1715"/>
      <c r="U168" s="1904"/>
      <c r="V168" s="1893"/>
      <c r="W168" s="1715"/>
      <c r="X168" s="1893"/>
      <c r="Y168" s="1715"/>
      <c r="Z168" s="1888"/>
      <c r="AA168" s="426"/>
      <c r="AB168" s="217"/>
      <c r="AC168" s="217"/>
      <c r="AL168" s="217"/>
    </row>
    <row r="169" spans="2:59" ht="12.75" customHeight="1">
      <c r="B169" s="119"/>
      <c r="C169" s="525" t="s">
        <v>458</v>
      </c>
      <c r="D169" s="1509" t="s">
        <v>465</v>
      </c>
      <c r="E169" s="384">
        <v>2.657</v>
      </c>
      <c r="F169" s="385">
        <v>6.4359999999999999</v>
      </c>
      <c r="G169" s="386">
        <v>22.611999999999998</v>
      </c>
      <c r="H169" s="1628">
        <f>G169*4+F169*9+E169*4</f>
        <v>159</v>
      </c>
      <c r="I169" s="1860">
        <v>26</v>
      </c>
      <c r="J169" s="1600" t="s">
        <v>323</v>
      </c>
      <c r="P169" s="244"/>
      <c r="Q169" s="217"/>
      <c r="R169" s="217"/>
      <c r="S169" s="239"/>
      <c r="T169" s="239"/>
      <c r="U169" s="239"/>
      <c r="V169" s="239"/>
      <c r="W169" s="239"/>
      <c r="X169" s="425"/>
      <c r="Y169" s="239"/>
      <c r="Z169" s="57"/>
      <c r="AA169" s="426"/>
      <c r="AB169" s="217"/>
      <c r="AC169" s="217"/>
      <c r="AL169" s="217"/>
    </row>
    <row r="170" spans="2:59" ht="11.25" customHeight="1">
      <c r="B170" s="1596" t="s">
        <v>18</v>
      </c>
      <c r="C170" s="773" t="s">
        <v>459</v>
      </c>
      <c r="D170" s="880"/>
      <c r="E170" s="1055">
        <v>1.6379999999999999</v>
      </c>
      <c r="F170" s="1056">
        <v>4.3120000000000003</v>
      </c>
      <c r="G170" s="390">
        <v>8.7270000000000003</v>
      </c>
      <c r="H170" s="1638">
        <f>G170*4+F170*9+E170*4</f>
        <v>80.268000000000001</v>
      </c>
      <c r="I170" s="1861"/>
      <c r="J170" s="1592" t="s">
        <v>177</v>
      </c>
      <c r="P170" s="244"/>
      <c r="Q170" s="217"/>
      <c r="R170" s="217"/>
      <c r="S170" s="239"/>
      <c r="T170" s="1442"/>
      <c r="U170" s="1107"/>
      <c r="V170" s="239"/>
      <c r="W170" s="239"/>
      <c r="X170" s="239"/>
      <c r="Y170" s="239"/>
      <c r="Z170" s="57"/>
      <c r="AA170" s="426"/>
      <c r="AB170" s="217"/>
      <c r="AC170" s="217"/>
      <c r="AL170" s="217"/>
    </row>
    <row r="171" spans="2:59" ht="12.75" customHeight="1">
      <c r="B171" s="1599" t="s">
        <v>628</v>
      </c>
      <c r="C171" s="678" t="s">
        <v>287</v>
      </c>
      <c r="D171" s="1061">
        <v>200</v>
      </c>
      <c r="E171" s="378">
        <v>1</v>
      </c>
      <c r="F171" s="396">
        <v>0</v>
      </c>
      <c r="G171" s="396">
        <v>20.92</v>
      </c>
      <c r="H171" s="1640">
        <f t="shared" ref="H171" si="11">G171*4+F171*9+E171*4</f>
        <v>87.68</v>
      </c>
      <c r="I171" s="1652">
        <v>42</v>
      </c>
      <c r="J171" s="1598" t="s">
        <v>10</v>
      </c>
      <c r="P171" s="244"/>
      <c r="Q171" s="217"/>
      <c r="R171" s="217"/>
      <c r="S171" s="483"/>
      <c r="T171" s="483"/>
      <c r="U171" s="483"/>
      <c r="V171" s="483"/>
      <c r="W171" s="483"/>
      <c r="X171" s="483"/>
      <c r="Y171" s="483"/>
      <c r="Z171" s="426"/>
      <c r="AA171" s="426"/>
      <c r="AB171" s="217"/>
      <c r="AC171" s="217"/>
      <c r="AL171" s="217"/>
    </row>
    <row r="172" spans="2:59" ht="12.75" customHeight="1">
      <c r="B172" s="1770"/>
      <c r="C172" s="678" t="s">
        <v>12</v>
      </c>
      <c r="D172" s="1061">
        <v>70</v>
      </c>
      <c r="E172" s="413">
        <v>3.57</v>
      </c>
      <c r="F172" s="414">
        <v>0.59499999999999997</v>
      </c>
      <c r="G172" s="414">
        <v>33.104999999999997</v>
      </c>
      <c r="H172" s="1640">
        <f>G172*4+F172*9+E172*4</f>
        <v>152.05499999999998</v>
      </c>
      <c r="I172" s="1650">
        <v>33</v>
      </c>
      <c r="J172" s="1598" t="s">
        <v>11</v>
      </c>
      <c r="P172" s="244"/>
      <c r="Q172" s="217"/>
      <c r="R172" s="217"/>
      <c r="S172" s="239"/>
      <c r="T172" s="239"/>
      <c r="U172" s="239"/>
      <c r="V172" s="239"/>
      <c r="W172" s="239"/>
      <c r="X172" s="239"/>
      <c r="Y172" s="239"/>
      <c r="Z172" s="57"/>
      <c r="AA172" s="426"/>
      <c r="AB172" s="217"/>
      <c r="AC172" s="217"/>
      <c r="AL172" s="217"/>
    </row>
    <row r="173" spans="2:59" ht="12" customHeight="1">
      <c r="B173" s="1770"/>
      <c r="C173" s="678" t="s">
        <v>13</v>
      </c>
      <c r="D173" s="419">
        <v>40</v>
      </c>
      <c r="E173" s="413">
        <v>2.2599999999999998</v>
      </c>
      <c r="F173" s="414">
        <v>0.48</v>
      </c>
      <c r="G173" s="414">
        <v>16.739999999999998</v>
      </c>
      <c r="H173" s="1640">
        <f t="shared" ref="H173" si="12">G173*4+F173*9+E173*4</f>
        <v>80.319999999999993</v>
      </c>
      <c r="I173" s="1651">
        <v>32</v>
      </c>
      <c r="J173" s="1598" t="s">
        <v>11</v>
      </c>
      <c r="P173" s="244"/>
      <c r="Q173" s="217"/>
      <c r="R173" s="217"/>
      <c r="S173" s="239"/>
      <c r="T173" s="239"/>
      <c r="U173" s="239"/>
      <c r="V173" s="239"/>
      <c r="W173" s="239"/>
      <c r="X173" s="239"/>
      <c r="Y173" s="239"/>
      <c r="Z173" s="57"/>
      <c r="AA173" s="426"/>
      <c r="AB173" s="217"/>
      <c r="AC173" s="217"/>
      <c r="AL173" s="217"/>
    </row>
    <row r="174" spans="2:59" ht="12.75" customHeight="1" thickBot="1">
      <c r="B174" s="122"/>
      <c r="C174" s="525" t="s">
        <v>391</v>
      </c>
      <c r="D174" s="1072">
        <v>100</v>
      </c>
      <c r="E174" s="618">
        <v>0.4</v>
      </c>
      <c r="F174" s="1073">
        <v>0.4</v>
      </c>
      <c r="G174" s="619">
        <v>9.8000000000000007</v>
      </c>
      <c r="H174" s="538">
        <f>G174*4+F174*9+E174*4</f>
        <v>44.400000000000006</v>
      </c>
      <c r="I174" s="1597">
        <v>38</v>
      </c>
      <c r="J174" s="1626" t="s">
        <v>618</v>
      </c>
      <c r="P174" s="244"/>
      <c r="Q174" s="217"/>
      <c r="R174" s="217"/>
      <c r="S174" s="239"/>
      <c r="T174" s="239"/>
      <c r="U174" s="239"/>
      <c r="V174" s="239"/>
      <c r="W174" s="239"/>
      <c r="X174" s="239"/>
      <c r="Y174" s="239"/>
      <c r="Z174" s="57"/>
      <c r="AA174" s="426"/>
      <c r="AB174" s="217"/>
      <c r="AC174" s="217"/>
      <c r="AL174" s="217"/>
    </row>
    <row r="175" spans="2:59" ht="15.75" thickBot="1">
      <c r="B175" s="1660" t="s">
        <v>616</v>
      </c>
      <c r="C175" s="46"/>
      <c r="D175" s="63"/>
      <c r="E175" s="400">
        <f t="shared" ref="E175:H175" si="13">SUM(E167:E174)</f>
        <v>28.256</v>
      </c>
      <c r="F175" s="75">
        <f t="shared" si="13"/>
        <v>27.658999999999999</v>
      </c>
      <c r="G175" s="75">
        <f t="shared" si="13"/>
        <v>136.96099999999998</v>
      </c>
      <c r="H175" s="1880">
        <f t="shared" si="13"/>
        <v>909.79900000000009</v>
      </c>
      <c r="I175" s="1832" t="s">
        <v>570</v>
      </c>
      <c r="J175" s="1604"/>
      <c r="P175" s="244"/>
      <c r="Q175" s="217"/>
      <c r="R175" s="217"/>
      <c r="S175" s="1720"/>
      <c r="T175" s="1720"/>
      <c r="U175" s="1730"/>
      <c r="V175" s="1721"/>
      <c r="W175" s="1720"/>
      <c r="X175" s="1724"/>
      <c r="Y175" s="1720"/>
      <c r="Z175" s="1737"/>
      <c r="AA175" s="1737"/>
      <c r="AB175" s="217"/>
      <c r="AC175" s="217"/>
      <c r="AL175" s="217"/>
    </row>
    <row r="176" spans="2:59" ht="15.75" thickBot="1">
      <c r="B176" s="1605" t="s">
        <v>16</v>
      </c>
      <c r="C176" s="50"/>
      <c r="D176" s="66"/>
      <c r="E176" s="391">
        <v>31.5</v>
      </c>
      <c r="F176" s="392">
        <v>32.200000000000003</v>
      </c>
      <c r="G176" s="392">
        <v>134.05000000000001</v>
      </c>
      <c r="H176" s="1078">
        <v>952</v>
      </c>
      <c r="I176" s="1606" t="s">
        <v>571</v>
      </c>
      <c r="J176" s="1607">
        <f>D167+D171+D172+D173+D174+115+20+120+60</f>
        <v>975</v>
      </c>
      <c r="P176" s="244"/>
      <c r="Q176" s="217"/>
      <c r="R176" s="217"/>
      <c r="S176" s="1710"/>
      <c r="T176" s="1710"/>
      <c r="U176" s="1711"/>
      <c r="V176" s="1710"/>
      <c r="W176" s="1711"/>
      <c r="X176" s="1712"/>
      <c r="Y176" s="1711"/>
      <c r="Z176" s="1738"/>
      <c r="AA176" s="1741"/>
      <c r="AB176" s="217"/>
      <c r="AC176" s="217"/>
      <c r="AL176" s="217"/>
    </row>
    <row r="177" spans="2:38"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5"/>
      <c r="AA177" s="11"/>
      <c r="AB177" s="217"/>
      <c r="AC177" s="217"/>
      <c r="AL177" s="217"/>
    </row>
    <row r="178" spans="2:38" ht="15.75">
      <c r="B178" s="1548" t="s">
        <v>635</v>
      </c>
      <c r="J178" s="34">
        <v>0.35</v>
      </c>
      <c r="P178" s="217"/>
      <c r="Q178" s="217"/>
      <c r="R178" s="217"/>
      <c r="S178" s="360"/>
      <c r="T178" s="360"/>
      <c r="U178" s="360"/>
      <c r="V178" s="1117"/>
      <c r="W178" s="275"/>
      <c r="X178" s="275"/>
      <c r="Y178" s="275"/>
      <c r="Z178" s="5"/>
      <c r="AA178" s="61"/>
      <c r="AB178" s="217"/>
      <c r="AC178" s="217"/>
      <c r="AL178" s="217"/>
    </row>
    <row r="179" spans="2:38">
      <c r="C179" s="25"/>
      <c r="D179"/>
      <c r="E179" s="1850" t="s">
        <v>28</v>
      </c>
      <c r="G179" s="25" t="s">
        <v>1</v>
      </c>
      <c r="H179" s="1851" t="s">
        <v>621</v>
      </c>
      <c r="I179"/>
      <c r="J179" s="1497"/>
      <c r="P179" s="1123"/>
      <c r="Q179" s="217"/>
      <c r="R179" s="217"/>
      <c r="S179" s="217"/>
      <c r="T179" s="217"/>
      <c r="U179" s="217"/>
      <c r="V179" s="217"/>
      <c r="W179" s="217"/>
      <c r="X179" s="217"/>
      <c r="Y179" s="217"/>
      <c r="Z179" s="5"/>
      <c r="AA179" s="42"/>
      <c r="AB179" s="217"/>
      <c r="AC179" s="217"/>
      <c r="AL179" s="217"/>
    </row>
    <row r="180" spans="2:38">
      <c r="B180" s="1497" t="s">
        <v>612</v>
      </c>
      <c r="C180" s="25"/>
      <c r="E180" s="20"/>
      <c r="F180"/>
      <c r="H180"/>
      <c r="I180"/>
      <c r="J180"/>
      <c r="P180" s="360"/>
      <c r="Q180" s="360"/>
      <c r="R180" s="275"/>
      <c r="S180" s="275"/>
      <c r="T180" s="275"/>
      <c r="U180" s="275"/>
      <c r="V180" s="217"/>
      <c r="W180" s="217"/>
      <c r="X180" s="217"/>
      <c r="Y180" s="217"/>
      <c r="Z180" s="5"/>
      <c r="AA180" s="11"/>
      <c r="AB180" s="217"/>
      <c r="AC180" s="217"/>
      <c r="AL180" s="217"/>
    </row>
    <row r="181" spans="2:38" ht="16.5" thickBot="1">
      <c r="P181" s="217"/>
      <c r="Q181" s="217"/>
      <c r="R181" s="516"/>
      <c r="S181" s="217"/>
      <c r="T181" s="516"/>
      <c r="U181" s="275"/>
      <c r="V181" s="275"/>
      <c r="W181" s="275"/>
      <c r="X181" s="217"/>
      <c r="Y181" s="217"/>
      <c r="Z181" s="11"/>
      <c r="AA181" s="40"/>
      <c r="AB181" s="217"/>
      <c r="AC181" s="217"/>
      <c r="AL181" s="217"/>
    </row>
    <row r="182" spans="2:38" ht="21.75" thickBot="1">
      <c r="B182" s="1608" t="s">
        <v>550</v>
      </c>
      <c r="C182" s="133"/>
      <c r="D182" s="1609" t="s">
        <v>551</v>
      </c>
      <c r="E182" s="1037" t="s">
        <v>552</v>
      </c>
      <c r="F182" s="1037"/>
      <c r="G182" s="1037"/>
      <c r="H182" s="1610" t="s">
        <v>553</v>
      </c>
      <c r="I182" s="1611" t="s">
        <v>554</v>
      </c>
      <c r="J182" s="1612" t="s">
        <v>555</v>
      </c>
      <c r="P182" s="244"/>
      <c r="Q182" s="1700"/>
      <c r="R182" s="244"/>
      <c r="S182" s="244"/>
      <c r="T182" s="244"/>
      <c r="U182" s="244"/>
      <c r="V182" s="244"/>
      <c r="W182" s="244"/>
      <c r="X182" s="244"/>
      <c r="Y182" s="244"/>
      <c r="Z182" s="5"/>
      <c r="AA182" s="42"/>
      <c r="AB182" s="217"/>
      <c r="AC182" s="217"/>
      <c r="AL182" s="217"/>
    </row>
    <row r="183" spans="2:38">
      <c r="B183" s="1613" t="s">
        <v>556</v>
      </c>
      <c r="C183" s="1576" t="s">
        <v>557</v>
      </c>
      <c r="D183" s="1614" t="s">
        <v>558</v>
      </c>
      <c r="E183" s="1615" t="s">
        <v>559</v>
      </c>
      <c r="F183" s="1615" t="s">
        <v>88</v>
      </c>
      <c r="G183" s="1615" t="s">
        <v>89</v>
      </c>
      <c r="H183" s="1616" t="s">
        <v>560</v>
      </c>
      <c r="I183" s="1580" t="s">
        <v>561</v>
      </c>
      <c r="J183" s="1581" t="s">
        <v>562</v>
      </c>
      <c r="P183" s="275"/>
      <c r="Q183" s="275"/>
      <c r="R183" s="229"/>
      <c r="S183" s="229"/>
      <c r="T183" s="1124"/>
      <c r="U183" s="275"/>
      <c r="V183" s="275"/>
      <c r="W183" s="229"/>
      <c r="X183" s="275"/>
      <c r="Y183" s="275"/>
      <c r="Z183" s="18"/>
      <c r="AA183" s="18"/>
      <c r="AB183" s="217"/>
      <c r="AC183" s="217"/>
      <c r="AL183" s="217"/>
    </row>
    <row r="184" spans="2:38" ht="15.75" thickBot="1">
      <c r="B184" s="1653"/>
      <c r="C184" s="1583"/>
      <c r="D184" s="1584"/>
      <c r="E184" s="1618" t="s">
        <v>7</v>
      </c>
      <c r="F184" s="1618" t="s">
        <v>8</v>
      </c>
      <c r="G184" s="1618" t="s">
        <v>9</v>
      </c>
      <c r="H184" s="1585" t="s">
        <v>563</v>
      </c>
      <c r="I184" s="1854" t="s">
        <v>564</v>
      </c>
      <c r="J184" s="1581" t="s">
        <v>565</v>
      </c>
      <c r="P184" s="1121"/>
      <c r="Q184" s="1121"/>
      <c r="R184" s="1121"/>
      <c r="S184" s="1121"/>
      <c r="T184" s="1121"/>
      <c r="U184" s="1121"/>
      <c r="V184" s="1121"/>
      <c r="W184" s="1121"/>
      <c r="X184" s="1121"/>
      <c r="Y184" s="1121"/>
      <c r="Z184" s="31"/>
      <c r="AA184" s="31"/>
      <c r="AB184" s="217"/>
      <c r="AC184" s="217"/>
      <c r="AL184" s="217"/>
    </row>
    <row r="185" spans="2:38">
      <c r="B185" s="1574" t="s">
        <v>566</v>
      </c>
      <c r="C185" s="1764" t="s">
        <v>441</v>
      </c>
      <c r="D185" s="1899">
        <v>250</v>
      </c>
      <c r="E185" s="1060">
        <v>5.1950000000000003</v>
      </c>
      <c r="F185" s="1099">
        <v>2.78</v>
      </c>
      <c r="G185" s="1060">
        <v>15.69</v>
      </c>
      <c r="H185" s="1640">
        <f>G185*4+F185*9+E185*4</f>
        <v>108.56</v>
      </c>
      <c r="I185" s="1988">
        <v>11</v>
      </c>
      <c r="J185" s="1620" t="s">
        <v>231</v>
      </c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5"/>
      <c r="AA185" s="11"/>
      <c r="AB185" s="217"/>
      <c r="AC185" s="217"/>
      <c r="AL185" s="217"/>
    </row>
    <row r="186" spans="2:38">
      <c r="B186" s="1593" t="s">
        <v>586</v>
      </c>
      <c r="C186" s="1424" t="s">
        <v>626</v>
      </c>
      <c r="D186" s="900">
        <v>210</v>
      </c>
      <c r="E186" s="1062">
        <v>15.765000000000001</v>
      </c>
      <c r="F186" s="1059">
        <v>23.664000000000001</v>
      </c>
      <c r="G186" s="1059">
        <v>3.81</v>
      </c>
      <c r="H186" s="1640">
        <f>G186*4+F186*9+E186*4</f>
        <v>291.27600000000001</v>
      </c>
      <c r="I186" s="1862">
        <v>22</v>
      </c>
      <c r="J186" s="1598" t="s">
        <v>360</v>
      </c>
      <c r="P186" s="244"/>
      <c r="Q186" s="217"/>
      <c r="R186" s="217"/>
      <c r="S186" s="1715"/>
      <c r="T186" s="1715"/>
      <c r="U186" s="1893"/>
      <c r="V186" s="1715"/>
      <c r="W186" s="1715"/>
      <c r="X186" s="1893"/>
      <c r="Y186" s="1715"/>
      <c r="Z186" s="1888"/>
      <c r="AA186" s="426"/>
      <c r="AB186" s="217"/>
      <c r="AC186" s="217"/>
      <c r="AL186" s="217"/>
    </row>
    <row r="187" spans="2:38">
      <c r="B187" s="119"/>
      <c r="C187" s="1898" t="s">
        <v>627</v>
      </c>
      <c r="D187" s="900">
        <v>50</v>
      </c>
      <c r="E187" s="1062">
        <v>1.4390000000000001</v>
      </c>
      <c r="F187" s="1059">
        <v>1.2290000000000001</v>
      </c>
      <c r="G187" s="1059">
        <v>2.7389999999999999</v>
      </c>
      <c r="H187" s="1640">
        <f>G187*4+F187*9+E187*4</f>
        <v>27.773</v>
      </c>
      <c r="I187" s="1862">
        <v>28</v>
      </c>
      <c r="J187" s="1642" t="s">
        <v>373</v>
      </c>
      <c r="P187" s="244"/>
      <c r="Q187" s="217"/>
      <c r="R187" s="217"/>
      <c r="S187" s="239"/>
      <c r="T187" s="239"/>
      <c r="U187" s="1442"/>
      <c r="V187" s="239"/>
      <c r="W187" s="239"/>
      <c r="X187" s="425"/>
      <c r="Y187" s="425"/>
      <c r="Z187" s="57"/>
      <c r="AA187" s="426"/>
      <c r="AB187" s="217"/>
      <c r="AC187" s="217"/>
      <c r="AL187" s="217"/>
    </row>
    <row r="188" spans="2:38" ht="15.75">
      <c r="B188" s="1596" t="s">
        <v>18</v>
      </c>
      <c r="C188" s="1092" t="s">
        <v>462</v>
      </c>
      <c r="D188" s="900">
        <v>10</v>
      </c>
      <c r="E188" s="1083">
        <v>0.08</v>
      </c>
      <c r="F188" s="644">
        <v>7.25</v>
      </c>
      <c r="G188" s="644">
        <v>0.13</v>
      </c>
      <c r="H188" s="1640">
        <f t="shared" ref="H188" si="14">G188*4+F188*9+E188*4</f>
        <v>66.089999999999989</v>
      </c>
      <c r="I188" s="1838">
        <v>35</v>
      </c>
      <c r="J188" s="1642" t="s">
        <v>461</v>
      </c>
      <c r="P188" s="244"/>
      <c r="Q188" s="217"/>
      <c r="R188" s="217"/>
      <c r="S188" s="1442"/>
      <c r="T188" s="1107"/>
      <c r="U188" s="1703"/>
      <c r="V188" s="1727"/>
      <c r="W188" s="1728"/>
      <c r="X188" s="1728"/>
      <c r="Y188" s="1729"/>
      <c r="Z188" s="1739"/>
      <c r="AA188" s="1735"/>
      <c r="AB188" s="217"/>
      <c r="AC188" s="217"/>
      <c r="AL188" s="217"/>
    </row>
    <row r="189" spans="2:38">
      <c r="B189" s="1599" t="s">
        <v>630</v>
      </c>
      <c r="C189" s="1424" t="s">
        <v>223</v>
      </c>
      <c r="D189" s="900">
        <v>200</v>
      </c>
      <c r="E189" s="1062">
        <v>4.5</v>
      </c>
      <c r="F189" s="1059">
        <v>3.7</v>
      </c>
      <c r="G189" s="1059">
        <v>19.600000000000001</v>
      </c>
      <c r="H189" s="1640">
        <f t="shared" ref="H189" si="15">G189*4+F189*9+E189*4</f>
        <v>129.70000000000002</v>
      </c>
      <c r="I189" s="1838">
        <v>40</v>
      </c>
      <c r="J189" s="1598" t="s">
        <v>224</v>
      </c>
      <c r="P189" s="244"/>
      <c r="Q189" s="217"/>
      <c r="R189" s="217"/>
      <c r="S189" s="239"/>
      <c r="T189" s="483"/>
      <c r="U189" s="483"/>
      <c r="V189" s="483"/>
      <c r="W189" s="483"/>
      <c r="X189" s="483"/>
      <c r="Y189" s="483"/>
      <c r="Z189" s="483"/>
      <c r="AA189" s="483"/>
      <c r="AB189" s="217"/>
      <c r="AC189" s="217"/>
      <c r="AL189" s="217"/>
    </row>
    <row r="190" spans="2:38">
      <c r="B190" s="119"/>
      <c r="C190" s="1424" t="s">
        <v>12</v>
      </c>
      <c r="D190" s="900">
        <v>70</v>
      </c>
      <c r="E190" s="413">
        <v>3.57</v>
      </c>
      <c r="F190" s="414">
        <v>0.59499999999999997</v>
      </c>
      <c r="G190" s="414">
        <v>33.104999999999997</v>
      </c>
      <c r="H190" s="1640">
        <f>G190*4+F190*9+E190*4</f>
        <v>152.05499999999998</v>
      </c>
      <c r="I190" s="1650">
        <v>33</v>
      </c>
      <c r="J190" s="1598" t="s">
        <v>11</v>
      </c>
      <c r="P190" s="244"/>
      <c r="Q190" s="217"/>
      <c r="R190" s="217"/>
      <c r="S190" s="239"/>
      <c r="T190" s="239"/>
      <c r="U190" s="239"/>
      <c r="V190" s="239"/>
      <c r="W190" s="239"/>
      <c r="X190" s="239"/>
      <c r="Y190" s="239"/>
      <c r="Z190" s="239"/>
      <c r="AA190" s="483"/>
      <c r="AB190" s="217"/>
      <c r="AC190" s="217"/>
      <c r="AL190" s="217"/>
    </row>
    <row r="191" spans="2:38" ht="15.75" thickBot="1">
      <c r="B191" s="122"/>
      <c r="C191" s="1778" t="s">
        <v>13</v>
      </c>
      <c r="D191" s="1524">
        <v>40</v>
      </c>
      <c r="E191" s="413">
        <v>2.2599999999999998</v>
      </c>
      <c r="F191" s="414">
        <v>0.48</v>
      </c>
      <c r="G191" s="414">
        <v>16.739999999999998</v>
      </c>
      <c r="H191" s="1640">
        <f>G191*4+F191*9+E191*4</f>
        <v>80.319999999999993</v>
      </c>
      <c r="I191" s="1651">
        <v>32</v>
      </c>
      <c r="J191" s="1626" t="s">
        <v>11</v>
      </c>
      <c r="P191" s="244"/>
      <c r="Q191" s="217"/>
      <c r="R191" s="217"/>
      <c r="S191" s="239"/>
      <c r="T191" s="239"/>
      <c r="U191" s="239"/>
      <c r="V191" s="239"/>
      <c r="W191" s="239"/>
      <c r="X191" s="239"/>
      <c r="Y191" s="239"/>
      <c r="Z191" s="239"/>
      <c r="AA191" s="483"/>
      <c r="AB191" s="217"/>
      <c r="AC191" s="217"/>
      <c r="AL191" s="217"/>
    </row>
    <row r="192" spans="2:38" ht="15.75" thickBot="1">
      <c r="B192" s="1601" t="s">
        <v>616</v>
      </c>
      <c r="C192" s="46"/>
      <c r="D192" s="47"/>
      <c r="E192" s="74">
        <f t="shared" ref="E192:H192" si="16">SUM(E185:E191)</f>
        <v>32.808999999999997</v>
      </c>
      <c r="F192" s="175">
        <f t="shared" si="16"/>
        <v>39.698</v>
      </c>
      <c r="G192" s="75">
        <f t="shared" si="16"/>
        <v>91.813999999999993</v>
      </c>
      <c r="H192" s="401">
        <f t="shared" si="16"/>
        <v>855.77399999999989</v>
      </c>
      <c r="I192" s="1832" t="s">
        <v>570</v>
      </c>
      <c r="J192" s="1604"/>
      <c r="P192" s="244"/>
      <c r="Q192" s="217"/>
      <c r="R192" s="217"/>
      <c r="S192" s="239"/>
      <c r="T192" s="239"/>
      <c r="U192" s="239"/>
      <c r="V192" s="239"/>
      <c r="W192" s="239"/>
      <c r="X192" s="239"/>
      <c r="Y192" s="425"/>
      <c r="Z192" s="239"/>
      <c r="AA192" s="483"/>
      <c r="AB192" s="217"/>
      <c r="AC192" s="217"/>
      <c r="AL192" s="217"/>
    </row>
    <row r="193" spans="2:38" ht="15.75" thickBot="1">
      <c r="B193" s="1605" t="s">
        <v>16</v>
      </c>
      <c r="C193" s="50"/>
      <c r="D193" s="51"/>
      <c r="E193" s="391">
        <v>31.5</v>
      </c>
      <c r="F193" s="392">
        <v>32.200000000000003</v>
      </c>
      <c r="G193" s="392">
        <v>134.05000000000001</v>
      </c>
      <c r="H193" s="1078">
        <v>952</v>
      </c>
      <c r="I193" s="1606" t="s">
        <v>571</v>
      </c>
      <c r="J193" s="1607">
        <f>D185+D186+D187+D188+D189+D190+D191</f>
        <v>830</v>
      </c>
      <c r="P193" s="244"/>
      <c r="Q193" s="217"/>
      <c r="R193" s="217"/>
      <c r="S193" s="1721"/>
      <c r="T193" s="1721"/>
      <c r="U193" s="1724"/>
      <c r="V193" s="1721"/>
      <c r="W193" s="1730"/>
      <c r="X193" s="1730"/>
      <c r="Y193" s="1724"/>
      <c r="Z193" s="1721"/>
      <c r="AA193" s="1720"/>
      <c r="AB193" s="217"/>
      <c r="AC193" s="217"/>
      <c r="AL193" s="217"/>
    </row>
    <row r="194" spans="2:38" ht="15.75" thickBot="1">
      <c r="P194" s="244"/>
      <c r="Q194" s="217"/>
      <c r="R194" s="217"/>
      <c r="S194" s="1710"/>
      <c r="T194" s="1710"/>
      <c r="U194" s="1711"/>
      <c r="V194" s="1710"/>
      <c r="W194" s="1711"/>
      <c r="X194" s="1712"/>
      <c r="Y194" s="1711"/>
      <c r="Z194" s="1710"/>
      <c r="AA194" s="1746"/>
      <c r="AB194" s="217"/>
      <c r="AC194" s="217"/>
      <c r="AL194" s="217"/>
    </row>
    <row r="195" spans="2:38" ht="15.75" thickBot="1">
      <c r="B195" s="1608" t="s">
        <v>550</v>
      </c>
      <c r="C195" s="133"/>
      <c r="D195" s="1609" t="s">
        <v>551</v>
      </c>
      <c r="E195" s="1037" t="s">
        <v>552</v>
      </c>
      <c r="F195" s="1037"/>
      <c r="G195" s="1037"/>
      <c r="H195" s="1610" t="s">
        <v>553</v>
      </c>
      <c r="I195" s="1611" t="s">
        <v>554</v>
      </c>
      <c r="J195" s="1612" t="s">
        <v>555</v>
      </c>
      <c r="P195" s="244"/>
      <c r="Q195" s="217"/>
      <c r="R195" s="217"/>
      <c r="S195" s="217"/>
      <c r="T195" s="217"/>
      <c r="U195" s="217"/>
      <c r="V195" s="217"/>
      <c r="W195" s="217"/>
      <c r="X195" s="217"/>
      <c r="Y195" s="244"/>
      <c r="Z195" s="244"/>
      <c r="AA195" s="217"/>
      <c r="AB195" s="217"/>
      <c r="AC195" s="217"/>
      <c r="AL195" s="217"/>
    </row>
    <row r="196" spans="2:38">
      <c r="B196" s="1613" t="s">
        <v>556</v>
      </c>
      <c r="C196" s="1576" t="s">
        <v>557</v>
      </c>
      <c r="D196" s="1614" t="s">
        <v>558</v>
      </c>
      <c r="E196" s="1615" t="s">
        <v>559</v>
      </c>
      <c r="F196" s="1615" t="s">
        <v>88</v>
      </c>
      <c r="G196" s="1615" t="s">
        <v>89</v>
      </c>
      <c r="H196" s="1616" t="s">
        <v>560</v>
      </c>
      <c r="I196" s="1580" t="s">
        <v>561</v>
      </c>
      <c r="J196" s="1581" t="s">
        <v>562</v>
      </c>
      <c r="P196" s="244"/>
      <c r="Q196" s="217"/>
      <c r="R196" s="217"/>
      <c r="S196" s="217"/>
      <c r="T196" s="217"/>
      <c r="U196" s="217"/>
      <c r="V196" s="217"/>
      <c r="W196" s="217"/>
      <c r="X196" s="217"/>
      <c r="Y196" s="483"/>
      <c r="Z196" s="483"/>
      <c r="AA196" s="483"/>
      <c r="AB196" s="217"/>
      <c r="AC196" s="217"/>
      <c r="AL196" s="217"/>
    </row>
    <row r="197" spans="2:38" ht="15.75" thickBot="1">
      <c r="B197" s="1653"/>
      <c r="C197" s="1583"/>
      <c r="D197" s="1584"/>
      <c r="E197" s="1618" t="s">
        <v>7</v>
      </c>
      <c r="F197" s="1618" t="s">
        <v>8</v>
      </c>
      <c r="G197" s="1618" t="s">
        <v>9</v>
      </c>
      <c r="H197" s="1585" t="s">
        <v>563</v>
      </c>
      <c r="I197" s="1854" t="s">
        <v>564</v>
      </c>
      <c r="J197" s="1581" t="s">
        <v>565</v>
      </c>
      <c r="P197" s="244"/>
      <c r="Q197" s="217"/>
      <c r="R197" s="217"/>
      <c r="S197" s="217"/>
      <c r="T197" s="217"/>
      <c r="U197" s="217"/>
      <c r="V197" s="217"/>
      <c r="W197" s="217"/>
      <c r="X197" s="217"/>
      <c r="Y197" s="1729"/>
      <c r="Z197" s="1729"/>
      <c r="AA197" s="483"/>
      <c r="AB197" s="217"/>
      <c r="AC197" s="217"/>
      <c r="AL197" s="217"/>
    </row>
    <row r="198" spans="2:38">
      <c r="B198" s="1574" t="s">
        <v>566</v>
      </c>
      <c r="C198" s="773" t="s">
        <v>253</v>
      </c>
      <c r="D198" s="642">
        <v>250</v>
      </c>
      <c r="E198" s="429">
        <v>6.0670000000000002</v>
      </c>
      <c r="F198" s="421">
        <v>5.8550000000000004</v>
      </c>
      <c r="G198" s="430">
        <v>13.5</v>
      </c>
      <c r="H198" s="1640">
        <f t="shared" ref="H198:H199" si="17">G198*4+F198*9+E198*4</f>
        <v>130.96300000000002</v>
      </c>
      <c r="I198" s="1619">
        <v>12</v>
      </c>
      <c r="J198" s="1620" t="s">
        <v>629</v>
      </c>
      <c r="P198" s="244"/>
      <c r="Q198" s="217"/>
      <c r="R198" s="217"/>
      <c r="S198" s="217"/>
      <c r="T198" s="217"/>
      <c r="U198" s="217"/>
      <c r="V198" s="217"/>
      <c r="W198" s="217"/>
      <c r="X198" s="217"/>
      <c r="Y198" s="239"/>
      <c r="Z198" s="239"/>
      <c r="AA198" s="483"/>
      <c r="AB198" s="217"/>
      <c r="AC198" s="217"/>
      <c r="AL198" s="217"/>
    </row>
    <row r="199" spans="2:38">
      <c r="B199" s="1593" t="s">
        <v>586</v>
      </c>
      <c r="C199" s="678" t="s">
        <v>619</v>
      </c>
      <c r="D199" s="642">
        <v>60</v>
      </c>
      <c r="E199" s="1062">
        <v>0.42</v>
      </c>
      <c r="F199" s="1059">
        <v>0.06</v>
      </c>
      <c r="G199" s="1059">
        <v>1.1399999999999999</v>
      </c>
      <c r="H199" s="1640">
        <f t="shared" si="17"/>
        <v>6.7799999999999994</v>
      </c>
      <c r="I199" s="1650">
        <v>27</v>
      </c>
      <c r="J199" s="1849" t="s">
        <v>146</v>
      </c>
      <c r="P199" s="244"/>
      <c r="Q199" s="217"/>
      <c r="R199" s="217"/>
      <c r="S199" s="217"/>
      <c r="T199" s="217"/>
      <c r="U199" s="217"/>
      <c r="V199" s="217"/>
      <c r="W199" s="217"/>
      <c r="X199" s="217"/>
      <c r="Y199" s="1107"/>
      <c r="Z199" s="1107"/>
      <c r="AA199" s="483"/>
      <c r="AB199" s="217"/>
      <c r="AC199" s="217"/>
      <c r="AL199" s="217"/>
    </row>
    <row r="200" spans="2:38">
      <c r="B200" s="119"/>
      <c r="C200" s="678" t="s">
        <v>532</v>
      </c>
      <c r="D200" s="1509" t="s">
        <v>471</v>
      </c>
      <c r="E200" s="1087">
        <v>17.629000000000001</v>
      </c>
      <c r="F200" s="1064">
        <v>25.129000000000001</v>
      </c>
      <c r="G200" s="621">
        <v>24.518000000000001</v>
      </c>
      <c r="H200" s="1640">
        <f>G200*4+F200*9+E200*4</f>
        <v>394.74900000000002</v>
      </c>
      <c r="I200" s="1863">
        <v>15</v>
      </c>
      <c r="J200" s="1600" t="s">
        <v>404</v>
      </c>
      <c r="P200" s="244"/>
      <c r="Q200" s="217"/>
      <c r="R200" s="217"/>
      <c r="S200" s="217"/>
      <c r="T200" s="217"/>
      <c r="U200" s="217"/>
      <c r="V200" s="217"/>
      <c r="W200" s="217"/>
      <c r="X200" s="217"/>
      <c r="Y200" s="239"/>
      <c r="Z200" s="239"/>
      <c r="AA200" s="483"/>
      <c r="AB200" s="217"/>
      <c r="AC200" s="217"/>
      <c r="AL200" s="217"/>
    </row>
    <row r="201" spans="2:38" ht="15.75">
      <c r="B201" s="1596" t="s">
        <v>18</v>
      </c>
      <c r="C201" s="678" t="s">
        <v>365</v>
      </c>
      <c r="D201" s="642">
        <v>200</v>
      </c>
      <c r="E201" s="577">
        <v>0.31</v>
      </c>
      <c r="F201" s="620">
        <v>0</v>
      </c>
      <c r="G201" s="622">
        <v>39.4</v>
      </c>
      <c r="H201" s="1640">
        <f>G201*4+F201*9+E201*4</f>
        <v>158.84</v>
      </c>
      <c r="I201" s="1864">
        <v>45</v>
      </c>
      <c r="J201" s="1598" t="s">
        <v>326</v>
      </c>
      <c r="P201" s="244"/>
      <c r="Q201" s="217"/>
      <c r="R201" s="217"/>
      <c r="S201" s="217"/>
      <c r="T201" s="217"/>
      <c r="U201" s="217"/>
      <c r="V201" s="217"/>
      <c r="W201" s="217"/>
      <c r="X201" s="217"/>
      <c r="Y201" s="239"/>
      <c r="Z201" s="239"/>
      <c r="AA201" s="483"/>
      <c r="AB201" s="217"/>
      <c r="AC201" s="217"/>
      <c r="AL201" s="217"/>
    </row>
    <row r="202" spans="2:38">
      <c r="B202" s="1599" t="s">
        <v>633</v>
      </c>
      <c r="C202" s="678" t="s">
        <v>12</v>
      </c>
      <c r="D202" s="1061">
        <v>70</v>
      </c>
      <c r="E202" s="413">
        <v>3.57</v>
      </c>
      <c r="F202" s="414">
        <v>0.59499999999999997</v>
      </c>
      <c r="G202" s="414">
        <v>33.104999999999997</v>
      </c>
      <c r="H202" s="1640">
        <f>G202*4+F202*9+E202*4</f>
        <v>152.05499999999998</v>
      </c>
      <c r="I202" s="1650">
        <v>33</v>
      </c>
      <c r="J202" s="1598" t="s">
        <v>11</v>
      </c>
      <c r="P202" s="244"/>
      <c r="Q202" s="217"/>
      <c r="R202" s="217"/>
      <c r="S202" s="217"/>
      <c r="T202" s="217"/>
      <c r="U202" s="217"/>
      <c r="V202" s="217"/>
      <c r="W202" s="217"/>
      <c r="X202" s="217"/>
      <c r="Y202" s="1724"/>
      <c r="Z202" s="1720"/>
      <c r="AA202" s="1720"/>
      <c r="AB202" s="217"/>
      <c r="AC202" s="217"/>
      <c r="AL202" s="217"/>
    </row>
    <row r="203" spans="2:38">
      <c r="B203" s="119"/>
      <c r="C203" s="678" t="s">
        <v>13</v>
      </c>
      <c r="D203" s="1061">
        <v>40</v>
      </c>
      <c r="E203" s="413">
        <v>2.2599999999999998</v>
      </c>
      <c r="F203" s="414">
        <v>0.48</v>
      </c>
      <c r="G203" s="414">
        <v>16.739999999999998</v>
      </c>
      <c r="H203" s="1640">
        <f>G203*4+F203*9+E203*4</f>
        <v>80.319999999999993</v>
      </c>
      <c r="I203" s="1651">
        <v>32</v>
      </c>
      <c r="J203" s="1598" t="s">
        <v>11</v>
      </c>
      <c r="P203" s="244"/>
      <c r="Q203" s="217"/>
      <c r="R203" s="217"/>
      <c r="S203" s="217"/>
      <c r="T203" s="217"/>
      <c r="U203" s="217"/>
      <c r="V203" s="217"/>
      <c r="W203" s="217"/>
      <c r="X203" s="217"/>
      <c r="Y203" s="1711"/>
      <c r="Z203" s="1710"/>
      <c r="AA203" s="1746"/>
      <c r="AB203" s="217"/>
      <c r="AC203" s="217"/>
      <c r="AL203" s="217"/>
    </row>
    <row r="204" spans="2:38" ht="14.25" customHeight="1" thickBot="1">
      <c r="B204" s="122"/>
      <c r="C204" s="1532" t="s">
        <v>391</v>
      </c>
      <c r="D204" s="1072">
        <v>100</v>
      </c>
      <c r="E204" s="618">
        <v>0.4</v>
      </c>
      <c r="F204" s="1073">
        <v>0.4</v>
      </c>
      <c r="G204" s="619">
        <v>9.8000000000000007</v>
      </c>
      <c r="H204" s="538">
        <f>G204*4+F204*9+E204*4</f>
        <v>44.400000000000006</v>
      </c>
      <c r="I204" s="1597">
        <v>38</v>
      </c>
      <c r="J204" s="1626" t="s">
        <v>618</v>
      </c>
      <c r="P204" s="244"/>
      <c r="Q204" s="217"/>
      <c r="R204" s="217"/>
      <c r="S204" s="217"/>
      <c r="T204" s="217"/>
      <c r="U204" s="217"/>
      <c r="V204" s="217"/>
      <c r="W204" s="217"/>
      <c r="X204" s="217"/>
      <c r="Y204" s="244"/>
      <c r="Z204" s="244"/>
      <c r="AA204" s="217"/>
      <c r="AB204" s="217"/>
      <c r="AC204" s="217"/>
      <c r="AL204" s="217"/>
    </row>
    <row r="205" spans="2:38" ht="15.75" thickBot="1">
      <c r="B205" s="1601" t="s">
        <v>616</v>
      </c>
      <c r="C205" s="46"/>
      <c r="D205" s="63"/>
      <c r="E205" s="74">
        <f t="shared" ref="E205:H205" si="18">SUM(E198:E204)</f>
        <v>30.655999999999999</v>
      </c>
      <c r="F205" s="178">
        <f t="shared" si="18"/>
        <v>32.518999999999998</v>
      </c>
      <c r="G205" s="175">
        <f t="shared" si="18"/>
        <v>138.203</v>
      </c>
      <c r="H205" s="1879">
        <f t="shared" si="18"/>
        <v>968.10700000000008</v>
      </c>
      <c r="I205" s="1832" t="s">
        <v>570</v>
      </c>
      <c r="J205" s="1604"/>
      <c r="P205" s="244"/>
      <c r="Q205" s="217"/>
      <c r="R205" s="217"/>
      <c r="S205" s="217"/>
      <c r="T205" s="217"/>
      <c r="U205" s="217"/>
      <c r="V205" s="217"/>
      <c r="W205" s="217"/>
      <c r="X205" s="217"/>
      <c r="Y205" s="187"/>
      <c r="Z205" s="187"/>
      <c r="AA205" s="483"/>
      <c r="AB205" s="217"/>
      <c r="AC205" s="217"/>
      <c r="AL205" s="217"/>
    </row>
    <row r="206" spans="2:38" ht="15.75" thickBot="1">
      <c r="B206" s="1605" t="s">
        <v>16</v>
      </c>
      <c r="C206" s="50"/>
      <c r="D206" s="66"/>
      <c r="E206" s="391">
        <v>31.5</v>
      </c>
      <c r="F206" s="392">
        <v>32.200000000000003</v>
      </c>
      <c r="G206" s="392">
        <v>134.05000000000001</v>
      </c>
      <c r="H206" s="1078">
        <v>952</v>
      </c>
      <c r="I206" s="1606" t="s">
        <v>571</v>
      </c>
      <c r="J206" s="1607">
        <f>D198+D199+D201+D202+D203+D204+180+20</f>
        <v>920</v>
      </c>
      <c r="P206" s="244"/>
      <c r="Q206" s="217"/>
      <c r="R206" s="217"/>
      <c r="S206" s="217"/>
      <c r="T206" s="217"/>
      <c r="U206" s="217"/>
      <c r="V206" s="217"/>
      <c r="W206" s="217"/>
      <c r="X206" s="217"/>
      <c r="Y206" s="1107"/>
      <c r="Z206" s="1107"/>
      <c r="AA206" s="1125"/>
      <c r="AB206" s="217"/>
      <c r="AC206" s="217"/>
      <c r="AL206" s="217"/>
    </row>
    <row r="207" spans="2:38" ht="15.75" thickBot="1">
      <c r="I207" s="1133"/>
      <c r="J207" s="1133"/>
      <c r="P207" s="244"/>
      <c r="Q207" s="217"/>
      <c r="R207" s="217"/>
      <c r="S207" s="217"/>
      <c r="T207" s="217"/>
      <c r="U207" s="217"/>
      <c r="V207" s="217"/>
      <c r="W207" s="217"/>
      <c r="X207" s="217"/>
      <c r="Y207" s="239"/>
      <c r="Z207" s="239"/>
      <c r="AA207" s="483"/>
      <c r="AB207" s="217"/>
      <c r="AC207" s="217"/>
      <c r="AL207" s="217"/>
    </row>
    <row r="208" spans="2:38" ht="15.75" thickBot="1">
      <c r="B208" s="1608" t="s">
        <v>550</v>
      </c>
      <c r="C208" s="133"/>
      <c r="D208" s="1609" t="s">
        <v>551</v>
      </c>
      <c r="E208" s="1037" t="s">
        <v>552</v>
      </c>
      <c r="F208" s="1037"/>
      <c r="G208" s="1037"/>
      <c r="H208" s="1610" t="s">
        <v>553</v>
      </c>
      <c r="I208" s="1611" t="s">
        <v>554</v>
      </c>
      <c r="J208" s="1612" t="s">
        <v>555</v>
      </c>
      <c r="P208" s="244"/>
      <c r="Q208" s="217"/>
      <c r="R208" s="217"/>
      <c r="S208" s="217"/>
      <c r="T208" s="217"/>
      <c r="U208" s="217"/>
      <c r="V208" s="217"/>
      <c r="W208" s="217"/>
      <c r="X208" s="217"/>
      <c r="Y208" s="239"/>
      <c r="Z208" s="239"/>
      <c r="AA208" s="483"/>
      <c r="AB208" s="217"/>
      <c r="AC208" s="217"/>
      <c r="AL208" s="217"/>
    </row>
    <row r="209" spans="2:38">
      <c r="B209" s="1613" t="s">
        <v>556</v>
      </c>
      <c r="C209" s="1576" t="s">
        <v>557</v>
      </c>
      <c r="D209" s="1614" t="s">
        <v>558</v>
      </c>
      <c r="E209" s="1615" t="s">
        <v>559</v>
      </c>
      <c r="F209" s="1615" t="s">
        <v>88</v>
      </c>
      <c r="G209" s="1615" t="s">
        <v>89</v>
      </c>
      <c r="H209" s="1616" t="s">
        <v>560</v>
      </c>
      <c r="I209" s="1580" t="s">
        <v>561</v>
      </c>
      <c r="J209" s="1581" t="s">
        <v>562</v>
      </c>
      <c r="P209" s="244"/>
      <c r="Q209" s="217"/>
      <c r="R209" s="217"/>
      <c r="S209" s="217"/>
      <c r="T209" s="217"/>
      <c r="U209" s="217"/>
      <c r="V209" s="217"/>
      <c r="W209" s="217"/>
      <c r="X209" s="217"/>
      <c r="Y209" s="239"/>
      <c r="Z209" s="239"/>
      <c r="AA209" s="483"/>
      <c r="AB209" s="217"/>
      <c r="AC209" s="217"/>
      <c r="AL209" s="217"/>
    </row>
    <row r="210" spans="2:38" ht="15.75" thickBot="1">
      <c r="B210" s="1653"/>
      <c r="C210" s="1583"/>
      <c r="D210" s="2008"/>
      <c r="E210" s="1618" t="s">
        <v>7</v>
      </c>
      <c r="F210" s="1618" t="s">
        <v>8</v>
      </c>
      <c r="G210" s="1618" t="s">
        <v>9</v>
      </c>
      <c r="H210" s="1585" t="s">
        <v>563</v>
      </c>
      <c r="I210" s="1854" t="s">
        <v>564</v>
      </c>
      <c r="J210" s="1581" t="s">
        <v>565</v>
      </c>
      <c r="P210" s="244"/>
      <c r="Q210" s="217"/>
      <c r="R210" s="217"/>
      <c r="S210" s="217"/>
      <c r="T210" s="217"/>
      <c r="U210" s="217"/>
      <c r="V210" s="217"/>
      <c r="W210" s="217"/>
      <c r="X210" s="217"/>
      <c r="Y210" s="239"/>
      <c r="Z210" s="239"/>
      <c r="AA210" s="483"/>
      <c r="AB210" s="217"/>
      <c r="AC210" s="217"/>
      <c r="AL210" s="217"/>
    </row>
    <row r="211" spans="2:38">
      <c r="B211" s="1574" t="s">
        <v>566</v>
      </c>
      <c r="C211" s="1865" t="s">
        <v>468</v>
      </c>
      <c r="D211" s="905">
        <v>250</v>
      </c>
      <c r="E211" s="643">
        <v>2.6850000000000001</v>
      </c>
      <c r="F211" s="644">
        <v>5.0780000000000003</v>
      </c>
      <c r="G211" s="644">
        <v>13.15</v>
      </c>
      <c r="H211" s="1640">
        <f t="shared" ref="H211:H216" si="19">G211*4+F211*9+E211*4</f>
        <v>109.042</v>
      </c>
      <c r="I211" s="2002">
        <v>5</v>
      </c>
      <c r="J211" s="1620" t="s">
        <v>254</v>
      </c>
      <c r="P211" s="244"/>
      <c r="Q211" s="217"/>
      <c r="R211" s="217"/>
      <c r="S211" s="217"/>
      <c r="T211" s="217"/>
      <c r="U211" s="217"/>
      <c r="V211" s="217"/>
      <c r="W211" s="217"/>
      <c r="X211" s="217"/>
      <c r="Y211" s="425"/>
      <c r="Z211" s="239"/>
      <c r="AA211" s="483"/>
      <c r="AB211" s="217"/>
      <c r="AC211" s="217"/>
      <c r="AL211" s="217"/>
    </row>
    <row r="212" spans="2:38">
      <c r="B212" s="1593" t="s">
        <v>586</v>
      </c>
      <c r="C212" s="763" t="s">
        <v>631</v>
      </c>
      <c r="D212" s="900">
        <v>210</v>
      </c>
      <c r="E212" s="643">
        <v>5.9930000000000003</v>
      </c>
      <c r="F212" s="644">
        <v>10.721</v>
      </c>
      <c r="G212" s="644">
        <v>38</v>
      </c>
      <c r="H212" s="1640">
        <f t="shared" si="19"/>
        <v>272.46100000000001</v>
      </c>
      <c r="I212" s="2003">
        <v>1</v>
      </c>
      <c r="J212" s="1598" t="s">
        <v>30</v>
      </c>
      <c r="P212" s="244"/>
      <c r="Q212" s="217"/>
      <c r="R212" s="217"/>
      <c r="S212" s="217"/>
      <c r="T212" s="217"/>
      <c r="U212" s="217"/>
      <c r="V212" s="217"/>
      <c r="W212" s="217"/>
      <c r="X212" s="217"/>
      <c r="Y212" s="1740"/>
      <c r="Z212" s="1740"/>
      <c r="AA212" s="1123"/>
      <c r="AB212" s="217"/>
      <c r="AC212" s="217"/>
      <c r="AL212" s="217"/>
    </row>
    <row r="213" spans="2:38">
      <c r="B213" s="119"/>
      <c r="C213" s="1731" t="s">
        <v>33</v>
      </c>
      <c r="D213" s="900">
        <v>200</v>
      </c>
      <c r="E213" s="1070">
        <v>3.8</v>
      </c>
      <c r="F213" s="1059">
        <v>3</v>
      </c>
      <c r="G213" s="1059">
        <v>23</v>
      </c>
      <c r="H213" s="1640">
        <f t="shared" si="19"/>
        <v>134.19999999999999</v>
      </c>
      <c r="I213" s="2004">
        <v>41</v>
      </c>
      <c r="J213" s="1598" t="s">
        <v>32</v>
      </c>
      <c r="P213" s="244"/>
      <c r="Q213" s="217"/>
      <c r="R213" s="217"/>
      <c r="S213" s="217"/>
      <c r="T213" s="217"/>
      <c r="U213" s="217"/>
      <c r="V213" s="217"/>
      <c r="W213" s="217"/>
      <c r="X213" s="217"/>
      <c r="Y213" s="1711"/>
      <c r="Z213" s="1710"/>
      <c r="AA213" s="1746"/>
      <c r="AB213" s="217"/>
      <c r="AC213" s="217"/>
      <c r="AL213" s="217"/>
    </row>
    <row r="214" spans="2:38" ht="15.75" customHeight="1">
      <c r="B214" s="1596" t="s">
        <v>18</v>
      </c>
      <c r="C214" s="1731" t="s">
        <v>340</v>
      </c>
      <c r="D214" s="900">
        <v>60</v>
      </c>
      <c r="E214" s="1070">
        <v>5.1310000000000002</v>
      </c>
      <c r="F214" s="1059">
        <v>7.7869999999999999</v>
      </c>
      <c r="G214" s="1059">
        <v>13.564</v>
      </c>
      <c r="H214" s="1640">
        <f t="shared" si="19"/>
        <v>144.863</v>
      </c>
      <c r="I214" s="2005">
        <v>36</v>
      </c>
      <c r="J214" s="1598" t="s">
        <v>632</v>
      </c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17"/>
      <c r="AB214" s="217"/>
      <c r="AC214" s="217"/>
      <c r="AL214" s="217"/>
    </row>
    <row r="215" spans="2:38">
      <c r="B215" s="1599" t="s">
        <v>639</v>
      </c>
      <c r="C215" s="1731" t="s">
        <v>12</v>
      </c>
      <c r="D215" s="900">
        <v>60</v>
      </c>
      <c r="E215" s="1070">
        <v>3.06</v>
      </c>
      <c r="F215" s="379">
        <v>0.51</v>
      </c>
      <c r="G215" s="379">
        <v>28.38</v>
      </c>
      <c r="H215" s="1640">
        <f t="shared" si="19"/>
        <v>130.35</v>
      </c>
      <c r="I215" s="2005">
        <v>33</v>
      </c>
      <c r="J215" s="1598" t="s">
        <v>11</v>
      </c>
      <c r="P215" s="244"/>
      <c r="Q215" s="217"/>
      <c r="R215" s="217"/>
      <c r="S215" s="483"/>
      <c r="T215" s="483"/>
      <c r="U215" s="394"/>
      <c r="V215" s="483"/>
      <c r="W215" s="1743"/>
      <c r="X215" s="394"/>
      <c r="Y215" s="275"/>
      <c r="Z215" s="275"/>
      <c r="AA215" s="217"/>
      <c r="AB215" s="217"/>
      <c r="AC215" s="217"/>
      <c r="AL215" s="217"/>
    </row>
    <row r="216" spans="2:38">
      <c r="B216" s="119"/>
      <c r="C216" s="1126" t="s">
        <v>13</v>
      </c>
      <c r="D216" s="1732">
        <v>40</v>
      </c>
      <c r="E216" s="1070">
        <v>2.2599999999999998</v>
      </c>
      <c r="F216" s="414">
        <v>0.48</v>
      </c>
      <c r="G216" s="414">
        <v>16.739999999999998</v>
      </c>
      <c r="H216" s="1640">
        <f t="shared" si="19"/>
        <v>80.319999999999993</v>
      </c>
      <c r="I216" s="2006">
        <v>32</v>
      </c>
      <c r="J216" s="1600" t="s">
        <v>11</v>
      </c>
      <c r="P216" s="244"/>
      <c r="Q216" s="217"/>
      <c r="R216" s="217"/>
      <c r="S216" s="1442"/>
      <c r="T216" s="1107"/>
      <c r="U216" s="1107"/>
      <c r="V216" s="1727"/>
      <c r="W216" s="1728"/>
      <c r="X216" s="1728"/>
      <c r="Y216" s="1121"/>
      <c r="Z216" s="1121"/>
      <c r="AA216" s="1121"/>
      <c r="AB216" s="172"/>
      <c r="AC216" s="172"/>
    </row>
    <row r="217" spans="2:38" ht="15.75" thickBot="1">
      <c r="B217" s="122"/>
      <c r="C217" s="1778" t="s">
        <v>257</v>
      </c>
      <c r="D217" s="1524">
        <v>100</v>
      </c>
      <c r="E217" s="2007">
        <v>0.4</v>
      </c>
      <c r="F217" s="1073">
        <v>0.4</v>
      </c>
      <c r="G217" s="619">
        <v>9.8000000000000007</v>
      </c>
      <c r="H217" s="538">
        <f>G217*4+F217*9+E217*4</f>
        <v>44.400000000000006</v>
      </c>
      <c r="I217" s="1597">
        <v>38</v>
      </c>
      <c r="J217" s="1626" t="s">
        <v>618</v>
      </c>
      <c r="P217" s="244"/>
      <c r="Q217" s="217"/>
      <c r="R217" s="217"/>
      <c r="S217" s="239"/>
      <c r="T217" s="239"/>
      <c r="U217" s="239"/>
      <c r="V217" s="239"/>
      <c r="W217" s="239"/>
      <c r="X217" s="425"/>
      <c r="Y217" s="1751"/>
      <c r="Z217" s="1751"/>
      <c r="AA217" s="1752"/>
      <c r="AB217" s="172"/>
      <c r="AC217" s="172"/>
    </row>
    <row r="218" spans="2:38" ht="15.75" thickBot="1">
      <c r="B218" s="1601" t="s">
        <v>616</v>
      </c>
      <c r="C218" s="46"/>
      <c r="D218" s="48"/>
      <c r="E218" s="81">
        <f>SUM(E211:E217)</f>
        <v>23.329000000000001</v>
      </c>
      <c r="F218" s="75">
        <f>SUM(F211:F217)</f>
        <v>27.975999999999999</v>
      </c>
      <c r="G218" s="75">
        <f>SUM(G211:G217)</f>
        <v>142.63400000000001</v>
      </c>
      <c r="H218" s="1879">
        <f>SUM(H211:H217)</f>
        <v>915.63600000000008</v>
      </c>
      <c r="I218" s="1832" t="s">
        <v>570</v>
      </c>
      <c r="J218" s="1604"/>
      <c r="P218" s="244"/>
      <c r="Q218" s="217"/>
      <c r="R218" s="217"/>
      <c r="S218" s="1107"/>
      <c r="T218" s="1107"/>
      <c r="U218" s="1107"/>
      <c r="V218" s="1107"/>
      <c r="W218" s="425"/>
      <c r="X218" s="1107"/>
      <c r="Y218" s="1753"/>
      <c r="Z218" s="1753"/>
      <c r="AA218" s="1753"/>
      <c r="AB218" s="172"/>
      <c r="AC218" s="172"/>
    </row>
    <row r="219" spans="2:38" ht="15.75" thickBot="1">
      <c r="B219" s="1605" t="s">
        <v>16</v>
      </c>
      <c r="C219" s="50"/>
      <c r="D219" s="66"/>
      <c r="E219" s="391">
        <v>31.5</v>
      </c>
      <c r="F219" s="392">
        <v>32.200000000000003</v>
      </c>
      <c r="G219" s="392">
        <v>134.05000000000001</v>
      </c>
      <c r="H219" s="1078">
        <v>952</v>
      </c>
      <c r="I219" s="1606" t="s">
        <v>571</v>
      </c>
      <c r="J219" s="1607">
        <f>D211+D212+D213+D214+D215+D216+D217</f>
        <v>920</v>
      </c>
      <c r="P219" s="244"/>
      <c r="Q219" s="217"/>
      <c r="R219" s="217"/>
      <c r="S219" s="239"/>
      <c r="T219" s="239"/>
      <c r="U219" s="239"/>
      <c r="V219" s="239"/>
      <c r="W219" s="239"/>
      <c r="X219" s="239"/>
      <c r="Y219" s="1711"/>
      <c r="Z219" s="1710"/>
      <c r="AA219" s="1713"/>
      <c r="AB219" s="172"/>
      <c r="AC219" s="172"/>
    </row>
    <row r="220" spans="2:38" ht="15.75" thickBot="1">
      <c r="P220" s="244"/>
      <c r="Q220" s="217"/>
      <c r="R220" s="217"/>
      <c r="S220" s="239"/>
      <c r="T220" s="239"/>
      <c r="U220" s="239"/>
      <c r="V220" s="239"/>
      <c r="W220" s="239"/>
      <c r="X220" s="239"/>
      <c r="Y220" s="1757"/>
      <c r="Z220" s="1757"/>
      <c r="AA220" s="217"/>
      <c r="AB220" s="172"/>
      <c r="AC220" s="172"/>
    </row>
    <row r="221" spans="2:38" ht="12.75" customHeight="1" thickBot="1">
      <c r="B221" s="1608" t="s">
        <v>550</v>
      </c>
      <c r="C221" s="133"/>
      <c r="D221" s="1609" t="s">
        <v>551</v>
      </c>
      <c r="E221" s="1037" t="s">
        <v>552</v>
      </c>
      <c r="F221" s="1037"/>
      <c r="G221" s="1037"/>
      <c r="H221" s="1610" t="s">
        <v>553</v>
      </c>
      <c r="I221" s="1611" t="s">
        <v>554</v>
      </c>
      <c r="J221" s="1612" t="s">
        <v>555</v>
      </c>
      <c r="P221" s="244"/>
      <c r="Q221" s="217"/>
      <c r="R221" s="217"/>
      <c r="S221" s="1720"/>
      <c r="T221" s="1721"/>
      <c r="U221" s="1724"/>
      <c r="V221" s="1720"/>
      <c r="W221" s="1720"/>
      <c r="X221" s="1724"/>
      <c r="Y221" s="1751"/>
      <c r="Z221" s="1758"/>
      <c r="AA221" s="1760"/>
      <c r="AB221" s="172"/>
      <c r="AC221" s="172"/>
    </row>
    <row r="222" spans="2:38" ht="13.5" customHeight="1">
      <c r="B222" s="1613" t="s">
        <v>556</v>
      </c>
      <c r="C222" s="1576" t="s">
        <v>557</v>
      </c>
      <c r="D222" s="1614" t="s">
        <v>558</v>
      </c>
      <c r="E222" s="1615" t="s">
        <v>559</v>
      </c>
      <c r="F222" s="1615" t="s">
        <v>88</v>
      </c>
      <c r="G222" s="1615" t="s">
        <v>89</v>
      </c>
      <c r="H222" s="1616" t="s">
        <v>560</v>
      </c>
      <c r="I222" s="1580" t="s">
        <v>561</v>
      </c>
      <c r="J222" s="1581" t="s">
        <v>562</v>
      </c>
      <c r="P222" s="244"/>
      <c r="Q222" s="217"/>
      <c r="R222" s="217"/>
      <c r="S222" s="1710"/>
      <c r="T222" s="1710"/>
      <c r="U222" s="1711"/>
      <c r="V222" s="1710"/>
      <c r="W222" s="1711"/>
      <c r="X222" s="1712"/>
      <c r="Y222" s="217"/>
      <c r="Z222" s="217"/>
      <c r="AA222" s="217"/>
      <c r="AB222" s="172"/>
      <c r="AC222" s="172"/>
    </row>
    <row r="223" spans="2:38" ht="15" customHeight="1" thickBot="1">
      <c r="B223" s="1653"/>
      <c r="C223" s="1583"/>
      <c r="D223" s="1584"/>
      <c r="E223" s="1618" t="s">
        <v>7</v>
      </c>
      <c r="F223" s="1618" t="s">
        <v>8</v>
      </c>
      <c r="G223" s="1618" t="s">
        <v>9</v>
      </c>
      <c r="H223" s="1585" t="s">
        <v>563</v>
      </c>
      <c r="I223" s="1854" t="s">
        <v>564</v>
      </c>
      <c r="J223" s="1581" t="s">
        <v>565</v>
      </c>
      <c r="P223" s="244"/>
      <c r="Q223" s="244"/>
      <c r="R223" s="244"/>
      <c r="S223" s="244"/>
      <c r="T223" s="244"/>
      <c r="U223" s="244"/>
      <c r="V223" s="244"/>
      <c r="W223" s="244"/>
      <c r="X223" s="244"/>
      <c r="Y223" s="217"/>
      <c r="Z223" s="217"/>
      <c r="AA223" s="217"/>
      <c r="AB223" s="172"/>
      <c r="AC223" s="172"/>
    </row>
    <row r="224" spans="2:38">
      <c r="B224" s="1574" t="s">
        <v>566</v>
      </c>
      <c r="C224" s="1834" t="s">
        <v>234</v>
      </c>
      <c r="D224" s="707">
        <v>250</v>
      </c>
      <c r="E224" s="182">
        <v>3.7130000000000001</v>
      </c>
      <c r="F224" s="181">
        <v>4.968</v>
      </c>
      <c r="G224" s="181">
        <v>7.77</v>
      </c>
      <c r="H224" s="1881">
        <f t="shared" ref="H224:H230" si="20">G224*4+F224*9+E224*4</f>
        <v>90.644000000000005</v>
      </c>
      <c r="I224" s="1900">
        <v>2</v>
      </c>
      <c r="J224" s="1620" t="s">
        <v>472</v>
      </c>
      <c r="P224" s="244"/>
      <c r="Q224" s="217"/>
      <c r="R224" s="217"/>
      <c r="S224" s="187"/>
      <c r="T224" s="187"/>
      <c r="U224" s="187"/>
      <c r="V224" s="187"/>
      <c r="W224" s="187"/>
      <c r="X224" s="280"/>
      <c r="Y224" s="244"/>
      <c r="Z224" s="244"/>
      <c r="AA224" s="217"/>
      <c r="AB224" s="172"/>
      <c r="AC224" s="172"/>
    </row>
    <row r="225" spans="2:29" ht="13.5" customHeight="1">
      <c r="B225" s="1593" t="s">
        <v>586</v>
      </c>
      <c r="C225" s="813" t="s">
        <v>443</v>
      </c>
      <c r="D225" s="1054">
        <v>100</v>
      </c>
      <c r="E225" s="1986">
        <v>14.003</v>
      </c>
      <c r="F225" s="1987">
        <v>13.826000000000001</v>
      </c>
      <c r="G225" s="1987">
        <v>9.2899999999999991</v>
      </c>
      <c r="H225" s="1640">
        <f t="shared" si="20"/>
        <v>217.60599999999999</v>
      </c>
      <c r="I225" s="1901">
        <v>18</v>
      </c>
      <c r="J225" s="1595" t="s">
        <v>389</v>
      </c>
      <c r="P225" s="244"/>
      <c r="Q225" s="217"/>
      <c r="R225" s="217"/>
      <c r="S225" s="1442"/>
      <c r="T225" s="1107"/>
      <c r="U225" s="1703"/>
      <c r="V225" s="1107"/>
      <c r="W225" s="1107"/>
      <c r="X225" s="425"/>
      <c r="Y225" s="217"/>
      <c r="Z225" s="217"/>
      <c r="AA225" s="217"/>
      <c r="AB225" s="172"/>
      <c r="AC225" s="172"/>
    </row>
    <row r="226" spans="2:29" ht="13.5" customHeight="1">
      <c r="B226" s="119"/>
      <c r="C226" s="811" t="s">
        <v>27</v>
      </c>
      <c r="D226" s="707">
        <v>200</v>
      </c>
      <c r="E226" s="402">
        <v>3.4710000000000001</v>
      </c>
      <c r="F226" s="396">
        <v>8.9329999999999998</v>
      </c>
      <c r="G226" s="396">
        <v>6.3810000000000002</v>
      </c>
      <c r="H226" s="1640">
        <f t="shared" si="20"/>
        <v>119.80499999999999</v>
      </c>
      <c r="I226" s="1902">
        <v>29</v>
      </c>
      <c r="J226" s="1598" t="s">
        <v>26</v>
      </c>
      <c r="P226" s="244"/>
      <c r="Q226" s="217"/>
      <c r="R226" s="217"/>
      <c r="S226" s="239"/>
      <c r="T226" s="239"/>
      <c r="U226" s="1107"/>
      <c r="V226" s="239"/>
      <c r="W226" s="239"/>
      <c r="X226" s="239"/>
      <c r="Y226" s="257"/>
      <c r="Z226" s="257"/>
      <c r="AA226" s="217"/>
      <c r="AB226" s="172"/>
      <c r="AC226" s="172"/>
    </row>
    <row r="227" spans="2:29" ht="15.75">
      <c r="B227" s="1596" t="s">
        <v>18</v>
      </c>
      <c r="C227" s="811" t="s">
        <v>581</v>
      </c>
      <c r="D227" s="707">
        <v>200</v>
      </c>
      <c r="E227" s="1062">
        <v>0.66200000000000003</v>
      </c>
      <c r="F227" s="1059">
        <v>0.09</v>
      </c>
      <c r="G227" s="1059">
        <v>32.014000000000003</v>
      </c>
      <c r="H227" s="1640">
        <f t="shared" si="20"/>
        <v>131.51400000000001</v>
      </c>
      <c r="I227" s="1901">
        <v>39</v>
      </c>
      <c r="J227" s="1598" t="s">
        <v>19</v>
      </c>
      <c r="P227" s="244"/>
      <c r="Q227" s="217"/>
      <c r="R227" s="217"/>
      <c r="S227" s="239"/>
      <c r="T227" s="239"/>
      <c r="U227" s="239"/>
      <c r="V227" s="239"/>
      <c r="W227" s="239"/>
      <c r="X227" s="239"/>
      <c r="Y227" s="214"/>
      <c r="Z227" s="214"/>
      <c r="AA227" s="217"/>
      <c r="AB227" s="172"/>
      <c r="AC227" s="172"/>
    </row>
    <row r="228" spans="2:29">
      <c r="B228" s="1599" t="s">
        <v>640</v>
      </c>
      <c r="C228" s="811" t="s">
        <v>12</v>
      </c>
      <c r="D228" s="805">
        <v>70</v>
      </c>
      <c r="E228" s="413">
        <v>3.57</v>
      </c>
      <c r="F228" s="414">
        <v>0.59499999999999997</v>
      </c>
      <c r="G228" s="414">
        <v>33.104999999999997</v>
      </c>
      <c r="H228" s="1640">
        <f t="shared" si="20"/>
        <v>152.05499999999998</v>
      </c>
      <c r="I228" s="1650">
        <v>33</v>
      </c>
      <c r="J228" s="1598" t="s">
        <v>11</v>
      </c>
      <c r="P228" s="244"/>
      <c r="Q228" s="217"/>
      <c r="R228" s="217"/>
      <c r="S228" s="239"/>
      <c r="T228" s="239"/>
      <c r="U228" s="239"/>
      <c r="V228" s="239"/>
      <c r="W228" s="239"/>
      <c r="X228" s="239"/>
      <c r="Y228" s="214"/>
      <c r="Z228" s="214"/>
      <c r="AA228" s="217"/>
      <c r="AB228" s="172"/>
      <c r="AC228" s="172"/>
    </row>
    <row r="229" spans="2:29">
      <c r="B229" s="119"/>
      <c r="C229" s="686" t="s">
        <v>13</v>
      </c>
      <c r="D229" s="1509">
        <v>54</v>
      </c>
      <c r="E229" s="378">
        <v>3.0510000000000002</v>
      </c>
      <c r="F229" s="396">
        <v>0.64800000000000002</v>
      </c>
      <c r="G229" s="396">
        <v>22.599</v>
      </c>
      <c r="H229" s="1640">
        <f t="shared" si="20"/>
        <v>108.43199999999999</v>
      </c>
      <c r="I229" s="1597">
        <v>32</v>
      </c>
      <c r="J229" s="1600" t="s">
        <v>11</v>
      </c>
      <c r="P229" s="244"/>
      <c r="Q229" s="217"/>
      <c r="R229" s="217"/>
      <c r="S229" s="239"/>
      <c r="T229" s="239"/>
      <c r="U229" s="239"/>
      <c r="V229" s="239"/>
      <c r="W229" s="239"/>
      <c r="X229" s="239"/>
      <c r="Y229" s="1015"/>
      <c r="Z229" s="214"/>
      <c r="AA229" s="217"/>
      <c r="AB229" s="172"/>
      <c r="AC229" s="172"/>
    </row>
    <row r="230" spans="2:29" ht="15.75" thickBot="1">
      <c r="B230" s="122"/>
      <c r="C230" s="1503" t="s">
        <v>257</v>
      </c>
      <c r="D230" s="1524">
        <v>90</v>
      </c>
      <c r="E230" s="1088">
        <v>0.36</v>
      </c>
      <c r="F230" s="1089">
        <v>0.36</v>
      </c>
      <c r="G230" s="1090">
        <v>8.82</v>
      </c>
      <c r="H230" s="1091">
        <f t="shared" si="20"/>
        <v>39.96</v>
      </c>
      <c r="I230" s="1597">
        <v>38</v>
      </c>
      <c r="J230" s="1626" t="s">
        <v>618</v>
      </c>
      <c r="P230" s="244"/>
      <c r="Q230" s="217"/>
      <c r="R230" s="217"/>
      <c r="S230" s="239"/>
      <c r="T230" s="239"/>
      <c r="U230" s="239"/>
      <c r="V230" s="239"/>
      <c r="W230" s="239"/>
      <c r="X230" s="239"/>
      <c r="Y230" s="214"/>
      <c r="Z230" s="214"/>
      <c r="AA230" s="217"/>
      <c r="AB230" s="172"/>
      <c r="AC230" s="172"/>
    </row>
    <row r="231" spans="2:29" ht="13.5" customHeight="1" thickBot="1">
      <c r="B231" s="1601" t="s">
        <v>616</v>
      </c>
      <c r="C231" s="46"/>
      <c r="D231" s="63"/>
      <c r="E231" s="410">
        <f>SUM(E224:E230)</f>
        <v>28.83</v>
      </c>
      <c r="F231" s="411">
        <f>SUM(F224:F230)</f>
        <v>29.419999999999998</v>
      </c>
      <c r="G231" s="411">
        <f>SUM(G224:G230)</f>
        <v>119.97900000000001</v>
      </c>
      <c r="H231" s="1882">
        <f>SUM(H224:H230)</f>
        <v>860.01599999999996</v>
      </c>
      <c r="I231" s="1832" t="s">
        <v>570</v>
      </c>
      <c r="J231" s="1604"/>
      <c r="P231" s="244"/>
      <c r="Q231" s="217"/>
      <c r="R231" s="217"/>
      <c r="S231" s="1740"/>
      <c r="T231" s="1744"/>
      <c r="U231" s="1745"/>
      <c r="V231" s="1740"/>
      <c r="W231" s="1740"/>
      <c r="X231" s="1744"/>
      <c r="Y231" s="214"/>
      <c r="Z231" s="214"/>
      <c r="AA231" s="217"/>
      <c r="AB231" s="172"/>
      <c r="AC231" s="172"/>
    </row>
    <row r="232" spans="2:29" ht="15.75" thickBot="1">
      <c r="B232" s="1605" t="s">
        <v>16</v>
      </c>
      <c r="C232" s="50"/>
      <c r="D232" s="66"/>
      <c r="E232" s="391">
        <v>31.5</v>
      </c>
      <c r="F232" s="392">
        <v>32.200000000000003</v>
      </c>
      <c r="G232" s="392">
        <v>134.05000000000001</v>
      </c>
      <c r="H232" s="1078">
        <v>952</v>
      </c>
      <c r="I232" s="1606" t="s">
        <v>571</v>
      </c>
      <c r="J232" s="1607">
        <f>D224+D225+D226+D227+D228+D229+D230</f>
        <v>964</v>
      </c>
      <c r="K232" s="423"/>
      <c r="L232" s="217"/>
      <c r="M232" s="217"/>
      <c r="P232" s="244"/>
      <c r="Q232" s="217"/>
      <c r="R232" s="217"/>
      <c r="S232" s="1710"/>
      <c r="T232" s="1710"/>
      <c r="U232" s="1711"/>
      <c r="V232" s="1710"/>
      <c r="W232" s="1711"/>
      <c r="X232" s="1712"/>
      <c r="Y232" s="214"/>
      <c r="Z232" s="214"/>
      <c r="AA232" s="217"/>
      <c r="AB232" s="172"/>
      <c r="AC232" s="172"/>
    </row>
    <row r="233" spans="2:29">
      <c r="K233" s="426"/>
      <c r="L233" s="187"/>
      <c r="M233" s="1747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14"/>
      <c r="Z233" s="214"/>
      <c r="AA233" s="217"/>
      <c r="AB233" s="172"/>
      <c r="AC233" s="172"/>
    </row>
    <row r="234" spans="2:29" ht="15.75" thickBot="1">
      <c r="K234" s="5"/>
      <c r="L234" s="217"/>
      <c r="M234" s="1749"/>
      <c r="N234" s="1748"/>
      <c r="O234" s="275"/>
      <c r="P234" s="275"/>
      <c r="Q234" s="275"/>
      <c r="R234" s="229"/>
      <c r="S234" s="229"/>
      <c r="T234" s="1124"/>
      <c r="U234" s="275"/>
      <c r="V234" s="275"/>
      <c r="W234" s="229"/>
      <c r="X234" s="275"/>
      <c r="Y234" s="244"/>
      <c r="Z234" s="244"/>
      <c r="AA234" s="217"/>
      <c r="AB234" s="172"/>
      <c r="AC234" s="172"/>
    </row>
    <row r="235" spans="2:29" ht="15.75" thickBot="1">
      <c r="B235" s="1661" t="s">
        <v>0</v>
      </c>
      <c r="C235" s="82"/>
      <c r="D235" s="83"/>
      <c r="E235" s="1037" t="s">
        <v>552</v>
      </c>
      <c r="F235" s="1037"/>
      <c r="G235" s="1037"/>
      <c r="H235" s="1611" t="s">
        <v>553</v>
      </c>
      <c r="I235" s="1662" t="s">
        <v>593</v>
      </c>
      <c r="J235" s="1663"/>
      <c r="L235" s="442"/>
      <c r="M235" s="217"/>
      <c r="N235" s="1748"/>
      <c r="O235" s="1121"/>
      <c r="P235" s="1121"/>
      <c r="Q235" s="1121"/>
      <c r="R235" s="1121"/>
      <c r="S235" s="1121"/>
      <c r="T235" s="1121"/>
      <c r="U235" s="1121"/>
      <c r="V235" s="1121"/>
      <c r="W235" s="1121"/>
      <c r="X235" s="1121"/>
      <c r="Y235" s="244"/>
      <c r="Z235" s="244"/>
      <c r="AA235" s="217"/>
      <c r="AB235" s="172"/>
      <c r="AC235" s="172"/>
    </row>
    <row r="236" spans="2:29">
      <c r="B236" s="86"/>
      <c r="C236" s="1664" t="s">
        <v>641</v>
      </c>
      <c r="D236" s="404"/>
      <c r="E236" s="1665" t="s">
        <v>559</v>
      </c>
      <c r="F236" s="1615" t="s">
        <v>88</v>
      </c>
      <c r="G236" s="1615" t="s">
        <v>89</v>
      </c>
      <c r="H236" s="1613" t="s">
        <v>560</v>
      </c>
      <c r="I236" s="1666" t="s">
        <v>68</v>
      </c>
      <c r="J236" s="1667" t="s">
        <v>594</v>
      </c>
      <c r="L236" s="217"/>
      <c r="M236" s="217"/>
      <c r="N236" s="1750"/>
      <c r="O236" s="244"/>
      <c r="P236" s="244"/>
      <c r="Q236" s="217"/>
      <c r="R236" s="217"/>
      <c r="S236" s="1752"/>
      <c r="T236" s="1751"/>
      <c r="U236" s="1751"/>
      <c r="V236" s="1751"/>
      <c r="W236" s="1751"/>
      <c r="X236" s="1751"/>
      <c r="Y236" s="244"/>
      <c r="Z236" s="244"/>
      <c r="AA236" s="217"/>
      <c r="AB236" s="172"/>
      <c r="AC236" s="172"/>
    </row>
    <row r="237" spans="2:29" ht="15.75" thickBot="1">
      <c r="B237" s="78"/>
      <c r="C237" s="38"/>
      <c r="D237" s="1668"/>
      <c r="E237" s="1669" t="s">
        <v>7</v>
      </c>
      <c r="F237" s="1618" t="s">
        <v>8</v>
      </c>
      <c r="G237" s="1618" t="s">
        <v>9</v>
      </c>
      <c r="H237" s="1866" t="s">
        <v>563</v>
      </c>
      <c r="I237" s="1867"/>
      <c r="J237" s="1868" t="s">
        <v>595</v>
      </c>
      <c r="L237" s="217"/>
      <c r="M237" s="217"/>
      <c r="N237" s="1748"/>
      <c r="O237" s="244"/>
      <c r="P237" s="244"/>
      <c r="Q237" s="217"/>
      <c r="R237" s="217"/>
      <c r="S237" s="1753"/>
      <c r="T237" s="1753"/>
      <c r="U237" s="1753"/>
      <c r="V237" s="1753"/>
      <c r="W237" s="1753"/>
      <c r="X237" s="1753"/>
      <c r="Y237" s="244"/>
      <c r="Z237" s="244"/>
      <c r="AA237" s="217"/>
      <c r="AB237" s="172"/>
      <c r="AC237" s="172"/>
    </row>
    <row r="238" spans="2:29">
      <c r="B238" s="505"/>
      <c r="C238" s="405" t="s">
        <v>217</v>
      </c>
      <c r="D238" s="1869">
        <v>1</v>
      </c>
      <c r="E238" s="432">
        <v>90</v>
      </c>
      <c r="F238" s="84">
        <v>92</v>
      </c>
      <c r="G238" s="85">
        <v>383</v>
      </c>
      <c r="H238" s="1883">
        <v>2720</v>
      </c>
      <c r="I238" s="1870" t="s">
        <v>559</v>
      </c>
      <c r="J238" s="1871">
        <f>(E240-E242)*10</f>
        <v>2.2500000000391651E-3</v>
      </c>
      <c r="L238" s="228"/>
      <c r="M238" s="257"/>
      <c r="N238" s="1750"/>
      <c r="O238" s="244"/>
      <c r="P238" s="244"/>
      <c r="Q238" s="217"/>
      <c r="R238" s="217"/>
      <c r="S238" s="1905"/>
      <c r="T238" s="1710"/>
      <c r="U238" s="1712"/>
      <c r="V238" s="1710"/>
      <c r="W238" s="1711"/>
      <c r="X238" s="1711"/>
      <c r="Y238" s="244"/>
      <c r="Z238" s="244"/>
      <c r="AA238" s="217"/>
      <c r="AB238" s="172"/>
      <c r="AC238" s="172"/>
    </row>
    <row r="239" spans="2:29">
      <c r="B239" s="684"/>
      <c r="C239" s="409" t="s">
        <v>264</v>
      </c>
      <c r="D239" s="1675"/>
      <c r="E239" s="452"/>
      <c r="F239" s="453"/>
      <c r="G239" s="453"/>
      <c r="H239" s="1884"/>
      <c r="I239" s="1676" t="s">
        <v>88</v>
      </c>
      <c r="J239" s="1677">
        <f>(F240-F242)*10</f>
        <v>2.5000000000119371E-3</v>
      </c>
      <c r="L239" s="217"/>
      <c r="M239" s="217"/>
      <c r="N239" s="1748"/>
      <c r="O239" s="244"/>
      <c r="P239" s="244"/>
      <c r="Q239" s="217"/>
      <c r="R239" s="217"/>
      <c r="S239" s="1757"/>
      <c r="T239" s="1757"/>
      <c r="U239" s="1757"/>
      <c r="V239" s="1757"/>
      <c r="W239" s="1757"/>
      <c r="X239" s="1757"/>
      <c r="Y239" s="244"/>
      <c r="Z239" s="244"/>
      <c r="AA239" s="217"/>
      <c r="AB239" s="172"/>
      <c r="AC239" s="172"/>
    </row>
    <row r="240" spans="2:29">
      <c r="B240" s="1678" t="s">
        <v>36</v>
      </c>
      <c r="C240" s="659" t="s">
        <v>634</v>
      </c>
      <c r="D240" s="1679">
        <v>0.35</v>
      </c>
      <c r="E240" s="454">
        <v>31.5</v>
      </c>
      <c r="F240" s="455">
        <v>32.200000000000003</v>
      </c>
      <c r="G240" s="455">
        <v>134.05000000000001</v>
      </c>
      <c r="H240" s="1885">
        <v>952</v>
      </c>
      <c r="I240" s="1676" t="s">
        <v>89</v>
      </c>
      <c r="J240" s="1677">
        <f>(G240-G242)*10</f>
        <v>9.1666666665446428E-3</v>
      </c>
      <c r="L240" s="217"/>
      <c r="M240" s="217"/>
      <c r="N240" s="1906"/>
      <c r="O240" s="244"/>
      <c r="P240" s="244"/>
      <c r="Q240" s="217"/>
      <c r="R240" s="217"/>
      <c r="S240" s="1907"/>
      <c r="T240" s="1758"/>
      <c r="U240" s="1752"/>
      <c r="V240" s="1758"/>
      <c r="W240" s="1759"/>
      <c r="X240" s="1752"/>
      <c r="Y240" s="244"/>
      <c r="Z240" s="244"/>
      <c r="AA240" s="217"/>
      <c r="AB240" s="172"/>
      <c r="AC240" s="172"/>
    </row>
    <row r="241" spans="2:29">
      <c r="B241" s="86"/>
      <c r="C241" s="1680"/>
      <c r="D241" s="1681"/>
      <c r="E241" s="456"/>
      <c r="F241" s="457"/>
      <c r="G241" s="457"/>
      <c r="H241" s="1886"/>
      <c r="I241" s="1872" t="s">
        <v>597</v>
      </c>
      <c r="J241" s="1873"/>
      <c r="L241" s="217"/>
      <c r="M241" s="217"/>
      <c r="N241" s="244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44"/>
      <c r="Z241" s="244"/>
      <c r="AA241" s="217"/>
      <c r="AB241" s="172"/>
      <c r="AC241" s="172"/>
    </row>
    <row r="242" spans="2:29" ht="15.75" thickBot="1">
      <c r="B242" s="406"/>
      <c r="C242" s="407" t="s">
        <v>218</v>
      </c>
      <c r="D242" s="1683"/>
      <c r="E242" s="458">
        <f>(E78+E91+E105+E118+E135+E148+E161+E175+E192+E205+E218+E231)/12</f>
        <v>31.499774999999996</v>
      </c>
      <c r="F242" s="459">
        <f>(F78+F91+F105+F118+F135+F148+F161+F175+F192+F205+F218+F231)/12</f>
        <v>32.199750000000002</v>
      </c>
      <c r="G242" s="459">
        <f>(G78+G91+G105+G118+G135+G148+G161+G175+G192+G205+G218+G231)/12</f>
        <v>134.04908333333336</v>
      </c>
      <c r="H242" s="1887">
        <f>(H78+H91+H105+H118+H135+H148+H161+H175+H192+H205+H218+H231)/12</f>
        <v>952.16885000000002</v>
      </c>
      <c r="I242" s="1874" t="s">
        <v>563</v>
      </c>
      <c r="J242" s="1875">
        <f>(H240-H242)*10</f>
        <v>-1.6885000000002037</v>
      </c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44"/>
      <c r="Z242" s="244"/>
      <c r="AA242" s="217"/>
      <c r="AB242" s="172"/>
      <c r="AC242" s="172"/>
    </row>
    <row r="243" spans="2:29">
      <c r="D243"/>
      <c r="I243" s="1133"/>
      <c r="J243" s="1133"/>
      <c r="L243" s="217"/>
      <c r="M243" s="217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17"/>
      <c r="AB243" s="172"/>
      <c r="AC243" s="172"/>
    </row>
    <row r="244" spans="2:29">
      <c r="I244" s="1876"/>
      <c r="J244" s="1876"/>
      <c r="L244" s="217"/>
      <c r="M244" s="217"/>
      <c r="N244" s="217"/>
      <c r="O244" s="441"/>
      <c r="P244" s="217"/>
      <c r="Q244" s="217"/>
      <c r="R244" s="217"/>
      <c r="S244" s="217"/>
      <c r="T244" s="217"/>
      <c r="U244" s="217"/>
      <c r="V244" s="217"/>
      <c r="W244" s="217"/>
      <c r="X244" s="217"/>
      <c r="Y244" s="244"/>
      <c r="Z244" s="244"/>
      <c r="AA244" s="217"/>
      <c r="AB244" s="172"/>
      <c r="AC244" s="172"/>
    </row>
    <row r="245" spans="2:29">
      <c r="I245" s="1689"/>
      <c r="J245" s="1690"/>
      <c r="L245" s="217"/>
      <c r="M245" s="217"/>
      <c r="N245" s="257"/>
      <c r="O245" s="1761"/>
      <c r="P245" s="257"/>
      <c r="Q245" s="257"/>
      <c r="R245" s="257"/>
      <c r="S245" s="257"/>
      <c r="T245" s="257"/>
      <c r="U245" s="257"/>
      <c r="V245" s="257"/>
      <c r="W245" s="1761"/>
      <c r="X245" s="257"/>
      <c r="Y245" s="244"/>
      <c r="Z245" s="244"/>
      <c r="AA245" s="217"/>
      <c r="AB245" s="172"/>
      <c r="AC245" s="172"/>
    </row>
    <row r="246" spans="2:29">
      <c r="B246" s="2" t="s">
        <v>246</v>
      </c>
      <c r="D246"/>
      <c r="E246"/>
      <c r="F246"/>
      <c r="G246"/>
      <c r="H246" t="s">
        <v>247</v>
      </c>
      <c r="I246"/>
      <c r="J246"/>
      <c r="L246" s="217"/>
      <c r="M246" s="217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17"/>
      <c r="AB246" s="172"/>
      <c r="AC246" s="172"/>
    </row>
    <row r="247" spans="2:29">
      <c r="L247" s="217"/>
      <c r="M247" s="217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17"/>
      <c r="AB247" s="172"/>
      <c r="AC247" s="172"/>
    </row>
    <row r="248" spans="2:29">
      <c r="C248" t="s">
        <v>37</v>
      </c>
      <c r="D248"/>
      <c r="E248" s="6"/>
      <c r="F248"/>
      <c r="G248"/>
      <c r="H248"/>
      <c r="I248"/>
      <c r="J248"/>
      <c r="L248" s="217"/>
      <c r="M248" s="217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17"/>
      <c r="AB248" s="172"/>
      <c r="AC248" s="172"/>
    </row>
    <row r="249" spans="2:29">
      <c r="B249" s="88">
        <v>1</v>
      </c>
      <c r="C249" s="1691" t="s">
        <v>598</v>
      </c>
      <c r="D249" s="89"/>
      <c r="E249" s="1691" t="s">
        <v>38</v>
      </c>
      <c r="F249" s="89"/>
      <c r="H249" s="89"/>
      <c r="I249" s="89"/>
      <c r="J249" s="89"/>
      <c r="L249" s="217"/>
      <c r="M249" s="217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17"/>
      <c r="AB249" s="172"/>
      <c r="AC249" s="172"/>
    </row>
    <row r="250" spans="2:29">
      <c r="B250" s="88"/>
      <c r="C250" s="1692" t="s">
        <v>599</v>
      </c>
      <c r="D250" s="87"/>
      <c r="E250" s="1692" t="s">
        <v>39</v>
      </c>
      <c r="G250" s="87"/>
      <c r="H250" s="87"/>
      <c r="I250" s="87"/>
      <c r="J250" s="87"/>
      <c r="L250" s="217"/>
      <c r="M250" s="217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17"/>
      <c r="AB250" s="172"/>
      <c r="AC250" s="172"/>
    </row>
    <row r="251" spans="2:29">
      <c r="C251" s="1692" t="s">
        <v>40</v>
      </c>
      <c r="D251" s="87"/>
      <c r="E251" s="1552"/>
      <c r="G251" s="87"/>
      <c r="H251" s="87"/>
      <c r="I251" s="87"/>
      <c r="J251" s="87"/>
      <c r="L251" s="217"/>
      <c r="M251" s="217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17"/>
      <c r="AB251" s="172"/>
      <c r="AC251" s="172"/>
    </row>
    <row r="252" spans="2:29">
      <c r="C252" s="1692" t="s">
        <v>41</v>
      </c>
      <c r="D252" s="87"/>
      <c r="E252" s="92"/>
      <c r="F252" s="87"/>
      <c r="G252" s="87"/>
      <c r="H252" s="1691" t="s">
        <v>600</v>
      </c>
      <c r="I252" s="87"/>
      <c r="J252" s="87"/>
      <c r="L252" s="217"/>
      <c r="M252" s="217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17"/>
      <c r="AB252" s="172"/>
      <c r="AC252" s="172"/>
    </row>
    <row r="253" spans="2:29">
      <c r="B253">
        <v>2</v>
      </c>
      <c r="C253" s="87" t="s">
        <v>42</v>
      </c>
      <c r="D253" s="87"/>
      <c r="E253" s="92"/>
      <c r="F253" s="87" t="s">
        <v>43</v>
      </c>
      <c r="G253" s="87"/>
      <c r="H253" s="87"/>
      <c r="I253" s="87"/>
      <c r="J253" s="87"/>
      <c r="L253" s="217"/>
      <c r="M253" s="217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17"/>
      <c r="AB253" s="172"/>
      <c r="AC253" s="172"/>
    </row>
    <row r="254" spans="2:29">
      <c r="C254" s="87" t="s">
        <v>44</v>
      </c>
      <c r="D254" s="87"/>
      <c r="E254" s="92"/>
      <c r="F254" s="87"/>
      <c r="G254" s="91"/>
      <c r="H254" s="87"/>
      <c r="I254" s="87"/>
      <c r="J254" s="87"/>
      <c r="L254" s="217"/>
      <c r="M254" s="217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17"/>
      <c r="AB254" s="172"/>
      <c r="AC254" s="172"/>
    </row>
    <row r="255" spans="2:29">
      <c r="B255">
        <v>3</v>
      </c>
      <c r="C255" s="87" t="s">
        <v>45</v>
      </c>
      <c r="D255" s="87"/>
      <c r="E255" s="92"/>
      <c r="F255" s="87"/>
      <c r="G255" s="87"/>
      <c r="H255" s="87"/>
      <c r="I255" s="87"/>
      <c r="J255" s="87"/>
      <c r="L255" s="217"/>
      <c r="M255" s="217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17"/>
      <c r="AB255" s="172"/>
      <c r="AC255" s="172"/>
    </row>
    <row r="256" spans="2:29">
      <c r="C256" s="87" t="s">
        <v>46</v>
      </c>
      <c r="D256" s="87"/>
      <c r="E256" s="92"/>
      <c r="F256" s="87"/>
      <c r="G256" s="91"/>
      <c r="H256" s="87"/>
      <c r="I256" s="87"/>
      <c r="J256" s="87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17"/>
      <c r="AB256" s="172"/>
      <c r="AC256" s="172"/>
    </row>
    <row r="257" spans="12:34"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17"/>
      <c r="AB257" s="172"/>
      <c r="AC257" s="172"/>
    </row>
    <row r="258" spans="12:34"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17"/>
      <c r="AB258" s="172"/>
      <c r="AC258" s="172"/>
    </row>
    <row r="259" spans="12:34"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17"/>
      <c r="AB259" s="172"/>
      <c r="AC259" s="172"/>
    </row>
    <row r="260" spans="12:34"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17"/>
      <c r="AB260" s="172"/>
      <c r="AC260" s="172"/>
    </row>
    <row r="261" spans="12:34"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17"/>
      <c r="AB261" s="172"/>
      <c r="AC261" s="172"/>
    </row>
    <row r="262" spans="12:34"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17"/>
      <c r="AB262" s="172"/>
      <c r="AC262" s="172"/>
    </row>
    <row r="263" spans="12:34">
      <c r="N263" s="244"/>
      <c r="O263" s="244"/>
      <c r="P263" s="244"/>
      <c r="Q263" s="217"/>
      <c r="R263" s="217"/>
      <c r="S263" s="217"/>
      <c r="T263" s="217"/>
      <c r="U263" s="217"/>
      <c r="V263" s="244"/>
      <c r="W263" s="244"/>
      <c r="X263" s="244"/>
      <c r="Y263" s="244"/>
      <c r="Z263" s="244"/>
      <c r="AA263" s="244"/>
      <c r="AB263" s="173"/>
      <c r="AC263" s="173"/>
      <c r="AD263" s="1"/>
      <c r="AE263" s="1"/>
      <c r="AF263" s="1"/>
      <c r="AG263" s="1"/>
      <c r="AH263" s="1"/>
    </row>
    <row r="264" spans="12:34">
      <c r="L264" s="244"/>
      <c r="M264" s="244"/>
      <c r="N264" s="244"/>
      <c r="O264" s="244"/>
      <c r="P264" s="244"/>
      <c r="Q264" s="217"/>
      <c r="R264" s="217"/>
      <c r="S264" s="217"/>
      <c r="T264" s="217"/>
      <c r="U264" s="217"/>
      <c r="V264" s="244"/>
      <c r="W264" s="244"/>
      <c r="X264" s="244"/>
      <c r="Y264" s="244"/>
      <c r="Z264" s="244"/>
      <c r="AA264" s="244"/>
      <c r="AB264" s="173"/>
      <c r="AC264" s="173"/>
      <c r="AD264" s="1"/>
      <c r="AE264" s="1"/>
      <c r="AF264" s="1"/>
      <c r="AG264" s="1"/>
      <c r="AH264" s="1"/>
    </row>
    <row r="265" spans="12:34">
      <c r="L265" s="244"/>
      <c r="M265" s="244"/>
      <c r="N265" s="244"/>
      <c r="O265" s="244"/>
      <c r="P265" s="244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172"/>
      <c r="AC265" s="172"/>
    </row>
    <row r="266" spans="12:34">
      <c r="L266" s="244"/>
      <c r="M266" s="244"/>
      <c r="N266" s="244"/>
      <c r="O266" s="244"/>
      <c r="P266" s="244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172"/>
      <c r="AC266" s="172"/>
    </row>
    <row r="267" spans="12:34">
      <c r="L267" s="244"/>
      <c r="M267" s="244"/>
      <c r="N267" s="244"/>
      <c r="O267" s="244"/>
      <c r="P267" s="244"/>
      <c r="Q267" s="217"/>
      <c r="R267" s="217"/>
      <c r="S267" s="217"/>
      <c r="T267" s="217"/>
      <c r="U267" s="217"/>
      <c r="V267" s="217"/>
      <c r="W267" s="217"/>
      <c r="X267" s="217"/>
      <c r="Y267" s="217"/>
      <c r="Z267" s="172"/>
      <c r="AA267" s="172"/>
      <c r="AB267" s="172"/>
      <c r="AC267" s="172"/>
    </row>
    <row r="268" spans="12:34">
      <c r="L268" s="244"/>
      <c r="M268" s="244"/>
      <c r="N268" s="244"/>
      <c r="O268" s="244"/>
      <c r="P268" s="244"/>
      <c r="Q268" s="217"/>
      <c r="R268" s="217"/>
      <c r="S268" s="217"/>
      <c r="T268" s="217"/>
      <c r="U268" s="217"/>
      <c r="V268" s="217"/>
      <c r="W268" s="217"/>
      <c r="X268" s="217"/>
      <c r="Y268" s="217"/>
      <c r="Z268" s="172"/>
      <c r="AA268" s="172"/>
      <c r="AB268" s="172"/>
      <c r="AC268" s="172"/>
    </row>
    <row r="269" spans="12:34">
      <c r="L269" s="244"/>
      <c r="M269" s="244"/>
      <c r="N269" s="244"/>
      <c r="O269" s="244"/>
      <c r="P269" s="244"/>
      <c r="Q269" s="217"/>
      <c r="R269" s="217"/>
      <c r="S269" s="217"/>
      <c r="T269" s="217"/>
      <c r="U269" s="217"/>
      <c r="V269" s="217"/>
      <c r="W269" s="217"/>
      <c r="X269" s="217"/>
      <c r="Y269" s="217"/>
      <c r="Z269" s="172"/>
      <c r="AA269" s="172"/>
      <c r="AB269" s="172"/>
      <c r="AC269" s="172"/>
    </row>
    <row r="270" spans="12:34">
      <c r="L270" s="244"/>
      <c r="M270" s="244"/>
      <c r="N270" s="244"/>
      <c r="O270" s="244"/>
      <c r="P270" s="244"/>
      <c r="Q270" s="217"/>
      <c r="R270" s="217"/>
      <c r="S270" s="217"/>
      <c r="T270" s="217"/>
      <c r="U270" s="217"/>
      <c r="V270" s="217"/>
      <c r="W270" s="217"/>
      <c r="X270" s="217"/>
      <c r="Y270" s="217"/>
      <c r="Z270" s="172"/>
      <c r="AA270" s="172"/>
      <c r="AB270" s="172"/>
      <c r="AC270" s="172"/>
    </row>
    <row r="271" spans="12:34">
      <c r="L271" s="244"/>
      <c r="M271" s="244"/>
      <c r="N271" s="244"/>
      <c r="O271" s="244"/>
      <c r="P271" s="244"/>
      <c r="Q271" s="217"/>
      <c r="R271" s="217"/>
      <c r="S271" s="217"/>
      <c r="T271" s="217"/>
      <c r="U271" s="217"/>
      <c r="V271" s="217"/>
      <c r="W271" s="217"/>
      <c r="X271" s="217"/>
      <c r="Y271" s="217"/>
      <c r="Z271" s="172"/>
      <c r="AA271" s="172"/>
      <c r="AB271" s="172"/>
      <c r="AC271" s="172"/>
    </row>
    <row r="272" spans="12:34">
      <c r="L272" s="244"/>
      <c r="M272" s="244"/>
      <c r="N272" s="244"/>
      <c r="O272" s="244"/>
      <c r="P272" s="244"/>
      <c r="Q272" s="217"/>
      <c r="R272" s="217"/>
      <c r="S272" s="217"/>
      <c r="T272" s="217"/>
      <c r="U272" s="217"/>
      <c r="V272" s="217"/>
      <c r="W272" s="217"/>
      <c r="X272" s="217"/>
      <c r="Y272" s="217"/>
      <c r="Z272" s="172"/>
      <c r="AA272" s="172"/>
      <c r="AB272" s="172"/>
      <c r="AC272" s="172"/>
    </row>
    <row r="273" spans="12:29">
      <c r="L273" s="244"/>
      <c r="M273" s="244"/>
      <c r="N273" s="244"/>
      <c r="O273" s="244"/>
      <c r="P273" s="244"/>
      <c r="Q273" s="217"/>
      <c r="R273" s="217"/>
      <c r="S273" s="217"/>
      <c r="T273" s="217"/>
      <c r="U273" s="217"/>
      <c r="V273" s="217"/>
      <c r="W273" s="217"/>
      <c r="X273" s="217"/>
      <c r="Y273" s="217"/>
      <c r="Z273" s="172"/>
      <c r="AA273" s="172"/>
      <c r="AB273" s="172"/>
      <c r="AC273" s="172"/>
    </row>
    <row r="274" spans="12:29">
      <c r="L274" s="244"/>
      <c r="M274" s="244"/>
      <c r="N274" s="244"/>
      <c r="O274" s="244"/>
      <c r="P274" s="244"/>
      <c r="Q274" s="217"/>
      <c r="R274" s="217"/>
      <c r="S274" s="217"/>
      <c r="T274" s="217"/>
      <c r="U274" s="217"/>
      <c r="V274" s="217"/>
      <c r="W274" s="217"/>
      <c r="X274" s="217"/>
      <c r="Y274" s="217"/>
      <c r="Z274" s="172"/>
      <c r="AA274" s="172"/>
      <c r="AB274" s="172"/>
      <c r="AC274" s="172"/>
    </row>
    <row r="275" spans="12:29">
      <c r="L275" s="244"/>
      <c r="M275" s="244"/>
      <c r="N275" s="244"/>
      <c r="O275" s="244"/>
      <c r="P275" s="244"/>
      <c r="Q275" s="217"/>
      <c r="R275" s="217"/>
      <c r="S275" s="217"/>
      <c r="T275" s="217"/>
      <c r="U275" s="217"/>
      <c r="V275" s="217"/>
      <c r="W275" s="217"/>
      <c r="X275" s="217"/>
      <c r="Y275" s="217"/>
      <c r="Z275" s="172"/>
      <c r="AA275" s="172"/>
      <c r="AB275" s="172"/>
      <c r="AC275" s="172"/>
    </row>
    <row r="276" spans="12:29">
      <c r="L276" s="244"/>
      <c r="M276" s="244"/>
      <c r="N276" s="244"/>
      <c r="O276" s="244"/>
      <c r="P276" s="244"/>
      <c r="Q276" s="217"/>
      <c r="R276" s="217"/>
      <c r="S276" s="217"/>
      <c r="T276" s="217"/>
      <c r="U276" s="217"/>
      <c r="V276" s="217"/>
      <c r="W276" s="217"/>
      <c r="X276" s="217"/>
      <c r="Y276" s="217"/>
      <c r="Z276" s="172"/>
      <c r="AA276" s="172"/>
      <c r="AB276" s="172"/>
      <c r="AC276" s="172"/>
    </row>
    <row r="277" spans="12:29">
      <c r="L277" s="244"/>
      <c r="M277" s="244"/>
      <c r="N277" s="244"/>
      <c r="O277" s="244"/>
      <c r="P277" s="244"/>
      <c r="Q277" s="217"/>
      <c r="R277" s="217"/>
      <c r="S277" s="217"/>
      <c r="T277" s="217"/>
      <c r="U277" s="217"/>
      <c r="V277" s="217"/>
      <c r="W277" s="217"/>
      <c r="X277" s="217"/>
      <c r="Y277" s="217"/>
      <c r="Z277" s="172"/>
      <c r="AA277" s="172"/>
      <c r="AB277" s="172"/>
      <c r="AC277" s="172"/>
    </row>
    <row r="278" spans="12:29">
      <c r="L278" s="244"/>
      <c r="M278" s="244"/>
      <c r="N278" s="244"/>
      <c r="O278" s="244"/>
      <c r="P278" s="244"/>
      <c r="Q278" s="217"/>
      <c r="R278" s="217"/>
      <c r="S278" s="217"/>
      <c r="T278" s="217"/>
      <c r="U278" s="217"/>
      <c r="V278" s="217"/>
      <c r="W278" s="217"/>
      <c r="X278" s="217"/>
      <c r="Y278" s="217"/>
      <c r="Z278" s="172"/>
      <c r="AA278" s="172"/>
      <c r="AB278" s="172"/>
      <c r="AC278" s="172"/>
    </row>
    <row r="279" spans="12:29">
      <c r="L279" s="244"/>
      <c r="M279" s="244"/>
      <c r="N279" s="244"/>
      <c r="O279" s="244"/>
      <c r="P279" s="244"/>
      <c r="Q279" s="217"/>
      <c r="R279" s="217"/>
      <c r="S279" s="217"/>
      <c r="T279" s="217"/>
      <c r="U279" s="217"/>
      <c r="V279" s="217"/>
      <c r="W279" s="217"/>
      <c r="X279" s="217"/>
      <c r="Y279" s="217"/>
      <c r="Z279" s="172"/>
      <c r="AA279" s="172"/>
      <c r="AB279" s="172"/>
      <c r="AC279" s="172"/>
    </row>
    <row r="280" spans="12:29">
      <c r="L280" s="244"/>
      <c r="M280" s="244"/>
      <c r="N280" s="244"/>
      <c r="O280" s="244"/>
      <c r="P280" s="244"/>
      <c r="Q280" s="217"/>
      <c r="R280" s="217"/>
      <c r="S280" s="217"/>
      <c r="T280" s="217"/>
      <c r="U280" s="217"/>
      <c r="V280" s="217"/>
      <c r="W280" s="217"/>
      <c r="X280" s="217"/>
      <c r="Y280" s="217"/>
      <c r="Z280" s="172"/>
      <c r="AA280" s="172"/>
      <c r="AB280" s="172"/>
      <c r="AC280" s="172"/>
    </row>
    <row r="281" spans="12:29">
      <c r="L281" s="244"/>
      <c r="M281" s="244"/>
      <c r="N281" s="244"/>
      <c r="O281" s="244"/>
      <c r="P281" s="244"/>
      <c r="Q281" s="217"/>
      <c r="R281" s="217"/>
      <c r="S281" s="217"/>
      <c r="T281" s="217"/>
      <c r="U281" s="217"/>
      <c r="V281" s="217"/>
      <c r="W281" s="217"/>
      <c r="X281" s="217"/>
      <c r="Y281" s="217"/>
      <c r="Z281" s="172"/>
      <c r="AA281" s="172"/>
      <c r="AB281" s="172"/>
      <c r="AC281" s="172"/>
    </row>
    <row r="282" spans="12:29">
      <c r="L282" s="244"/>
      <c r="M282" s="244"/>
      <c r="N282" s="244"/>
      <c r="O282" s="244"/>
      <c r="P282" s="244"/>
      <c r="Q282" s="217"/>
      <c r="R282" s="217"/>
      <c r="S282" s="217"/>
      <c r="T282" s="217"/>
      <c r="U282" s="217"/>
      <c r="V282" s="217"/>
      <c r="W282" s="217"/>
      <c r="X282" s="217"/>
      <c r="Y282" s="217"/>
      <c r="Z282" s="172"/>
      <c r="AA282" s="172"/>
      <c r="AB282" s="172"/>
      <c r="AC282" s="172"/>
    </row>
    <row r="283" spans="12:29">
      <c r="L283" s="244"/>
      <c r="M283" s="244"/>
      <c r="N283" s="244"/>
      <c r="O283" s="244"/>
      <c r="P283" s="244"/>
      <c r="Q283" s="217"/>
      <c r="R283" s="217"/>
      <c r="S283" s="217"/>
      <c r="T283" s="217"/>
      <c r="U283" s="217"/>
      <c r="V283" s="217"/>
      <c r="W283" s="217"/>
      <c r="X283" s="217"/>
      <c r="Y283" s="217"/>
      <c r="Z283" s="172"/>
      <c r="AA283" s="172"/>
      <c r="AB283" s="172"/>
      <c r="AC283" s="172"/>
    </row>
    <row r="284" spans="12:29">
      <c r="L284" s="244"/>
      <c r="M284" s="244"/>
      <c r="N284" s="244"/>
      <c r="O284" s="244"/>
      <c r="P284" s="244"/>
      <c r="Q284" s="217"/>
      <c r="R284" s="217"/>
      <c r="S284" s="217"/>
      <c r="T284" s="217"/>
      <c r="U284" s="217"/>
      <c r="V284" s="217"/>
      <c r="W284" s="217"/>
      <c r="X284" s="217"/>
      <c r="Y284" s="217"/>
      <c r="Z284" s="172"/>
      <c r="AA284" s="172"/>
      <c r="AB284" s="172"/>
      <c r="AC284" s="172"/>
    </row>
    <row r="285" spans="12:29">
      <c r="L285" s="244"/>
      <c r="M285" s="244"/>
      <c r="N285" s="244"/>
      <c r="O285" s="244"/>
      <c r="P285" s="244"/>
      <c r="Q285" s="217"/>
      <c r="R285" s="217"/>
      <c r="S285" s="217"/>
      <c r="T285" s="217"/>
      <c r="U285" s="217"/>
      <c r="V285" s="217"/>
      <c r="W285" s="217"/>
      <c r="X285" s="217"/>
      <c r="Y285" s="217"/>
      <c r="Z285" s="172"/>
      <c r="AA285" s="172"/>
      <c r="AB285" s="172"/>
      <c r="AC285" s="172"/>
    </row>
    <row r="286" spans="12:29">
      <c r="L286" s="244"/>
      <c r="M286" s="244"/>
      <c r="N286" s="244"/>
      <c r="O286" s="244"/>
      <c r="P286" s="244"/>
      <c r="Q286" s="217"/>
      <c r="R286" s="217"/>
      <c r="S286" s="217"/>
      <c r="T286" s="217"/>
      <c r="U286" s="217"/>
      <c r="V286" s="217"/>
      <c r="W286" s="217"/>
      <c r="X286" s="217"/>
      <c r="Y286" s="217"/>
      <c r="Z286" s="172"/>
      <c r="AA286" s="172"/>
      <c r="AB286" s="172"/>
      <c r="AC286" s="172"/>
    </row>
    <row r="287" spans="12:29">
      <c r="N287" s="244"/>
      <c r="O287" s="244"/>
      <c r="P287" s="244"/>
      <c r="Q287" s="217"/>
      <c r="R287" s="217"/>
      <c r="S287" s="217"/>
      <c r="T287" s="217"/>
      <c r="U287" s="217"/>
      <c r="V287" s="217"/>
      <c r="W287" s="217"/>
      <c r="X287" s="217"/>
      <c r="Y287" s="217"/>
    </row>
  </sheetData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1"/>
  <sheetViews>
    <sheetView zoomScaleNormal="100" workbookViewId="0">
      <selection activeCell="C79" sqref="C79"/>
    </sheetView>
  </sheetViews>
  <sheetFormatPr defaultRowHeight="15"/>
  <cols>
    <col min="1" max="1" width="2.28515625" customWidth="1"/>
    <col min="2" max="2" width="6.140625" customWidth="1"/>
    <col min="3" max="3" width="20" style="102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1.28515625" customWidth="1"/>
    <col min="15" max="15" width="13.85546875" customWidth="1"/>
    <col min="16" max="16" width="8.42578125" customWidth="1"/>
    <col min="17" max="17" width="8.5703125" customWidth="1"/>
    <col min="18" max="18" width="4.85546875" customWidth="1"/>
    <col min="19" max="19" width="13.7109375" customWidth="1"/>
    <col min="20" max="20" width="8" customWidth="1"/>
    <col min="21" max="21" width="7.7109375" customWidth="1"/>
    <col min="22" max="22" width="4.42578125" customWidth="1"/>
    <col min="23" max="23" width="15" customWidth="1"/>
    <col min="24" max="24" width="7.28515625" customWidth="1"/>
    <col min="25" max="25" width="6.5703125" customWidth="1"/>
    <col min="26" max="26" width="8.85546875" customWidth="1"/>
    <col min="27" max="27" width="9.140625" customWidth="1"/>
    <col min="28" max="28" width="8.42578125" customWidth="1"/>
    <col min="29" max="29" width="10.5703125" customWidth="1"/>
    <col min="30" max="31" width="9.28515625" customWidth="1"/>
    <col min="32" max="32" width="8.42578125" customWidth="1"/>
    <col min="33" max="33" width="10" customWidth="1"/>
    <col min="36" max="36" width="9.28515625" customWidth="1"/>
    <col min="37" max="37" width="7.5703125" customWidth="1"/>
    <col min="38" max="38" width="25.42578125" customWidth="1"/>
    <col min="39" max="39" width="8.140625" customWidth="1"/>
    <col min="40" max="40" width="4.85546875" customWidth="1"/>
    <col min="41" max="41" width="6.28515625" customWidth="1"/>
    <col min="42" max="42" width="23.140625" customWidth="1"/>
    <col min="43" max="43" width="7.5703125" customWidth="1"/>
  </cols>
  <sheetData>
    <row r="1" spans="2:59" ht="12" customHeight="1">
      <c r="T1" s="3"/>
      <c r="U1" s="3"/>
      <c r="V1" s="305"/>
      <c r="W1" s="306"/>
      <c r="X1" s="8"/>
      <c r="Y1" s="8"/>
      <c r="Z1" s="8"/>
      <c r="AA1" s="8"/>
      <c r="AB1" s="8"/>
      <c r="AC1" s="8"/>
      <c r="AD1" s="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59" ht="14.25" customHeight="1">
      <c r="B2" s="3"/>
      <c r="C2" s="3"/>
      <c r="D2" s="12" t="s">
        <v>299</v>
      </c>
      <c r="F2" s="12"/>
      <c r="G2" s="12"/>
      <c r="H2" s="12"/>
      <c r="I2" s="12"/>
      <c r="J2" s="12"/>
      <c r="K2" s="12"/>
      <c r="L2" s="12"/>
      <c r="R2" s="301" t="s">
        <v>476</v>
      </c>
      <c r="T2" s="2"/>
      <c r="U2" s="2" t="s">
        <v>477</v>
      </c>
      <c r="V2" s="1140"/>
      <c r="W2" s="12"/>
      <c r="AC2" s="1234"/>
      <c r="AD2" s="217"/>
      <c r="AE2" s="217"/>
      <c r="AF2" s="217"/>
      <c r="AG2" s="201"/>
      <c r="AH2" s="201"/>
      <c r="AI2" s="201"/>
      <c r="AJ2" s="201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</row>
    <row r="3" spans="2:59">
      <c r="C3" s="13" t="s">
        <v>475</v>
      </c>
      <c r="G3" s="2"/>
      <c r="H3" s="2"/>
      <c r="I3" s="2"/>
      <c r="K3" s="188" t="s">
        <v>230</v>
      </c>
      <c r="L3" s="2"/>
      <c r="O3" s="2" t="s">
        <v>93</v>
      </c>
      <c r="U3" s="87"/>
      <c r="V3" s="188"/>
      <c r="W3" s="104"/>
      <c r="AC3" s="324"/>
      <c r="AD3" s="324"/>
      <c r="AE3" s="217"/>
      <c r="AF3" s="1123"/>
      <c r="AG3" s="217"/>
      <c r="AH3" s="217"/>
      <c r="AI3" s="18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</row>
    <row r="4" spans="2:59" ht="13.5" customHeight="1">
      <c r="B4" s="1941" t="s">
        <v>264</v>
      </c>
      <c r="C4"/>
      <c r="F4" s="103" t="s">
        <v>92</v>
      </c>
      <c r="G4" s="103"/>
      <c r="H4" s="104"/>
      <c r="O4" s="188" t="s">
        <v>478</v>
      </c>
      <c r="Q4" s="1141" t="s">
        <v>479</v>
      </c>
      <c r="T4" s="381"/>
      <c r="U4" s="301" t="s">
        <v>480</v>
      </c>
      <c r="W4" s="188" t="s">
        <v>507</v>
      </c>
      <c r="AC4" s="214"/>
      <c r="AD4" s="217"/>
      <c r="AE4" s="275"/>
      <c r="AF4" s="217"/>
      <c r="AG4" s="275"/>
      <c r="AH4" s="217"/>
      <c r="AI4" s="214"/>
      <c r="AJ4" s="217"/>
      <c r="AK4" s="201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</row>
    <row r="5" spans="2:59" ht="13.5" customHeight="1">
      <c r="B5" s="1497" t="s">
        <v>93</v>
      </c>
      <c r="C5" s="2"/>
      <c r="D5" s="105"/>
      <c r="F5" s="301" t="s">
        <v>94</v>
      </c>
      <c r="H5" s="106">
        <v>0.35</v>
      </c>
      <c r="K5" t="s">
        <v>343</v>
      </c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17"/>
      <c r="AS5" s="217"/>
      <c r="AT5" s="217"/>
      <c r="AU5" s="217"/>
      <c r="AV5" s="217"/>
      <c r="AW5" s="217"/>
      <c r="AX5" s="279"/>
      <c r="AY5" s="217"/>
      <c r="AZ5" s="217"/>
      <c r="BA5" s="217"/>
      <c r="BB5" s="217"/>
      <c r="BC5" s="217"/>
      <c r="BD5" s="217"/>
      <c r="BE5" s="217"/>
      <c r="BF5" s="217"/>
      <c r="BG5" s="217"/>
    </row>
    <row r="6" spans="2:59" ht="13.5" customHeight="1" thickBot="1">
      <c r="O6" s="1142" t="s">
        <v>481</v>
      </c>
      <c r="S6" s="1129"/>
      <c r="T6" t="s">
        <v>482</v>
      </c>
      <c r="Y6" s="104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</row>
    <row r="7" spans="2:59" ht="16.5" thickBot="1">
      <c r="B7" s="35" t="s">
        <v>3</v>
      </c>
      <c r="C7" s="108" t="s">
        <v>4</v>
      </c>
      <c r="D7" s="109" t="s">
        <v>5</v>
      </c>
      <c r="E7" s="110" t="s">
        <v>97</v>
      </c>
      <c r="F7" s="94"/>
      <c r="G7" s="94"/>
      <c r="H7" s="94"/>
      <c r="I7" s="94"/>
      <c r="J7" s="94"/>
      <c r="K7" s="94"/>
      <c r="L7" s="94"/>
      <c r="M7" s="72"/>
      <c r="AC7" s="220"/>
      <c r="AD7" s="1235"/>
      <c r="AE7" s="275"/>
      <c r="AF7" s="217"/>
      <c r="AG7" s="275"/>
      <c r="AH7" s="217"/>
      <c r="AI7" s="201"/>
      <c r="AJ7" s="217"/>
      <c r="AK7" s="214"/>
      <c r="AL7" s="516"/>
      <c r="AM7" s="516"/>
      <c r="AN7" s="1327"/>
      <c r="AO7" s="217"/>
      <c r="AP7" s="217"/>
      <c r="AQ7" s="275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</row>
    <row r="8" spans="2:59" ht="16.5" thickBot="1">
      <c r="B8" s="1770" t="s">
        <v>6</v>
      </c>
      <c r="C8" s="18"/>
      <c r="D8" s="111" t="s">
        <v>98</v>
      </c>
      <c r="E8" s="662" t="s">
        <v>334</v>
      </c>
      <c r="F8" s="663"/>
      <c r="G8" s="347"/>
      <c r="H8" s="51"/>
      <c r="I8" s="51"/>
      <c r="J8" s="66"/>
      <c r="K8" s="668" t="s">
        <v>388</v>
      </c>
      <c r="L8" s="127"/>
      <c r="M8" s="195"/>
      <c r="O8" s="1143" t="s">
        <v>267</v>
      </c>
      <c r="P8" s="1144"/>
      <c r="Q8" s="1144"/>
      <c r="R8" s="1145"/>
      <c r="S8" s="51"/>
      <c r="T8" s="51"/>
      <c r="U8" s="51"/>
      <c r="V8" s="51"/>
      <c r="W8" s="51"/>
      <c r="X8" s="51"/>
      <c r="Y8" s="66"/>
      <c r="AA8" s="1959"/>
      <c r="AB8" s="7"/>
      <c r="AC8" s="15"/>
      <c r="AD8" s="244"/>
      <c r="AE8" s="275"/>
      <c r="AF8" s="217"/>
      <c r="AG8" s="275"/>
      <c r="AH8" s="217"/>
      <c r="AI8" s="201"/>
      <c r="AJ8" s="217"/>
      <c r="AK8" s="217"/>
      <c r="AL8" s="516"/>
      <c r="AM8" s="516"/>
      <c r="AN8" s="244"/>
      <c r="AO8" s="217"/>
      <c r="AP8" s="217"/>
      <c r="AQ8" s="275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</row>
    <row r="9" spans="2:59" ht="16.5" thickBot="1">
      <c r="B9" s="1787" t="s">
        <v>267</v>
      </c>
      <c r="C9" s="1940"/>
      <c r="D9" s="1789"/>
      <c r="E9" s="146" t="s">
        <v>180</v>
      </c>
      <c r="F9" s="143" t="s">
        <v>181</v>
      </c>
      <c r="G9" s="336" t="s">
        <v>182</v>
      </c>
      <c r="H9" s="146" t="s">
        <v>180</v>
      </c>
      <c r="I9" s="143" t="s">
        <v>181</v>
      </c>
      <c r="J9" s="336" t="s">
        <v>182</v>
      </c>
      <c r="K9" s="495" t="s">
        <v>180</v>
      </c>
      <c r="L9" s="129" t="s">
        <v>181</v>
      </c>
      <c r="M9" s="331" t="s">
        <v>182</v>
      </c>
      <c r="O9" s="1146" t="s">
        <v>180</v>
      </c>
      <c r="P9" s="1147" t="s">
        <v>181</v>
      </c>
      <c r="Q9" s="1148" t="s">
        <v>182</v>
      </c>
      <c r="R9" s="94"/>
      <c r="S9" s="1149" t="s">
        <v>180</v>
      </c>
      <c r="T9" s="1149" t="s">
        <v>181</v>
      </c>
      <c r="U9" s="1150" t="s">
        <v>182</v>
      </c>
      <c r="V9" s="94"/>
      <c r="W9" s="1149" t="s">
        <v>180</v>
      </c>
      <c r="X9" s="1149" t="s">
        <v>181</v>
      </c>
      <c r="Y9" s="1150" t="s">
        <v>182</v>
      </c>
      <c r="AA9" s="1960"/>
      <c r="AB9" s="7"/>
      <c r="AC9" s="15"/>
      <c r="AD9" s="244"/>
      <c r="AE9" s="201"/>
      <c r="AF9" s="217"/>
      <c r="AG9" s="275"/>
      <c r="AH9" s="217"/>
      <c r="AI9" s="201"/>
      <c r="AJ9" s="217"/>
      <c r="AK9" s="201"/>
      <c r="AL9" s="516"/>
      <c r="AM9" s="516"/>
      <c r="AN9" s="244"/>
      <c r="AO9" s="217"/>
      <c r="AP9" s="217"/>
      <c r="AQ9" s="275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</row>
    <row r="10" spans="2:59" ht="15.75">
      <c r="B10" s="1938" t="s">
        <v>229</v>
      </c>
      <c r="C10" s="658" t="s">
        <v>249</v>
      </c>
      <c r="D10" s="1939">
        <v>250</v>
      </c>
      <c r="E10" s="134" t="s">
        <v>114</v>
      </c>
      <c r="F10" s="288">
        <v>50</v>
      </c>
      <c r="G10" s="501">
        <v>40</v>
      </c>
      <c r="H10" s="281" t="s">
        <v>158</v>
      </c>
      <c r="I10" s="296">
        <v>7.5</v>
      </c>
      <c r="J10" s="310">
        <v>7.5</v>
      </c>
      <c r="K10" s="80" t="s">
        <v>102</v>
      </c>
      <c r="L10" s="496">
        <v>127.78</v>
      </c>
      <c r="M10" s="332">
        <v>103.5</v>
      </c>
      <c r="O10" s="1151" t="s">
        <v>483</v>
      </c>
      <c r="P10" s="1152">
        <f>D16</f>
        <v>40</v>
      </c>
      <c r="Q10" s="1159">
        <f>D16</f>
        <v>40</v>
      </c>
      <c r="R10" s="11"/>
      <c r="S10" s="1154" t="s">
        <v>82</v>
      </c>
      <c r="T10" s="1152">
        <f>I11</f>
        <v>2</v>
      </c>
      <c r="U10" s="1159">
        <f>J11</f>
        <v>2</v>
      </c>
      <c r="V10" s="11"/>
      <c r="W10" s="1155" t="s">
        <v>484</v>
      </c>
      <c r="X10" s="191"/>
      <c r="Y10" s="192"/>
      <c r="AA10" s="1960"/>
      <c r="AB10" s="189"/>
      <c r="AC10" s="1961"/>
      <c r="AD10" s="244"/>
      <c r="AE10" s="275"/>
      <c r="AF10" s="217"/>
      <c r="AG10" s="275"/>
      <c r="AH10" s="217"/>
      <c r="AI10" s="201"/>
      <c r="AJ10" s="217"/>
      <c r="AK10" s="427"/>
      <c r="AL10" s="1110"/>
      <c r="AM10" s="516"/>
      <c r="AN10" s="244"/>
      <c r="AO10" s="217"/>
      <c r="AP10" s="217"/>
      <c r="AQ10" s="275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</row>
    <row r="11" spans="2:59" ht="15.75">
      <c r="B11" s="1773" t="s">
        <v>387</v>
      </c>
      <c r="C11" s="686" t="s">
        <v>614</v>
      </c>
      <c r="D11" s="1133" t="s">
        <v>448</v>
      </c>
      <c r="E11" s="661" t="s">
        <v>176</v>
      </c>
      <c r="F11" s="660">
        <v>25</v>
      </c>
      <c r="G11" s="664">
        <v>20</v>
      </c>
      <c r="H11" s="641" t="s">
        <v>82</v>
      </c>
      <c r="I11" s="660">
        <v>2</v>
      </c>
      <c r="J11" s="930">
        <v>2</v>
      </c>
      <c r="K11" s="678" t="s">
        <v>118</v>
      </c>
      <c r="L11" s="667">
        <v>3.6</v>
      </c>
      <c r="M11" s="921">
        <v>3.6</v>
      </c>
      <c r="O11" s="1156" t="s">
        <v>485</v>
      </c>
      <c r="P11" s="1157">
        <f>D15</f>
        <v>60</v>
      </c>
      <c r="Q11" s="1158">
        <f>D15</f>
        <v>60</v>
      </c>
      <c r="R11" s="11"/>
      <c r="S11" s="924" t="s">
        <v>86</v>
      </c>
      <c r="T11" s="1157">
        <f>I14+L16+L23+F24</f>
        <v>2.65</v>
      </c>
      <c r="U11" s="1159">
        <f>J14+G24+M16+M23</f>
        <v>2.65</v>
      </c>
      <c r="V11" s="11"/>
      <c r="W11" s="1160" t="s">
        <v>486</v>
      </c>
      <c r="X11" s="1157">
        <f>I23</f>
        <v>91.67</v>
      </c>
      <c r="Y11" s="1244">
        <f>J23</f>
        <v>55</v>
      </c>
      <c r="AA11" s="1959"/>
      <c r="AB11" s="189"/>
      <c r="AC11" s="1961"/>
      <c r="AD11" s="244"/>
      <c r="AE11" s="275"/>
      <c r="AF11" s="217"/>
      <c r="AG11" s="275"/>
      <c r="AH11" s="217"/>
      <c r="AI11" s="201"/>
      <c r="AJ11" s="217"/>
      <c r="AK11" s="238"/>
      <c r="AL11" s="275"/>
      <c r="AM11" s="516"/>
      <c r="AN11" s="244"/>
      <c r="AO11" s="217"/>
      <c r="AP11" s="217"/>
      <c r="AQ11" s="275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</row>
    <row r="12" spans="2:59" ht="15.75">
      <c r="B12" s="760" t="s">
        <v>373</v>
      </c>
      <c r="C12" s="871" t="s">
        <v>615</v>
      </c>
      <c r="D12" s="6"/>
      <c r="E12" s="661" t="s">
        <v>76</v>
      </c>
      <c r="F12" s="660">
        <v>26.75</v>
      </c>
      <c r="G12" s="664">
        <v>20</v>
      </c>
      <c r="H12" s="641" t="s">
        <v>107</v>
      </c>
      <c r="I12" s="660">
        <v>2</v>
      </c>
      <c r="J12" s="923">
        <v>2</v>
      </c>
      <c r="K12" s="678" t="s">
        <v>330</v>
      </c>
      <c r="L12" s="660">
        <v>3.5</v>
      </c>
      <c r="M12" s="922">
        <v>3.5</v>
      </c>
      <c r="O12" s="1156" t="s">
        <v>118</v>
      </c>
      <c r="P12" s="1157">
        <f>L11+L20</f>
        <v>4.6400000000000006</v>
      </c>
      <c r="Q12" s="1159">
        <f>M11+M20</f>
        <v>4.6400000000000006</v>
      </c>
      <c r="R12" s="11"/>
      <c r="S12" s="924" t="s">
        <v>262</v>
      </c>
      <c r="T12" s="1157">
        <f>L12</f>
        <v>3.5</v>
      </c>
      <c r="U12" s="1159">
        <f>M12</f>
        <v>3.5</v>
      </c>
      <c r="V12" s="11"/>
      <c r="W12" s="1160" t="s">
        <v>158</v>
      </c>
      <c r="X12" s="1157">
        <f>I10</f>
        <v>7.5</v>
      </c>
      <c r="Y12" s="1245">
        <f>J10</f>
        <v>7.5</v>
      </c>
      <c r="AA12" s="1960"/>
      <c r="AB12" s="7"/>
      <c r="AC12" s="15"/>
      <c r="AD12" s="244"/>
      <c r="AE12" s="229"/>
      <c r="AF12" s="217"/>
      <c r="AG12" s="275"/>
      <c r="AH12" s="217"/>
      <c r="AI12" s="201"/>
      <c r="AJ12" s="217"/>
      <c r="AK12" s="238"/>
      <c r="AL12" s="275"/>
      <c r="AM12" s="516"/>
      <c r="AN12" s="244"/>
      <c r="AO12" s="217"/>
      <c r="AP12" s="217"/>
      <c r="AQ12" s="275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</row>
    <row r="13" spans="2:59" ht="15.75">
      <c r="B13" s="1030" t="s">
        <v>389</v>
      </c>
      <c r="C13" s="813" t="s">
        <v>388</v>
      </c>
      <c r="D13" s="804" t="s">
        <v>428</v>
      </c>
      <c r="E13" s="661" t="s">
        <v>106</v>
      </c>
      <c r="F13" s="660">
        <v>12.5</v>
      </c>
      <c r="G13" s="664">
        <v>10</v>
      </c>
      <c r="H13" s="653" t="s">
        <v>125</v>
      </c>
      <c r="I13" s="660">
        <v>0.01</v>
      </c>
      <c r="J13" s="923">
        <v>0.01</v>
      </c>
      <c r="K13" s="678" t="s">
        <v>228</v>
      </c>
      <c r="L13" s="660">
        <v>8</v>
      </c>
      <c r="M13" s="921">
        <v>6.4</v>
      </c>
      <c r="O13" s="1156" t="s">
        <v>206</v>
      </c>
      <c r="P13" s="1157">
        <f>F22</f>
        <v>44</v>
      </c>
      <c r="Q13" s="1159">
        <f>G22</f>
        <v>44</v>
      </c>
      <c r="R13" s="11"/>
      <c r="S13" s="924" t="s">
        <v>508</v>
      </c>
      <c r="T13" s="1157">
        <f>I13+L22</f>
        <v>1.03E-2</v>
      </c>
      <c r="U13" s="1159">
        <f>J13+M22</f>
        <v>1.03E-2</v>
      </c>
      <c r="V13" s="11"/>
      <c r="W13" s="1162" t="s">
        <v>313</v>
      </c>
      <c r="X13" s="1157">
        <f>I12</f>
        <v>2</v>
      </c>
      <c r="Y13" s="1245">
        <f>J12</f>
        <v>2</v>
      </c>
      <c r="AA13" s="1960"/>
      <c r="AB13" s="7"/>
      <c r="AC13" s="15"/>
      <c r="AD13" s="244"/>
      <c r="AE13" s="201"/>
      <c r="AF13" s="217"/>
      <c r="AG13" s="275"/>
      <c r="AH13" s="217"/>
      <c r="AI13" s="201"/>
      <c r="AJ13" s="217"/>
      <c r="AK13" s="238"/>
      <c r="AL13" s="275"/>
      <c r="AM13" s="516"/>
      <c r="AN13" s="244"/>
      <c r="AO13" s="217"/>
      <c r="AP13" s="217"/>
      <c r="AQ13" s="275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</row>
    <row r="14" spans="2:59" ht="15.75">
      <c r="B14" s="697" t="s">
        <v>10</v>
      </c>
      <c r="C14" s="812" t="s">
        <v>287</v>
      </c>
      <c r="D14" s="935">
        <v>200</v>
      </c>
      <c r="E14" s="661" t="s">
        <v>228</v>
      </c>
      <c r="F14" s="660">
        <v>12</v>
      </c>
      <c r="G14" s="664">
        <v>10</v>
      </c>
      <c r="H14" s="653" t="s">
        <v>86</v>
      </c>
      <c r="I14" s="660">
        <v>1</v>
      </c>
      <c r="J14" s="923">
        <v>1</v>
      </c>
      <c r="K14" s="689" t="s">
        <v>106</v>
      </c>
      <c r="L14" s="660">
        <v>15.4</v>
      </c>
      <c r="M14" s="923">
        <v>12.32</v>
      </c>
      <c r="O14" s="920" t="s">
        <v>76</v>
      </c>
      <c r="P14" s="1157">
        <f>F12</f>
        <v>26.75</v>
      </c>
      <c r="Q14" s="1159">
        <f>G12</f>
        <v>20</v>
      </c>
      <c r="R14" s="11"/>
      <c r="S14" s="1053" t="s">
        <v>295</v>
      </c>
      <c r="T14" s="1053"/>
      <c r="U14" s="1153"/>
      <c r="V14" s="11"/>
      <c r="W14" s="1162" t="s">
        <v>487</v>
      </c>
      <c r="X14" s="1157">
        <f>F11</f>
        <v>25</v>
      </c>
      <c r="Y14" s="1245">
        <f>G11</f>
        <v>20</v>
      </c>
      <c r="AA14" s="1960"/>
      <c r="AB14" s="7"/>
      <c r="AC14" s="15"/>
      <c r="AD14" s="244"/>
      <c r="AE14" s="1233"/>
      <c r="AF14" s="217"/>
      <c r="AG14" s="275"/>
      <c r="AH14" s="217"/>
      <c r="AI14" s="201"/>
      <c r="AJ14" s="217"/>
      <c r="AK14" s="238"/>
      <c r="AL14" s="275"/>
      <c r="AM14" s="516"/>
      <c r="AN14" s="244"/>
      <c r="AO14" s="217"/>
      <c r="AP14" s="217"/>
      <c r="AQ14" s="275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</row>
    <row r="15" spans="2:59" ht="15.75">
      <c r="B15" s="462" t="s">
        <v>11</v>
      </c>
      <c r="C15" s="461" t="s">
        <v>12</v>
      </c>
      <c r="D15" s="650">
        <v>60</v>
      </c>
      <c r="E15" s="661" t="s">
        <v>122</v>
      </c>
      <c r="F15" s="660">
        <v>5</v>
      </c>
      <c r="G15" s="664">
        <v>5</v>
      </c>
      <c r="H15" s="653" t="s">
        <v>121</v>
      </c>
      <c r="I15" s="660">
        <v>200</v>
      </c>
      <c r="J15" s="923">
        <v>200</v>
      </c>
      <c r="K15" s="525" t="s">
        <v>142</v>
      </c>
      <c r="L15" s="669" t="s">
        <v>426</v>
      </c>
      <c r="M15" s="504">
        <v>3.5</v>
      </c>
      <c r="O15" s="1151" t="s">
        <v>314</v>
      </c>
      <c r="P15" s="1199">
        <f>X18</f>
        <v>227.64000000000001</v>
      </c>
      <c r="Q15" s="1163">
        <f>Y18</f>
        <v>166.22</v>
      </c>
      <c r="R15" s="11"/>
      <c r="S15" s="641" t="s">
        <v>165</v>
      </c>
      <c r="T15" s="925"/>
      <c r="U15" s="925"/>
      <c r="V15" s="11"/>
      <c r="W15" s="1162" t="s">
        <v>128</v>
      </c>
      <c r="X15" s="1157">
        <f>F14+L13+L24</f>
        <v>23.57</v>
      </c>
      <c r="Y15" s="1245">
        <f>G14+M13+M24</f>
        <v>19.399999999999999</v>
      </c>
      <c r="AA15" s="253"/>
      <c r="AB15" s="201"/>
      <c r="AC15" s="187"/>
      <c r="AD15" s="244"/>
      <c r="AE15" s="275"/>
      <c r="AF15" s="217"/>
      <c r="AG15" s="275"/>
      <c r="AH15" s="217"/>
      <c r="AI15" s="279"/>
      <c r="AJ15" s="217"/>
      <c r="AK15" s="383"/>
      <c r="AL15" s="217"/>
      <c r="AM15" s="516"/>
      <c r="AN15" s="244"/>
      <c r="AO15" s="217"/>
      <c r="AP15" s="217"/>
      <c r="AQ15" s="275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</row>
    <row r="16" spans="2:59" ht="15.75">
      <c r="B16" s="462" t="s">
        <v>11</v>
      </c>
      <c r="C16" s="461" t="s">
        <v>17</v>
      </c>
      <c r="D16" s="650">
        <v>40</v>
      </c>
      <c r="E16" s="86"/>
      <c r="F16" s="11"/>
      <c r="G16" s="11"/>
      <c r="H16" s="11"/>
      <c r="I16" s="11"/>
      <c r="J16" s="98"/>
      <c r="K16" s="525" t="s">
        <v>86</v>
      </c>
      <c r="L16" s="499">
        <v>1</v>
      </c>
      <c r="M16" s="492">
        <v>1</v>
      </c>
      <c r="O16" s="1156" t="s">
        <v>354</v>
      </c>
      <c r="P16" s="1165">
        <f>D14</f>
        <v>200</v>
      </c>
      <c r="Q16" s="1242">
        <f>D14</f>
        <v>200</v>
      </c>
      <c r="R16" s="11"/>
      <c r="S16" s="11"/>
      <c r="T16" s="11"/>
      <c r="U16" s="11"/>
      <c r="V16" s="11"/>
      <c r="W16" s="1162" t="s">
        <v>106</v>
      </c>
      <c r="X16" s="1157">
        <f>F13+L14</f>
        <v>27.9</v>
      </c>
      <c r="Y16" s="1245">
        <f>G13+M14</f>
        <v>22.32</v>
      </c>
      <c r="AA16" s="1960"/>
      <c r="AB16" s="1825"/>
      <c r="AC16" s="15"/>
      <c r="AD16" s="244"/>
      <c r="AE16" s="240"/>
      <c r="AF16" s="217"/>
      <c r="AG16" s="275"/>
      <c r="AH16" s="217"/>
      <c r="AI16" s="217"/>
      <c r="AJ16" s="217"/>
      <c r="AK16" s="217"/>
      <c r="AL16" s="217"/>
      <c r="AM16" s="516"/>
      <c r="AN16" s="244"/>
      <c r="AO16" s="217"/>
      <c r="AP16" s="217"/>
      <c r="AQ16" s="275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</row>
    <row r="17" spans="2:59" ht="15.75">
      <c r="B17" s="204"/>
      <c r="C17" s="207"/>
      <c r="D17" s="11"/>
      <c r="E17" s="86"/>
      <c r="F17" s="11"/>
      <c r="G17" s="11"/>
      <c r="H17" s="11"/>
      <c r="I17" s="11"/>
      <c r="J17" s="98"/>
      <c r="K17" s="678" t="s">
        <v>131</v>
      </c>
      <c r="L17" s="660">
        <v>8</v>
      </c>
      <c r="M17" s="922">
        <v>8</v>
      </c>
      <c r="O17" s="1164" t="s">
        <v>488</v>
      </c>
      <c r="P17" s="1152">
        <f>L10</f>
        <v>127.78</v>
      </c>
      <c r="Q17" s="1159">
        <f>M10</f>
        <v>103.5</v>
      </c>
      <c r="R17" s="11"/>
      <c r="S17" s="11"/>
      <c r="T17" s="11"/>
      <c r="U17" s="11"/>
      <c r="V17" s="11"/>
      <c r="W17" s="1162" t="s">
        <v>114</v>
      </c>
      <c r="X17" s="1157">
        <f>F10</f>
        <v>50</v>
      </c>
      <c r="Y17" s="1246">
        <f>G10</f>
        <v>40</v>
      </c>
      <c r="AA17" s="1960"/>
      <c r="AB17" s="7"/>
      <c r="AC17" s="15"/>
      <c r="AD17" s="244"/>
      <c r="AE17" s="275"/>
      <c r="AF17" s="217"/>
      <c r="AG17" s="275"/>
      <c r="AH17" s="217"/>
      <c r="AI17" s="217"/>
      <c r="AJ17" s="217"/>
      <c r="AK17" s="217"/>
      <c r="AL17" s="516"/>
      <c r="AM17" s="516"/>
      <c r="AN17" s="244"/>
      <c r="AO17" s="217"/>
      <c r="AP17" s="217"/>
      <c r="AQ17" s="275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</row>
    <row r="18" spans="2:59" ht="15.75">
      <c r="B18" s="204"/>
      <c r="C18" s="207"/>
      <c r="D18" s="11"/>
      <c r="E18" s="86"/>
      <c r="F18" s="11"/>
      <c r="G18" s="11"/>
      <c r="H18" s="11"/>
      <c r="I18" s="11"/>
      <c r="J18" s="98"/>
      <c r="K18" s="704" t="s">
        <v>427</v>
      </c>
      <c r="L18" s="927"/>
      <c r="M18" s="921"/>
      <c r="O18" s="1156" t="s">
        <v>105</v>
      </c>
      <c r="P18" s="1175">
        <f>L19</f>
        <v>3.45</v>
      </c>
      <c r="Q18" s="1159">
        <f>M19</f>
        <v>3.45</v>
      </c>
      <c r="R18" s="11"/>
      <c r="S18" s="11"/>
      <c r="T18" s="11"/>
      <c r="U18" s="11"/>
      <c r="V18" s="11"/>
      <c r="W18" s="1167" t="s">
        <v>315</v>
      </c>
      <c r="X18" s="1168">
        <f>SUM(X11:X17)</f>
        <v>227.64000000000001</v>
      </c>
      <c r="Y18" s="1194">
        <f>SUM(Y11:Y17)</f>
        <v>166.22</v>
      </c>
      <c r="AA18" s="1960"/>
      <c r="AB18" s="1494"/>
      <c r="AC18" s="15"/>
      <c r="AD18" s="244"/>
      <c r="AE18" s="275"/>
      <c r="AF18" s="217"/>
      <c r="AG18" s="275"/>
      <c r="AH18" s="217"/>
      <c r="AI18" s="217"/>
      <c r="AJ18" s="217"/>
      <c r="AK18" s="217"/>
      <c r="AL18" s="516"/>
      <c r="AM18" s="516"/>
      <c r="AN18" s="244"/>
      <c r="AO18" s="217"/>
      <c r="AP18" s="217"/>
      <c r="AQ18" s="275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</row>
    <row r="19" spans="2:59" ht="16.5" thickBot="1">
      <c r="B19" s="204"/>
      <c r="C19" s="207"/>
      <c r="D19" s="11"/>
      <c r="E19" s="86"/>
      <c r="F19" s="11"/>
      <c r="G19" s="11"/>
      <c r="H19" s="11"/>
      <c r="I19" s="11"/>
      <c r="J19" s="98"/>
      <c r="K19" s="773" t="s">
        <v>139</v>
      </c>
      <c r="L19" s="507">
        <v>3.45</v>
      </c>
      <c r="M19" s="508">
        <v>3.45</v>
      </c>
      <c r="O19" s="1156" t="s">
        <v>122</v>
      </c>
      <c r="P19" s="1157">
        <f>F15+L25+F23</f>
        <v>10.3</v>
      </c>
      <c r="Q19" s="1159">
        <f>G15+G23+M25</f>
        <v>10.3</v>
      </c>
      <c r="R19" s="11"/>
      <c r="S19" s="11"/>
      <c r="T19" s="11"/>
      <c r="U19" s="11"/>
      <c r="V19" s="11"/>
      <c r="W19" s="11"/>
      <c r="X19" s="11"/>
      <c r="Y19" s="98"/>
      <c r="AA19" s="1960"/>
      <c r="AB19" s="1494"/>
      <c r="AC19" s="15"/>
      <c r="AD19" s="244"/>
      <c r="AE19" s="217"/>
      <c r="AF19" s="217"/>
      <c r="AG19" s="275"/>
      <c r="AH19" s="217"/>
      <c r="AI19" s="217"/>
      <c r="AJ19" s="217"/>
      <c r="AK19" s="243"/>
      <c r="AL19" s="516"/>
      <c r="AM19" s="516"/>
      <c r="AN19" s="244"/>
      <c r="AO19" s="217"/>
      <c r="AP19" s="217"/>
      <c r="AQ19" s="275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</row>
    <row r="20" spans="2:59" ht="15.75" thickBot="1">
      <c r="B20" s="204"/>
      <c r="C20" s="207"/>
      <c r="D20" s="11"/>
      <c r="E20" s="932" t="s">
        <v>335</v>
      </c>
      <c r="F20" s="94"/>
      <c r="G20" s="94"/>
      <c r="H20" s="94"/>
      <c r="I20" s="94"/>
      <c r="J20" s="72"/>
      <c r="K20" s="678" t="s">
        <v>168</v>
      </c>
      <c r="L20" s="660">
        <v>1.04</v>
      </c>
      <c r="M20" s="922">
        <v>1.04</v>
      </c>
      <c r="O20" s="1156" t="s">
        <v>131</v>
      </c>
      <c r="P20" s="1157">
        <f>L17</f>
        <v>8</v>
      </c>
      <c r="Q20" s="1159">
        <f>M17</f>
        <v>8</v>
      </c>
      <c r="R20" s="11"/>
      <c r="S20" s="11"/>
      <c r="T20" s="11"/>
      <c r="U20" s="11"/>
      <c r="V20" s="11"/>
      <c r="W20" s="11"/>
      <c r="X20" s="11"/>
      <c r="Y20" s="98"/>
      <c r="AA20" s="1960"/>
      <c r="AB20" s="7"/>
      <c r="AC20" s="15"/>
      <c r="AD20" s="244"/>
      <c r="AE20" s="217"/>
      <c r="AF20" s="217"/>
      <c r="AG20" s="201"/>
      <c r="AH20" s="201"/>
      <c r="AI20" s="217"/>
      <c r="AJ20" s="217"/>
      <c r="AK20" s="238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</row>
    <row r="21" spans="2:59" ht="15.75" thickBot="1">
      <c r="B21" s="204"/>
      <c r="C21" s="207"/>
      <c r="D21" s="11"/>
      <c r="E21" s="500" t="s">
        <v>180</v>
      </c>
      <c r="F21" s="129" t="s">
        <v>181</v>
      </c>
      <c r="G21" s="755" t="s">
        <v>182</v>
      </c>
      <c r="H21" s="500" t="s">
        <v>180</v>
      </c>
      <c r="I21" s="129" t="s">
        <v>181</v>
      </c>
      <c r="J21" s="666" t="s">
        <v>182</v>
      </c>
      <c r="K21" s="920" t="s">
        <v>121</v>
      </c>
      <c r="L21" s="673">
        <v>10.35</v>
      </c>
      <c r="M21" s="930">
        <v>10.35</v>
      </c>
      <c r="O21" s="1170" t="s">
        <v>489</v>
      </c>
      <c r="P21" s="1171">
        <f>Q21/1000/0.04</f>
        <v>8.7499999999999994E-2</v>
      </c>
      <c r="Q21" s="1172">
        <f>M15</f>
        <v>3.5</v>
      </c>
      <c r="R21" s="38"/>
      <c r="S21" s="38"/>
      <c r="T21" s="38"/>
      <c r="U21" s="38"/>
      <c r="V21" s="38"/>
      <c r="W21" s="38"/>
      <c r="X21" s="38"/>
      <c r="Y21" s="101"/>
      <c r="AA21" s="1960"/>
      <c r="AB21" s="7"/>
      <c r="AC21" s="15"/>
      <c r="AD21" s="244"/>
      <c r="AE21" s="217"/>
      <c r="AF21" s="275"/>
      <c r="AG21" s="217"/>
      <c r="AH21" s="217"/>
      <c r="AI21" s="217"/>
      <c r="AJ21" s="239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</row>
    <row r="22" spans="2:59">
      <c r="B22" s="204"/>
      <c r="C22" s="207"/>
      <c r="D22" s="11"/>
      <c r="E22" s="134" t="s">
        <v>103</v>
      </c>
      <c r="F22" s="284">
        <v>44</v>
      </c>
      <c r="G22" s="355">
        <v>44</v>
      </c>
      <c r="H22" s="281" t="s">
        <v>332</v>
      </c>
      <c r="I22" s="915"/>
      <c r="J22" s="403"/>
      <c r="K22" s="1533" t="s">
        <v>125</v>
      </c>
      <c r="L22" s="660">
        <v>2.9999999999999997E-4</v>
      </c>
      <c r="M22" s="922">
        <v>2.9999999999999997E-4</v>
      </c>
      <c r="AA22" s="1960"/>
      <c r="AB22" s="7"/>
      <c r="AC22" s="15"/>
      <c r="AD22" s="244"/>
      <c r="AE22" s="1123"/>
      <c r="AF22" s="217"/>
      <c r="AG22" s="217"/>
      <c r="AH22" s="187"/>
      <c r="AI22" s="217"/>
      <c r="AJ22" s="241"/>
      <c r="AK22" s="217"/>
      <c r="AL22" s="201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</row>
    <row r="23" spans="2:59" ht="16.5" thickBot="1">
      <c r="B23" s="204"/>
      <c r="C23" s="207"/>
      <c r="D23" s="11"/>
      <c r="E23" s="920" t="s">
        <v>122</v>
      </c>
      <c r="F23" s="660">
        <v>5</v>
      </c>
      <c r="G23" s="919">
        <v>5</v>
      </c>
      <c r="H23" s="926" t="s">
        <v>333</v>
      </c>
      <c r="I23" s="660">
        <v>91.67</v>
      </c>
      <c r="J23" s="933">
        <v>55</v>
      </c>
      <c r="K23" s="678" t="s">
        <v>124</v>
      </c>
      <c r="L23" s="677">
        <v>0.15</v>
      </c>
      <c r="M23" s="922">
        <v>0.15</v>
      </c>
      <c r="W23" s="28"/>
      <c r="X23" s="28"/>
      <c r="Y23" s="1173"/>
      <c r="AA23" s="1722"/>
      <c r="AB23" s="1542"/>
      <c r="AC23" s="441"/>
      <c r="AD23" s="244"/>
      <c r="AE23" s="217"/>
      <c r="AF23" s="275"/>
      <c r="AG23" s="217"/>
      <c r="AH23" s="214"/>
      <c r="AI23" s="217"/>
      <c r="AJ23" s="240"/>
      <c r="AK23" s="217"/>
      <c r="AL23" s="306"/>
      <c r="AM23" s="306"/>
      <c r="AN23" s="306"/>
      <c r="AO23" s="306"/>
      <c r="AP23" s="306"/>
      <c r="AQ23" s="306"/>
      <c r="AR23" s="306"/>
      <c r="AS23" s="217"/>
      <c r="AT23" s="306"/>
      <c r="AU23" s="217"/>
      <c r="AV23" s="216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</row>
    <row r="24" spans="2:59" ht="16.5" thickBot="1">
      <c r="B24" s="204"/>
      <c r="C24" s="207"/>
      <c r="D24" s="11"/>
      <c r="E24" s="1033" t="s">
        <v>86</v>
      </c>
      <c r="F24" s="651">
        <v>0.5</v>
      </c>
      <c r="G24" s="1051">
        <v>0.5</v>
      </c>
      <c r="H24" s="11"/>
      <c r="I24" s="11"/>
      <c r="J24" s="98"/>
      <c r="K24" s="678" t="s">
        <v>162</v>
      </c>
      <c r="L24" s="660">
        <v>3.57</v>
      </c>
      <c r="M24" s="922">
        <v>3</v>
      </c>
      <c r="O24" s="1143" t="s">
        <v>265</v>
      </c>
      <c r="P24" s="1144"/>
      <c r="Q24" s="1144"/>
      <c r="R24" s="1145"/>
      <c r="S24" s="51"/>
      <c r="T24" s="51"/>
      <c r="U24" s="51"/>
      <c r="V24" s="51"/>
      <c r="W24" s="51"/>
      <c r="X24" s="51"/>
      <c r="Y24" s="66"/>
      <c r="AA24" s="1959"/>
      <c r="AB24" s="7"/>
      <c r="AC24" s="1962"/>
      <c r="AD24" s="244"/>
      <c r="AE24" s="217"/>
      <c r="AF24" s="275"/>
      <c r="AG24" s="217"/>
      <c r="AH24" s="214"/>
      <c r="AI24" s="217"/>
      <c r="AJ24" s="241"/>
      <c r="AK24" s="217"/>
      <c r="AL24" s="217"/>
      <c r="AM24" s="217"/>
      <c r="AN24" s="217"/>
      <c r="AO24" s="217"/>
      <c r="AP24" s="217"/>
      <c r="AQ24" s="217"/>
      <c r="AR24" s="217"/>
      <c r="AS24" s="217"/>
      <c r="AT24" s="1234"/>
      <c r="AU24" s="217"/>
      <c r="AV24" s="199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</row>
    <row r="25" spans="2:59" ht="15.75" thickBot="1">
      <c r="B25" s="205"/>
      <c r="C25" s="208"/>
      <c r="D25" s="38"/>
      <c r="E25" s="1534" t="s">
        <v>121</v>
      </c>
      <c r="F25" s="894">
        <v>70.87</v>
      </c>
      <c r="G25" s="1535">
        <v>70.87</v>
      </c>
      <c r="H25" s="38"/>
      <c r="I25" s="38"/>
      <c r="J25" s="101"/>
      <c r="K25" s="1532" t="s">
        <v>122</v>
      </c>
      <c r="L25" s="820">
        <v>0.3</v>
      </c>
      <c r="M25" s="485">
        <v>0.3</v>
      </c>
      <c r="O25" s="1146" t="s">
        <v>180</v>
      </c>
      <c r="P25" s="1147" t="s">
        <v>181</v>
      </c>
      <c r="Q25" s="1148" t="s">
        <v>182</v>
      </c>
      <c r="R25" s="94"/>
      <c r="S25" s="1149" t="s">
        <v>180</v>
      </c>
      <c r="T25" s="1149" t="s">
        <v>181</v>
      </c>
      <c r="U25" s="1150" t="s">
        <v>182</v>
      </c>
      <c r="V25" s="94"/>
      <c r="W25" s="1149" t="s">
        <v>180</v>
      </c>
      <c r="X25" s="1149" t="s">
        <v>181</v>
      </c>
      <c r="Y25" s="1150" t="s">
        <v>182</v>
      </c>
      <c r="AA25" s="1960"/>
      <c r="AB25" s="7"/>
      <c r="AC25" s="15"/>
      <c r="AD25" s="244"/>
      <c r="AE25" s="217"/>
      <c r="AF25" s="275"/>
      <c r="AG25" s="217"/>
      <c r="AH25" s="214"/>
      <c r="AI25" s="217"/>
      <c r="AJ25" s="241"/>
      <c r="AK25" s="217"/>
      <c r="AL25" s="217"/>
      <c r="AM25" s="217"/>
      <c r="AN25" s="217"/>
      <c r="AO25" s="217"/>
      <c r="AP25" s="217"/>
      <c r="AQ25" s="217"/>
      <c r="AR25" s="217"/>
      <c r="AS25" s="217"/>
      <c r="AT25" s="1234"/>
      <c r="AU25" s="217"/>
      <c r="AV25" s="199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</row>
    <row r="26" spans="2:59" ht="15.75" thickBot="1">
      <c r="B26" s="1945" t="s">
        <v>94</v>
      </c>
      <c r="C26" s="271"/>
      <c r="O26" s="1151" t="s">
        <v>483</v>
      </c>
      <c r="P26" s="1152">
        <f>D34</f>
        <v>50</v>
      </c>
      <c r="Q26" s="1247">
        <f>D34</f>
        <v>50</v>
      </c>
      <c r="R26" s="11"/>
      <c r="S26" s="1154" t="s">
        <v>86</v>
      </c>
      <c r="T26" s="1152">
        <f>F34+I36+L36</f>
        <v>1.7100000000000002</v>
      </c>
      <c r="U26" s="1159">
        <f>G34+J36+M36</f>
        <v>1.7100000000000002</v>
      </c>
      <c r="V26" s="11"/>
      <c r="W26" s="1155" t="s">
        <v>484</v>
      </c>
      <c r="X26" s="191"/>
      <c r="Y26" s="192"/>
      <c r="AA26" s="54"/>
      <c r="AB26" s="7"/>
      <c r="AC26" s="5"/>
      <c r="AD26" s="244"/>
      <c r="AE26" s="217"/>
      <c r="AF26" s="275"/>
      <c r="AG26" s="217"/>
      <c r="AH26" s="201"/>
      <c r="AI26" s="217"/>
      <c r="AJ26" s="217"/>
      <c r="AK26" s="217"/>
      <c r="AL26" s="217"/>
      <c r="AM26" s="217"/>
      <c r="AN26" s="217"/>
      <c r="AO26" s="217"/>
      <c r="AP26" s="217"/>
      <c r="AQ26" s="217"/>
      <c r="AR26" s="441"/>
      <c r="AS26" s="372"/>
      <c r="AT26" s="1234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</row>
    <row r="27" spans="2:59" ht="16.5" thickBot="1">
      <c r="B27" s="1790" t="s">
        <v>265</v>
      </c>
      <c r="C27" s="250"/>
      <c r="D27" s="709"/>
      <c r="E27" s="786" t="s">
        <v>234</v>
      </c>
      <c r="F27" s="231"/>
      <c r="G27" s="72"/>
      <c r="H27" s="696" t="s">
        <v>305</v>
      </c>
      <c r="I27" s="94"/>
      <c r="J27" s="94"/>
      <c r="K27" s="250" t="s">
        <v>307</v>
      </c>
      <c r="L27" s="51"/>
      <c r="M27" s="66"/>
      <c r="O27" s="1156" t="s">
        <v>485</v>
      </c>
      <c r="P27" s="1157">
        <f>D33</f>
        <v>70</v>
      </c>
      <c r="Q27" s="1248">
        <f>D33</f>
        <v>70</v>
      </c>
      <c r="R27" s="11"/>
      <c r="S27" s="924" t="s">
        <v>508</v>
      </c>
      <c r="T27" s="1199">
        <f>F33+L35</f>
        <v>1.2E-2</v>
      </c>
      <c r="U27" s="1159">
        <f>G33+M35</f>
        <v>1.2E-2</v>
      </c>
      <c r="V27" s="11"/>
      <c r="W27" s="1160" t="s">
        <v>490</v>
      </c>
      <c r="X27" s="1157">
        <f>I39</f>
        <v>92.4</v>
      </c>
      <c r="Y27" s="1249">
        <f>J39</f>
        <v>60</v>
      </c>
      <c r="AA27" s="1960"/>
      <c r="AB27" s="7"/>
      <c r="AC27" s="15"/>
      <c r="AD27" s="244"/>
      <c r="AE27" s="217"/>
      <c r="AF27" s="275"/>
      <c r="AG27" s="217"/>
      <c r="AH27" s="201"/>
      <c r="AI27" s="217"/>
      <c r="AJ27" s="217"/>
      <c r="AK27" s="217"/>
      <c r="AL27" s="217"/>
      <c r="AM27" s="217"/>
      <c r="AN27" s="217"/>
      <c r="AO27" s="217"/>
      <c r="AP27" s="441"/>
      <c r="AQ27" s="441"/>
      <c r="AR27" s="441"/>
      <c r="AS27" s="217"/>
      <c r="AT27" s="1234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</row>
    <row r="28" spans="2:59" ht="15.75" thickBot="1">
      <c r="B28" s="1002" t="s">
        <v>617</v>
      </c>
      <c r="C28" s="774" t="s">
        <v>234</v>
      </c>
      <c r="D28" s="1942">
        <v>250</v>
      </c>
      <c r="E28" s="128" t="s">
        <v>180</v>
      </c>
      <c r="F28" s="129" t="s">
        <v>181</v>
      </c>
      <c r="G28" s="331" t="s">
        <v>182</v>
      </c>
      <c r="H28" s="141" t="s">
        <v>180</v>
      </c>
      <c r="I28" s="137" t="s">
        <v>181</v>
      </c>
      <c r="J28" s="325" t="s">
        <v>182</v>
      </c>
      <c r="K28" s="141" t="s">
        <v>180</v>
      </c>
      <c r="L28" s="137" t="s">
        <v>181</v>
      </c>
      <c r="M28" s="325" t="s">
        <v>182</v>
      </c>
      <c r="O28" s="1156" t="s">
        <v>118</v>
      </c>
      <c r="P28" s="1157">
        <f>L29</f>
        <v>0.4</v>
      </c>
      <c r="Q28" s="1247">
        <f>M29</f>
        <v>0.4</v>
      </c>
      <c r="R28" s="11"/>
      <c r="S28" s="1053" t="s">
        <v>165</v>
      </c>
      <c r="T28" s="1152">
        <f>I34</f>
        <v>14.4</v>
      </c>
      <c r="U28" s="1159">
        <f>J34</f>
        <v>14.4</v>
      </c>
      <c r="V28" s="11"/>
      <c r="W28" s="1160" t="s">
        <v>158</v>
      </c>
      <c r="X28" s="1157">
        <f>L31</f>
        <v>2.06</v>
      </c>
      <c r="Y28" s="1245">
        <f>M31</f>
        <v>2.06</v>
      </c>
      <c r="AA28" s="1960"/>
      <c r="AB28" s="7"/>
      <c r="AC28" s="15"/>
      <c r="AD28" s="244"/>
      <c r="AE28" s="217"/>
      <c r="AF28" s="275"/>
      <c r="AG28" s="217"/>
      <c r="AH28" s="201"/>
      <c r="AI28" s="217"/>
      <c r="AJ28" s="217"/>
      <c r="AK28" s="217"/>
      <c r="AL28" s="217"/>
      <c r="AM28" s="217"/>
      <c r="AN28" s="217"/>
      <c r="AO28" s="217"/>
      <c r="AP28" s="441"/>
      <c r="AQ28" s="441"/>
      <c r="AR28" s="441"/>
      <c r="AS28" s="217"/>
      <c r="AT28" s="1234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</row>
    <row r="29" spans="2:59" ht="12" customHeight="1">
      <c r="B29" s="633" t="s">
        <v>303</v>
      </c>
      <c r="C29" s="658" t="s">
        <v>304</v>
      </c>
      <c r="D29" s="48" t="s">
        <v>430</v>
      </c>
      <c r="E29" s="134" t="s">
        <v>491</v>
      </c>
      <c r="F29" s="299">
        <v>20</v>
      </c>
      <c r="G29" s="310">
        <v>20</v>
      </c>
      <c r="H29" s="134" t="s">
        <v>283</v>
      </c>
      <c r="I29" s="288">
        <v>147.19999999999999</v>
      </c>
      <c r="J29" s="595">
        <v>103.2</v>
      </c>
      <c r="K29" s="77" t="s">
        <v>118</v>
      </c>
      <c r="L29" s="288">
        <v>0.4</v>
      </c>
      <c r="M29" s="313">
        <v>0.4</v>
      </c>
      <c r="O29" s="1156" t="s">
        <v>491</v>
      </c>
      <c r="P29" s="1157">
        <f>F29</f>
        <v>20</v>
      </c>
      <c r="Q29" s="1247">
        <f>G29</f>
        <v>20</v>
      </c>
      <c r="R29" s="11"/>
      <c r="S29" s="18"/>
      <c r="T29" s="1138"/>
      <c r="U29" s="64"/>
      <c r="V29" s="11"/>
      <c r="W29" s="1162" t="s">
        <v>313</v>
      </c>
      <c r="X29" s="1157">
        <f>I31+L37</f>
        <v>4.4000000000000004</v>
      </c>
      <c r="Y29" s="1245">
        <f>J31+M37</f>
        <v>4.4000000000000004</v>
      </c>
      <c r="AA29" s="1960"/>
      <c r="AB29" s="7"/>
      <c r="AC29" s="15"/>
      <c r="AD29" s="244"/>
      <c r="AE29" s="217"/>
      <c r="AF29" s="275"/>
      <c r="AG29" s="217"/>
      <c r="AH29" s="201"/>
      <c r="AI29" s="217"/>
      <c r="AJ29" s="217"/>
      <c r="AK29" s="217"/>
      <c r="AL29" s="217"/>
      <c r="AM29" s="217"/>
      <c r="AN29" s="217"/>
      <c r="AO29" s="217"/>
      <c r="AP29" s="441"/>
      <c r="AQ29" s="441"/>
      <c r="AR29" s="441"/>
      <c r="AS29" s="217"/>
      <c r="AT29" s="338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</row>
    <row r="30" spans="2:59" ht="15.75" customHeight="1">
      <c r="B30" s="1943" t="s">
        <v>336</v>
      </c>
      <c r="C30" s="1621" t="s">
        <v>572</v>
      </c>
      <c r="D30" s="1944" t="s">
        <v>298</v>
      </c>
      <c r="E30" s="661" t="s">
        <v>106</v>
      </c>
      <c r="F30" s="652">
        <v>12.5</v>
      </c>
      <c r="G30" s="923">
        <v>10</v>
      </c>
      <c r="H30" s="678" t="s">
        <v>228</v>
      </c>
      <c r="I30" s="660">
        <v>24</v>
      </c>
      <c r="J30" s="716">
        <v>21.6</v>
      </c>
      <c r="K30" s="641" t="s">
        <v>121</v>
      </c>
      <c r="L30" s="660">
        <v>13.15</v>
      </c>
      <c r="M30" s="922">
        <v>13.15</v>
      </c>
      <c r="O30" s="920" t="s">
        <v>76</v>
      </c>
      <c r="P30" s="1175">
        <f>F39</f>
        <v>140.80000000000001</v>
      </c>
      <c r="Q30" s="1250">
        <f>G39</f>
        <v>105.6</v>
      </c>
      <c r="R30" s="11"/>
      <c r="S30" s="7"/>
      <c r="T30" s="7"/>
      <c r="U30" s="11"/>
      <c r="V30" s="11"/>
      <c r="W30" s="1162" t="s">
        <v>128</v>
      </c>
      <c r="X30" s="1157">
        <f>F31+I30+L32</f>
        <v>37.03</v>
      </c>
      <c r="Y30" s="1251">
        <f>G31+J30+M32</f>
        <v>32.475000000000001</v>
      </c>
      <c r="AA30" s="1960"/>
      <c r="AB30" s="7"/>
      <c r="AC30" s="15"/>
      <c r="AD30" s="244"/>
      <c r="AE30" s="217"/>
      <c r="AF30" s="275"/>
      <c r="AG30" s="217"/>
      <c r="AH30" s="201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</row>
    <row r="31" spans="2:59" ht="12.75" customHeight="1">
      <c r="B31" s="684"/>
      <c r="C31" s="1623" t="s">
        <v>574</v>
      </c>
      <c r="D31" s="685"/>
      <c r="E31" s="661" t="s">
        <v>228</v>
      </c>
      <c r="F31" s="652">
        <v>12</v>
      </c>
      <c r="G31" s="923">
        <v>10</v>
      </c>
      <c r="H31" s="679" t="s">
        <v>306</v>
      </c>
      <c r="I31" s="673">
        <v>2.4</v>
      </c>
      <c r="J31" s="720">
        <v>2.4</v>
      </c>
      <c r="K31" s="641" t="s">
        <v>104</v>
      </c>
      <c r="L31" s="660">
        <v>2.06</v>
      </c>
      <c r="M31" s="922">
        <v>2.06</v>
      </c>
      <c r="O31" s="1151" t="s">
        <v>314</v>
      </c>
      <c r="P31" s="1176">
        <f>X32</f>
        <v>155.23000000000002</v>
      </c>
      <c r="Q31" s="1252">
        <f>Y32</f>
        <v>114.405</v>
      </c>
      <c r="R31" s="11"/>
      <c r="S31" s="11"/>
      <c r="T31" s="11"/>
      <c r="U31" s="11"/>
      <c r="V31" s="11"/>
      <c r="W31" s="1162" t="s">
        <v>106</v>
      </c>
      <c r="X31" s="1157">
        <f>F30+L34</f>
        <v>19.34</v>
      </c>
      <c r="Y31" s="1245">
        <f>G30+M34</f>
        <v>15.469999999999999</v>
      </c>
      <c r="AA31" s="1960"/>
      <c r="AB31" s="7"/>
      <c r="AC31" s="15"/>
      <c r="AD31" s="244"/>
      <c r="AE31" s="217"/>
      <c r="AF31" s="275"/>
      <c r="AG31" s="217"/>
      <c r="AH31" s="201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</row>
    <row r="32" spans="2:59" ht="15.75" customHeight="1">
      <c r="B32" s="760" t="s">
        <v>10</v>
      </c>
      <c r="C32" s="395" t="s">
        <v>467</v>
      </c>
      <c r="D32" s="766">
        <v>200</v>
      </c>
      <c r="E32" s="661" t="s">
        <v>122</v>
      </c>
      <c r="F32" s="652">
        <v>5</v>
      </c>
      <c r="G32" s="923">
        <v>5</v>
      </c>
      <c r="H32" s="525" t="s">
        <v>120</v>
      </c>
      <c r="I32" s="499">
        <v>9.6</v>
      </c>
      <c r="J32" s="555">
        <v>9.6</v>
      </c>
      <c r="K32" s="641" t="s">
        <v>151</v>
      </c>
      <c r="L32" s="682">
        <v>1.03</v>
      </c>
      <c r="M32" s="937">
        <v>0.875</v>
      </c>
      <c r="O32" s="1164" t="s">
        <v>112</v>
      </c>
      <c r="P32" s="1157"/>
      <c r="Q32" s="1247"/>
      <c r="R32" s="11"/>
      <c r="S32" s="11"/>
      <c r="T32" s="11"/>
      <c r="U32" s="11"/>
      <c r="V32" s="11"/>
      <c r="W32" s="1167" t="s">
        <v>315</v>
      </c>
      <c r="X32" s="1168">
        <f>SUM(X27:X31)</f>
        <v>155.23000000000002</v>
      </c>
      <c r="Y32" s="1260">
        <f>SUM(Y27:Y31)</f>
        <v>114.405</v>
      </c>
      <c r="AA32" s="187"/>
      <c r="AB32" s="1540"/>
      <c r="AC32" s="199"/>
      <c r="AD32" s="244"/>
      <c r="AE32" s="217"/>
      <c r="AF32" s="275"/>
      <c r="AG32" s="217"/>
      <c r="AH32" s="201"/>
      <c r="AI32" s="217"/>
      <c r="AJ32" s="217"/>
      <c r="AK32" s="217"/>
      <c r="AL32" s="201"/>
      <c r="AM32" s="199"/>
      <c r="AN32" s="361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</row>
    <row r="33" spans="2:59">
      <c r="B33" s="639" t="s">
        <v>11</v>
      </c>
      <c r="C33" s="461" t="s">
        <v>12</v>
      </c>
      <c r="D33" s="698">
        <v>70</v>
      </c>
      <c r="E33" s="941" t="s">
        <v>125</v>
      </c>
      <c r="F33" s="655">
        <v>0.01</v>
      </c>
      <c r="G33" s="942">
        <v>0.01</v>
      </c>
      <c r="H33" s="525" t="s">
        <v>142</v>
      </c>
      <c r="I33" s="677" t="s">
        <v>339</v>
      </c>
      <c r="J33" s="716">
        <v>4.8</v>
      </c>
      <c r="K33" s="641" t="s">
        <v>108</v>
      </c>
      <c r="L33" s="660">
        <v>2.29</v>
      </c>
      <c r="M33" s="933">
        <v>2.29</v>
      </c>
      <c r="O33" s="1156" t="s">
        <v>354</v>
      </c>
      <c r="P33" s="1165">
        <f>D32</f>
        <v>200</v>
      </c>
      <c r="Q33" s="1159">
        <f>D32</f>
        <v>200</v>
      </c>
      <c r="R33" s="11"/>
      <c r="S33" s="11"/>
      <c r="T33" s="11"/>
      <c r="U33" s="11"/>
      <c r="V33" s="11"/>
      <c r="W33" s="11"/>
      <c r="X33" s="11"/>
      <c r="Y33" s="98"/>
      <c r="AA33" s="1960"/>
      <c r="AB33" s="7"/>
      <c r="AC33" s="15"/>
      <c r="AD33" s="244"/>
      <c r="AE33" s="217"/>
      <c r="AF33" s="275"/>
      <c r="AG33" s="217"/>
      <c r="AH33" s="201"/>
      <c r="AI33" s="217"/>
      <c r="AJ33" s="217"/>
      <c r="AK33" s="217"/>
      <c r="AL33" s="201"/>
      <c r="AM33" s="199"/>
      <c r="AN33" s="361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</row>
    <row r="34" spans="2:59">
      <c r="B34" s="639" t="s">
        <v>11</v>
      </c>
      <c r="C34" s="461" t="s">
        <v>17</v>
      </c>
      <c r="D34" s="698">
        <v>50</v>
      </c>
      <c r="E34" s="941" t="s">
        <v>124</v>
      </c>
      <c r="F34" s="654">
        <v>1</v>
      </c>
      <c r="G34" s="943">
        <v>1</v>
      </c>
      <c r="H34" s="678" t="s">
        <v>165</v>
      </c>
      <c r="I34" s="896">
        <v>14.4</v>
      </c>
      <c r="J34" s="904">
        <v>14.4</v>
      </c>
      <c r="K34" s="641" t="s">
        <v>106</v>
      </c>
      <c r="L34" s="660">
        <v>6.84</v>
      </c>
      <c r="M34" s="933">
        <v>5.47</v>
      </c>
      <c r="O34" s="1156" t="s">
        <v>492</v>
      </c>
      <c r="P34" s="1175">
        <f>I29</f>
        <v>147.19999999999999</v>
      </c>
      <c r="Q34" s="1159">
        <f>J29</f>
        <v>103.2</v>
      </c>
      <c r="R34" s="11"/>
      <c r="S34" s="11"/>
      <c r="T34" s="11"/>
      <c r="U34" s="11"/>
      <c r="V34" s="11"/>
      <c r="W34" s="11"/>
      <c r="X34" s="11"/>
      <c r="Y34" s="98"/>
      <c r="AA34" s="1963"/>
      <c r="AB34" s="7"/>
      <c r="AC34" s="15"/>
      <c r="AD34" s="244"/>
      <c r="AE34" s="217"/>
      <c r="AF34" s="275"/>
      <c r="AG34" s="217"/>
      <c r="AH34" s="279"/>
      <c r="AI34" s="217"/>
      <c r="AJ34" s="217"/>
      <c r="AK34" s="217"/>
      <c r="AL34" s="201"/>
      <c r="AM34" s="199"/>
      <c r="AN34" s="361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</row>
    <row r="35" spans="2:59" ht="15" customHeight="1">
      <c r="B35" s="86"/>
      <c r="C35" s="207"/>
      <c r="D35" s="98"/>
      <c r="E35" s="661" t="s">
        <v>121</v>
      </c>
      <c r="F35" s="680">
        <v>250</v>
      </c>
      <c r="G35" s="944">
        <v>250</v>
      </c>
      <c r="H35" s="525" t="s">
        <v>131</v>
      </c>
      <c r="I35" s="499">
        <v>12</v>
      </c>
      <c r="J35" s="555">
        <v>12</v>
      </c>
      <c r="K35" s="641" t="s">
        <v>125</v>
      </c>
      <c r="L35" s="945">
        <v>2E-3</v>
      </c>
      <c r="M35" s="946">
        <v>2E-3</v>
      </c>
      <c r="O35" s="1156" t="s">
        <v>96</v>
      </c>
      <c r="P35" s="1175">
        <f>F40+I32</f>
        <v>28.799999999999997</v>
      </c>
      <c r="Q35" s="1163">
        <f>J32+G40</f>
        <v>27.6</v>
      </c>
      <c r="R35" s="11"/>
      <c r="S35" s="11"/>
      <c r="T35" s="11"/>
      <c r="U35" s="11"/>
      <c r="V35" s="11"/>
      <c r="W35" s="11"/>
      <c r="X35" s="11"/>
      <c r="Y35" s="98"/>
      <c r="AA35" s="1960"/>
      <c r="AB35" s="7"/>
      <c r="AC35" s="15"/>
      <c r="AD35" s="217"/>
      <c r="AE35" s="217"/>
      <c r="AF35" s="275"/>
      <c r="AG35" s="217"/>
      <c r="AH35" s="217"/>
      <c r="AI35" s="217"/>
      <c r="AJ35" s="217"/>
      <c r="AK35" s="217"/>
      <c r="AL35" s="201"/>
      <c r="AM35" s="216"/>
      <c r="AN35" s="291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</row>
    <row r="36" spans="2:59" ht="15.75" thickBot="1">
      <c r="B36" s="204"/>
      <c r="C36" s="207"/>
      <c r="D36" s="203"/>
      <c r="E36" s="695"/>
      <c r="F36" s="557"/>
      <c r="G36" s="938"/>
      <c r="H36" s="525" t="s">
        <v>86</v>
      </c>
      <c r="I36" s="499">
        <v>0.66</v>
      </c>
      <c r="J36" s="939">
        <v>0.66</v>
      </c>
      <c r="K36" s="641" t="s">
        <v>86</v>
      </c>
      <c r="L36" s="947">
        <v>0.05</v>
      </c>
      <c r="M36" s="921">
        <v>0.05</v>
      </c>
      <c r="O36" s="1156" t="s">
        <v>122</v>
      </c>
      <c r="P36" s="1157">
        <f>F32+F41+L33</f>
        <v>10.89</v>
      </c>
      <c r="Q36" s="1159">
        <f>G32+G41+M33</f>
        <v>10.89</v>
      </c>
      <c r="R36" s="11"/>
      <c r="S36" s="11"/>
      <c r="T36" s="11"/>
      <c r="U36" s="11"/>
      <c r="V36" s="11"/>
      <c r="W36" s="11"/>
      <c r="X36" s="11"/>
      <c r="Y36" s="98"/>
      <c r="AA36" s="1960"/>
      <c r="AB36" s="7"/>
      <c r="AC36" s="15"/>
      <c r="AD36" s="217"/>
      <c r="AE36" s="217"/>
      <c r="AF36" s="275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</row>
    <row r="37" spans="2:59" ht="15.75" thickBot="1">
      <c r="B37" s="204"/>
      <c r="C37" s="207"/>
      <c r="D37" s="11"/>
      <c r="E37" s="675" t="s">
        <v>429</v>
      </c>
      <c r="F37" s="676"/>
      <c r="G37" s="676"/>
      <c r="H37" s="833" t="s">
        <v>337</v>
      </c>
      <c r="I37" s="51"/>
      <c r="J37" s="66"/>
      <c r="K37" s="641" t="s">
        <v>107</v>
      </c>
      <c r="L37" s="682">
        <v>2</v>
      </c>
      <c r="M37" s="937">
        <v>2</v>
      </c>
      <c r="O37" s="1156" t="s">
        <v>131</v>
      </c>
      <c r="P37" s="1157">
        <f>I35</f>
        <v>12</v>
      </c>
      <c r="Q37" s="1159">
        <f>J35</f>
        <v>12</v>
      </c>
      <c r="R37" s="11"/>
      <c r="S37" s="11"/>
      <c r="T37" s="11"/>
      <c r="U37" s="11"/>
      <c r="V37" s="11"/>
      <c r="W37" s="11"/>
      <c r="X37" s="11"/>
      <c r="Y37" s="98"/>
      <c r="AA37" s="1960"/>
      <c r="AB37" s="7"/>
      <c r="AC37" s="15"/>
      <c r="AD37" s="217"/>
      <c r="AE37" s="217"/>
      <c r="AF37" s="275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</row>
    <row r="38" spans="2:59" ht="15.75" thickBot="1">
      <c r="B38" s="204"/>
      <c r="C38" s="207"/>
      <c r="D38" s="11"/>
      <c r="E38" s="617" t="s">
        <v>180</v>
      </c>
      <c r="F38" s="139" t="s">
        <v>181</v>
      </c>
      <c r="G38" s="333" t="s">
        <v>182</v>
      </c>
      <c r="H38" s="701" t="s">
        <v>180</v>
      </c>
      <c r="I38" s="137" t="s">
        <v>181</v>
      </c>
      <c r="J38" s="325" t="s">
        <v>182</v>
      </c>
      <c r="K38" s="86"/>
      <c r="L38" s="11"/>
      <c r="M38" s="98"/>
      <c r="O38" s="1170" t="s">
        <v>489</v>
      </c>
      <c r="P38" s="1171">
        <f>Q38/1000/0.04</f>
        <v>0.11999999999999998</v>
      </c>
      <c r="Q38" s="1177">
        <f>J33</f>
        <v>4.8</v>
      </c>
      <c r="R38" s="38"/>
      <c r="S38" s="38"/>
      <c r="T38" s="38"/>
      <c r="U38" s="38"/>
      <c r="V38" s="38"/>
      <c r="W38" s="38"/>
      <c r="X38" s="38"/>
      <c r="Y38" s="101"/>
      <c r="AA38" s="1960"/>
      <c r="AB38" s="7"/>
      <c r="AC38" s="15"/>
      <c r="AD38" s="217"/>
      <c r="AE38" s="217"/>
      <c r="AF38" s="275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</row>
    <row r="39" spans="2:59">
      <c r="B39" s="204"/>
      <c r="C39" s="207"/>
      <c r="D39" s="11"/>
      <c r="E39" s="134" t="s">
        <v>76</v>
      </c>
      <c r="F39" s="322">
        <v>140.80000000000001</v>
      </c>
      <c r="G39" s="772">
        <v>105.6</v>
      </c>
      <c r="H39" s="134" t="s">
        <v>338</v>
      </c>
      <c r="I39" s="296">
        <v>92.4</v>
      </c>
      <c r="J39" s="326">
        <v>60</v>
      </c>
      <c r="K39" s="11"/>
      <c r="L39" s="11"/>
      <c r="M39" s="98"/>
      <c r="AA39" s="1960"/>
      <c r="AB39" s="7"/>
      <c r="AC39" s="15"/>
      <c r="AD39" s="244"/>
      <c r="AE39" s="217"/>
      <c r="AF39" s="201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</row>
    <row r="40" spans="2:59" ht="16.5" thickBot="1">
      <c r="B40" s="204"/>
      <c r="C40" s="207"/>
      <c r="D40" s="11"/>
      <c r="E40" s="920" t="s">
        <v>120</v>
      </c>
      <c r="F40" s="660">
        <v>19.2</v>
      </c>
      <c r="G40" s="716">
        <v>18</v>
      </c>
      <c r="H40" s="86"/>
      <c r="I40" s="11"/>
      <c r="J40" s="98"/>
      <c r="K40" s="11"/>
      <c r="L40" s="11"/>
      <c r="M40" s="98"/>
      <c r="AA40" s="1701"/>
      <c r="AB40" s="217"/>
      <c r="AC40" s="244"/>
      <c r="AD40" s="244"/>
      <c r="AE40" s="217"/>
      <c r="AF40" s="275"/>
      <c r="AG40" s="217"/>
      <c r="AH40" s="201"/>
      <c r="AI40" s="201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516"/>
      <c r="AU40" s="516"/>
      <c r="AV40" s="244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</row>
    <row r="41" spans="2:59" ht="16.5" thickBot="1">
      <c r="B41" s="205"/>
      <c r="C41" s="208"/>
      <c r="D41" s="101"/>
      <c r="E41" s="487" t="s">
        <v>108</v>
      </c>
      <c r="F41" s="820">
        <v>3.6</v>
      </c>
      <c r="G41" s="940">
        <v>3.6</v>
      </c>
      <c r="H41" s="78"/>
      <c r="I41" s="38"/>
      <c r="J41" s="101"/>
      <c r="K41" s="38"/>
      <c r="L41" s="38"/>
      <c r="M41" s="101"/>
      <c r="O41" s="1143" t="s">
        <v>266</v>
      </c>
      <c r="P41" s="1144"/>
      <c r="Q41" s="1144"/>
      <c r="R41" s="1145"/>
      <c r="S41" s="51"/>
      <c r="T41" s="51"/>
      <c r="U41" s="51"/>
      <c r="V41" s="51"/>
      <c r="W41" s="51"/>
      <c r="X41" s="51"/>
      <c r="Y41" s="66"/>
      <c r="AA41" s="1960"/>
      <c r="AB41" s="7"/>
      <c r="AC41" s="1961"/>
      <c r="AD41" s="275"/>
      <c r="AE41" s="1123"/>
      <c r="AF41" s="1117"/>
      <c r="AG41" s="217"/>
      <c r="AH41" s="18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516"/>
      <c r="AU41" s="516"/>
      <c r="AV41" s="244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</row>
    <row r="42" spans="2:59" ht="16.5" thickBot="1">
      <c r="B42" s="1945" t="s">
        <v>94</v>
      </c>
      <c r="C42" s="236"/>
      <c r="D42" s="11"/>
      <c r="E42" s="11"/>
      <c r="F42" s="11"/>
      <c r="G42" s="11"/>
      <c r="O42" s="1146" t="s">
        <v>180</v>
      </c>
      <c r="P42" s="1147" t="s">
        <v>181</v>
      </c>
      <c r="Q42" s="1148" t="s">
        <v>182</v>
      </c>
      <c r="R42" s="94"/>
      <c r="S42" s="1149" t="s">
        <v>180</v>
      </c>
      <c r="T42" s="1149" t="s">
        <v>181</v>
      </c>
      <c r="U42" s="1150" t="s">
        <v>182</v>
      </c>
      <c r="V42" s="94"/>
      <c r="W42" s="1149" t="s">
        <v>180</v>
      </c>
      <c r="X42" s="1149" t="s">
        <v>181</v>
      </c>
      <c r="Y42" s="1150" t="s">
        <v>182</v>
      </c>
      <c r="AA42" s="1960"/>
      <c r="AB42" s="7"/>
      <c r="AC42" s="15"/>
      <c r="AD42" s="1121"/>
      <c r="AE42" s="217"/>
      <c r="AF42" s="275"/>
      <c r="AG42" s="217"/>
      <c r="AH42" s="214"/>
      <c r="AI42" s="330"/>
      <c r="AJ42" s="201"/>
      <c r="AK42" s="217"/>
      <c r="AL42" s="217"/>
      <c r="AM42" s="217"/>
      <c r="AN42" s="217"/>
      <c r="AO42" s="217"/>
      <c r="AP42" s="217"/>
      <c r="AQ42" s="217"/>
      <c r="AR42" s="217"/>
      <c r="AS42" s="217"/>
      <c r="AT42" s="516"/>
      <c r="AU42" s="516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</row>
    <row r="43" spans="2:59" ht="15.75" thickBot="1">
      <c r="B43" s="444"/>
      <c r="C43" s="255"/>
      <c r="D43" s="72"/>
      <c r="E43" s="344" t="s">
        <v>342</v>
      </c>
      <c r="F43" s="252"/>
      <c r="G43" s="231"/>
      <c r="H43" s="1991" t="s">
        <v>381</v>
      </c>
      <c r="I43" s="1992"/>
      <c r="J43" s="1993"/>
      <c r="K43" s="278" t="s">
        <v>223</v>
      </c>
      <c r="L43" s="250"/>
      <c r="M43" s="230"/>
      <c r="O43" s="1151" t="s">
        <v>483</v>
      </c>
      <c r="P43" s="1152">
        <f>D51</f>
        <v>40</v>
      </c>
      <c r="Q43" s="1159">
        <f>D51</f>
        <v>40</v>
      </c>
      <c r="R43" s="11"/>
      <c r="S43" s="1949" t="s">
        <v>489</v>
      </c>
      <c r="T43" s="1191">
        <f>U43/1000/0.04</f>
        <v>0.17499999999999999</v>
      </c>
      <c r="U43" s="1950">
        <f>J49</f>
        <v>7</v>
      </c>
      <c r="V43" s="11"/>
      <c r="W43" s="1824" t="s">
        <v>484</v>
      </c>
      <c r="X43" s="190"/>
      <c r="Y43" s="193"/>
      <c r="AA43" s="1960"/>
      <c r="AB43" s="7"/>
      <c r="AC43" s="15"/>
      <c r="AD43" s="244"/>
      <c r="AE43" s="217"/>
      <c r="AF43" s="275"/>
      <c r="AG43" s="217"/>
      <c r="AH43" s="214"/>
      <c r="AI43" s="217"/>
      <c r="AJ43" s="214"/>
      <c r="AK43" s="217"/>
      <c r="AL43" s="217"/>
      <c r="AM43" s="236"/>
      <c r="AN43" s="217"/>
      <c r="AO43" s="348"/>
      <c r="AP43" s="351"/>
      <c r="AQ43" s="351"/>
      <c r="AR43" s="351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</row>
    <row r="44" spans="2:59" ht="16.5" thickBot="1">
      <c r="B44" s="1946" t="s">
        <v>266</v>
      </c>
      <c r="C44" s="215"/>
      <c r="D44" s="206"/>
      <c r="E44" s="500" t="s">
        <v>180</v>
      </c>
      <c r="F44" s="129" t="s">
        <v>181</v>
      </c>
      <c r="G44" s="341" t="s">
        <v>182</v>
      </c>
      <c r="H44" s="316" t="s">
        <v>248</v>
      </c>
      <c r="I44" s="1994"/>
      <c r="J44" s="1995"/>
      <c r="K44" s="1990" t="s">
        <v>180</v>
      </c>
      <c r="L44" s="705" t="s">
        <v>181</v>
      </c>
      <c r="M44" s="706" t="s">
        <v>182</v>
      </c>
      <c r="O44" s="1156" t="s">
        <v>485</v>
      </c>
      <c r="P44" s="1157">
        <f>D50</f>
        <v>50</v>
      </c>
      <c r="Q44" s="1158">
        <f>D50</f>
        <v>50</v>
      </c>
      <c r="R44" s="11"/>
      <c r="S44" s="1154" t="s">
        <v>82</v>
      </c>
      <c r="T44" s="1256">
        <f>I48+L47</f>
        <v>28</v>
      </c>
      <c r="U44" s="1257">
        <f>M47+J48</f>
        <v>28</v>
      </c>
      <c r="V44" s="11"/>
      <c r="W44" s="1160" t="s">
        <v>158</v>
      </c>
      <c r="X44" s="1157">
        <f>F49</f>
        <v>1.5</v>
      </c>
      <c r="Y44" s="1245">
        <f>G49</f>
        <v>1.5</v>
      </c>
      <c r="AA44" s="1960"/>
      <c r="AB44" s="7"/>
      <c r="AC44" s="4"/>
      <c r="AD44" s="244"/>
      <c r="AE44" s="217"/>
      <c r="AF44" s="275"/>
      <c r="AG44" s="217"/>
      <c r="AH44" s="214"/>
      <c r="AI44" s="217"/>
      <c r="AJ44" s="214"/>
      <c r="AK44" s="217"/>
      <c r="AL44" s="243"/>
      <c r="AM44" s="217"/>
      <c r="AN44" s="217"/>
      <c r="AO44" s="450"/>
      <c r="AP44" s="541"/>
      <c r="AQ44" s="451"/>
      <c r="AR44" s="450"/>
      <c r="AS44" s="541"/>
      <c r="AT44" s="451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</row>
    <row r="45" spans="2:59" ht="15.75" thickBot="1">
      <c r="B45" s="209" t="s">
        <v>254</v>
      </c>
      <c r="C45" s="197" t="s">
        <v>255</v>
      </c>
      <c r="D45" s="210">
        <v>250</v>
      </c>
      <c r="E45" s="287" t="s">
        <v>206</v>
      </c>
      <c r="F45" s="299">
        <v>20</v>
      </c>
      <c r="G45" s="309">
        <v>20</v>
      </c>
      <c r="H45" s="617" t="s">
        <v>180</v>
      </c>
      <c r="I45" s="139" t="s">
        <v>181</v>
      </c>
      <c r="J45" s="334" t="s">
        <v>182</v>
      </c>
      <c r="K45" s="287" t="s">
        <v>96</v>
      </c>
      <c r="L45" s="297">
        <v>200</v>
      </c>
      <c r="M45" s="308">
        <v>200</v>
      </c>
      <c r="O45" s="1156" t="s">
        <v>138</v>
      </c>
      <c r="P45" s="1157">
        <f>I47</f>
        <v>10.5</v>
      </c>
      <c r="Q45" s="1159">
        <f>J47</f>
        <v>10.5</v>
      </c>
      <c r="R45" s="11"/>
      <c r="S45" s="641" t="s">
        <v>493</v>
      </c>
      <c r="T45" s="1157">
        <f>D49</f>
        <v>30</v>
      </c>
      <c r="U45" s="1159">
        <f>D49</f>
        <v>30</v>
      </c>
      <c r="V45" s="11"/>
      <c r="W45" s="1162" t="s">
        <v>128</v>
      </c>
      <c r="X45" s="1157">
        <f>F47</f>
        <v>12</v>
      </c>
      <c r="Y45" s="1251">
        <f>G47</f>
        <v>10</v>
      </c>
      <c r="AA45" s="1960"/>
      <c r="AB45" s="7"/>
      <c r="AC45" s="15"/>
      <c r="AD45" s="244"/>
      <c r="AE45" s="217"/>
      <c r="AF45" s="275"/>
      <c r="AG45" s="217"/>
      <c r="AH45" s="201"/>
      <c r="AI45" s="217"/>
      <c r="AJ45" s="214"/>
      <c r="AK45" s="217"/>
      <c r="AL45" s="217"/>
      <c r="AM45" s="217"/>
      <c r="AN45" s="217"/>
      <c r="AO45" s="201"/>
      <c r="AP45" s="542"/>
      <c r="AQ45" s="338"/>
      <c r="AR45" s="201"/>
      <c r="AS45" s="542"/>
      <c r="AT45" s="361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</row>
    <row r="46" spans="2:59">
      <c r="B46" s="513" t="s">
        <v>134</v>
      </c>
      <c r="C46" s="464" t="s">
        <v>381</v>
      </c>
      <c r="D46" s="688" t="s">
        <v>382</v>
      </c>
      <c r="E46" s="689" t="s">
        <v>106</v>
      </c>
      <c r="F46" s="652">
        <v>12.5</v>
      </c>
      <c r="G46" s="757">
        <v>10</v>
      </c>
      <c r="H46" s="134" t="s">
        <v>135</v>
      </c>
      <c r="I46" s="288">
        <v>164.5</v>
      </c>
      <c r="J46" s="313">
        <v>161</v>
      </c>
      <c r="K46" s="801" t="s">
        <v>223</v>
      </c>
      <c r="L46" s="727">
        <v>4.2</v>
      </c>
      <c r="M46" s="614">
        <v>4.2</v>
      </c>
      <c r="O46" s="1156" t="s">
        <v>206</v>
      </c>
      <c r="P46" s="1157">
        <f>F45</f>
        <v>20</v>
      </c>
      <c r="Q46" s="1159">
        <f>G45</f>
        <v>20</v>
      </c>
      <c r="R46" s="11"/>
      <c r="S46" s="924" t="s">
        <v>261</v>
      </c>
      <c r="T46" s="1157">
        <f>L46</f>
        <v>4.2</v>
      </c>
      <c r="U46" s="1159">
        <f>M46</f>
        <v>4.2</v>
      </c>
      <c r="V46" s="11"/>
      <c r="W46" s="1162" t="s">
        <v>106</v>
      </c>
      <c r="X46" s="1157">
        <f>F46</f>
        <v>12.5</v>
      </c>
      <c r="Y46" s="1245">
        <f>G46</f>
        <v>10</v>
      </c>
      <c r="AA46" s="1960"/>
      <c r="AB46" s="7"/>
      <c r="AC46" s="15"/>
      <c r="AD46" s="244"/>
      <c r="AE46" s="217"/>
      <c r="AF46" s="275"/>
      <c r="AG46" s="217"/>
      <c r="AH46" s="201"/>
      <c r="AI46" s="217"/>
      <c r="AJ46" s="217"/>
      <c r="AK46" s="217"/>
      <c r="AL46" s="242"/>
      <c r="AM46" s="201"/>
      <c r="AN46" s="199"/>
      <c r="AO46" s="201"/>
      <c r="AP46" s="798"/>
      <c r="AQ46" s="544"/>
      <c r="AR46" s="201"/>
      <c r="AS46" s="542"/>
      <c r="AT46" s="361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</row>
    <row r="47" spans="2:59">
      <c r="B47" s="684"/>
      <c r="C47" s="465" t="s">
        <v>248</v>
      </c>
      <c r="D47" s="685"/>
      <c r="E47" s="689" t="s">
        <v>228</v>
      </c>
      <c r="F47" s="652">
        <v>12</v>
      </c>
      <c r="G47" s="757">
        <v>10</v>
      </c>
      <c r="H47" s="632" t="s">
        <v>138</v>
      </c>
      <c r="I47" s="589">
        <v>10.5</v>
      </c>
      <c r="J47" s="628">
        <v>10.5</v>
      </c>
      <c r="K47" s="298" t="s">
        <v>82</v>
      </c>
      <c r="L47" s="490">
        <v>14</v>
      </c>
      <c r="M47" s="491">
        <v>14</v>
      </c>
      <c r="O47" s="1151" t="s">
        <v>314</v>
      </c>
      <c r="P47" s="1176">
        <f>X47</f>
        <v>26</v>
      </c>
      <c r="Q47" s="1163">
        <f>Y47</f>
        <v>21.5</v>
      </c>
      <c r="R47" s="11"/>
      <c r="S47" s="924" t="s">
        <v>86</v>
      </c>
      <c r="T47" s="1157">
        <f>F50</f>
        <v>1</v>
      </c>
      <c r="U47" s="1159">
        <f>G50</f>
        <v>1</v>
      </c>
      <c r="V47" s="11"/>
      <c r="W47" s="1184" t="s">
        <v>315</v>
      </c>
      <c r="X47" s="1185">
        <f>SUM(X44:X46)</f>
        <v>26</v>
      </c>
      <c r="Y47" s="1259">
        <f>SUM(Y44:Y46)</f>
        <v>21.5</v>
      </c>
      <c r="AA47" s="1960"/>
      <c r="AB47" s="7"/>
      <c r="AC47" s="15"/>
      <c r="AD47" s="244"/>
      <c r="AE47" s="1255"/>
      <c r="AF47" s="275"/>
      <c r="AG47" s="217"/>
      <c r="AH47" s="201"/>
      <c r="AI47" s="217"/>
      <c r="AJ47" s="201"/>
      <c r="AK47" s="217"/>
      <c r="AL47" s="238"/>
      <c r="AM47" s="201"/>
      <c r="AN47" s="199"/>
      <c r="AO47" s="201"/>
      <c r="AP47" s="542"/>
      <c r="AQ47" s="338"/>
      <c r="AR47" s="214"/>
      <c r="AS47" s="216"/>
      <c r="AT47" s="291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</row>
    <row r="48" spans="2:59">
      <c r="B48" s="640" t="s">
        <v>224</v>
      </c>
      <c r="C48" s="461" t="s">
        <v>223</v>
      </c>
      <c r="D48" s="605">
        <v>200</v>
      </c>
      <c r="E48" s="689" t="s">
        <v>122</v>
      </c>
      <c r="F48" s="652">
        <v>5</v>
      </c>
      <c r="G48" s="757">
        <v>5</v>
      </c>
      <c r="H48" s="632" t="s">
        <v>130</v>
      </c>
      <c r="I48" s="589">
        <v>14</v>
      </c>
      <c r="J48" s="628">
        <v>14</v>
      </c>
      <c r="K48" s="303" t="s">
        <v>121</v>
      </c>
      <c r="L48" s="482">
        <v>20</v>
      </c>
      <c r="M48" s="550">
        <v>20</v>
      </c>
      <c r="O48" s="1164" t="s">
        <v>112</v>
      </c>
      <c r="P48" s="1157">
        <f>D52</f>
        <v>100</v>
      </c>
      <c r="Q48" s="1247">
        <f>D52</f>
        <v>100</v>
      </c>
      <c r="R48" s="11"/>
      <c r="S48" s="924" t="s">
        <v>508</v>
      </c>
      <c r="T48" s="1157">
        <f>F51</f>
        <v>0.01</v>
      </c>
      <c r="U48" s="1159">
        <f>G51</f>
        <v>0.01</v>
      </c>
      <c r="V48" s="11"/>
      <c r="W48" s="11"/>
      <c r="X48" s="11"/>
      <c r="Y48" s="98"/>
      <c r="AA48" s="1960"/>
      <c r="AB48" s="7"/>
      <c r="AC48" s="15"/>
      <c r="AD48" s="244"/>
      <c r="AE48" s="217"/>
      <c r="AF48" s="275"/>
      <c r="AG48" s="217"/>
      <c r="AH48" s="201"/>
      <c r="AI48" s="217"/>
      <c r="AJ48" s="214"/>
      <c r="AK48" s="217"/>
      <c r="AL48" s="238"/>
      <c r="AM48" s="201"/>
      <c r="AN48" s="199"/>
      <c r="AO48" s="201"/>
      <c r="AP48" s="199"/>
      <c r="AQ48" s="338"/>
      <c r="AR48" s="214"/>
      <c r="AS48" s="216"/>
      <c r="AT48" s="291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</row>
    <row r="49" spans="2:59">
      <c r="B49" s="657" t="s">
        <v>11</v>
      </c>
      <c r="C49" s="1947" t="s">
        <v>579</v>
      </c>
      <c r="D49" s="586">
        <v>30</v>
      </c>
      <c r="E49" s="689" t="s">
        <v>104</v>
      </c>
      <c r="F49" s="651">
        <v>1.5</v>
      </c>
      <c r="G49" s="609">
        <v>1.5</v>
      </c>
      <c r="H49" s="632" t="s">
        <v>142</v>
      </c>
      <c r="I49" s="587" t="s">
        <v>383</v>
      </c>
      <c r="J49" s="691">
        <v>7</v>
      </c>
      <c r="K49" s="167"/>
      <c r="L49" s="167"/>
      <c r="M49" s="506"/>
      <c r="O49" s="1156" t="s">
        <v>96</v>
      </c>
      <c r="P49" s="1165">
        <f>L45</f>
        <v>200</v>
      </c>
      <c r="Q49" s="1163">
        <f>M45+J53</f>
        <v>225</v>
      </c>
      <c r="R49" s="11"/>
      <c r="S49" s="641" t="s">
        <v>165</v>
      </c>
      <c r="T49" s="1187">
        <f>I51</f>
        <v>7</v>
      </c>
      <c r="U49" s="1183">
        <f>J51</f>
        <v>7</v>
      </c>
      <c r="V49" s="11"/>
      <c r="W49" s="1258"/>
      <c r="X49" s="1138"/>
      <c r="Y49" s="1186"/>
      <c r="AA49" s="238"/>
      <c r="AB49" s="244"/>
      <c r="AC49" s="244"/>
      <c r="AD49" s="244"/>
      <c r="AE49" s="217"/>
      <c r="AF49" s="275"/>
      <c r="AG49" s="217"/>
      <c r="AH49" s="201"/>
      <c r="AI49" s="217"/>
      <c r="AJ49" s="214"/>
      <c r="AK49" s="217"/>
      <c r="AL49" s="238"/>
      <c r="AM49" s="201"/>
      <c r="AN49" s="216"/>
      <c r="AO49" s="201"/>
      <c r="AP49" s="199"/>
      <c r="AQ49" s="338"/>
      <c r="AR49" s="220"/>
      <c r="AS49" s="223"/>
      <c r="AT49" s="362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</row>
    <row r="50" spans="2:59">
      <c r="B50" s="639" t="s">
        <v>11</v>
      </c>
      <c r="C50" s="461" t="s">
        <v>12</v>
      </c>
      <c r="D50" s="586">
        <v>50</v>
      </c>
      <c r="E50" s="687" t="s">
        <v>124</v>
      </c>
      <c r="F50" s="654">
        <v>1</v>
      </c>
      <c r="G50" s="776">
        <v>1</v>
      </c>
      <c r="H50" s="632" t="s">
        <v>144</v>
      </c>
      <c r="I50" s="602">
        <v>7</v>
      </c>
      <c r="J50" s="691">
        <v>7</v>
      </c>
      <c r="K50" s="11"/>
      <c r="L50" s="11"/>
      <c r="M50" s="98"/>
      <c r="O50" s="1156" t="s">
        <v>376</v>
      </c>
      <c r="P50" s="1165">
        <f>I53</f>
        <v>25</v>
      </c>
      <c r="Q50" s="1163"/>
      <c r="R50" s="11"/>
      <c r="S50" s="11"/>
      <c r="T50" s="11"/>
      <c r="U50" s="11"/>
      <c r="V50" s="11"/>
      <c r="W50" s="11"/>
      <c r="X50" s="11"/>
      <c r="Y50" s="98"/>
      <c r="AA50" s="1959"/>
      <c r="AB50" s="18"/>
      <c r="AC50" s="1962"/>
      <c r="AD50" s="244"/>
      <c r="AE50" s="217"/>
      <c r="AF50" s="275"/>
      <c r="AG50" s="217"/>
      <c r="AH50" s="201"/>
      <c r="AI50" s="217"/>
      <c r="AJ50" s="214"/>
      <c r="AK50" s="217"/>
      <c r="AL50" s="238"/>
      <c r="AM50" s="201"/>
      <c r="AN50" s="199"/>
      <c r="AO50" s="217"/>
      <c r="AP50" s="217"/>
      <c r="AQ50" s="217"/>
      <c r="AR50" s="279"/>
      <c r="AS50" s="214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</row>
    <row r="51" spans="2:59">
      <c r="B51" s="639" t="s">
        <v>11</v>
      </c>
      <c r="C51" s="461" t="s">
        <v>17</v>
      </c>
      <c r="D51" s="586">
        <v>40</v>
      </c>
      <c r="E51" s="687" t="s">
        <v>125</v>
      </c>
      <c r="F51" s="655">
        <v>0.01</v>
      </c>
      <c r="G51" s="580">
        <v>0.01</v>
      </c>
      <c r="H51" s="632" t="s">
        <v>136</v>
      </c>
      <c r="I51" s="602">
        <v>7</v>
      </c>
      <c r="J51" s="691">
        <v>7</v>
      </c>
      <c r="K51" s="11"/>
      <c r="L51" s="11"/>
      <c r="M51" s="98"/>
      <c r="O51" s="1156" t="s">
        <v>99</v>
      </c>
      <c r="P51" s="1157">
        <f>I46</f>
        <v>164.5</v>
      </c>
      <c r="Q51" s="1159">
        <f>J46</f>
        <v>161</v>
      </c>
      <c r="R51" s="11"/>
      <c r="S51" s="11"/>
      <c r="T51" s="11"/>
      <c r="U51" s="11"/>
      <c r="V51" s="11"/>
      <c r="W51" s="11"/>
      <c r="X51" s="11"/>
      <c r="Y51" s="98"/>
      <c r="AA51" s="1963"/>
      <c r="AB51" s="7"/>
      <c r="AC51" s="15"/>
      <c r="AD51" s="244"/>
      <c r="AE51" s="217"/>
      <c r="AF51" s="275"/>
      <c r="AG51" s="217"/>
      <c r="AH51" s="201"/>
      <c r="AI51" s="217"/>
      <c r="AJ51" s="214"/>
      <c r="AK51" s="217"/>
      <c r="AL51" s="383"/>
      <c r="AM51" s="201"/>
      <c r="AN51" s="199"/>
      <c r="AO51" s="217"/>
      <c r="AP51" s="217"/>
      <c r="AQ51" s="217"/>
      <c r="AR51" s="450"/>
      <c r="AS51" s="541"/>
      <c r="AT51" s="530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</row>
    <row r="52" spans="2:59">
      <c r="B52" s="1948" t="s">
        <v>14</v>
      </c>
      <c r="C52" s="811" t="s">
        <v>391</v>
      </c>
      <c r="D52" s="900">
        <v>100</v>
      </c>
      <c r="E52" s="303" t="s">
        <v>121</v>
      </c>
      <c r="F52" s="527">
        <v>237.7</v>
      </c>
      <c r="G52" s="656">
        <v>237.7</v>
      </c>
      <c r="H52" s="632" t="s">
        <v>139</v>
      </c>
      <c r="I52" s="602">
        <v>7</v>
      </c>
      <c r="J52" s="691">
        <v>7</v>
      </c>
      <c r="K52" s="11"/>
      <c r="L52" s="11"/>
      <c r="M52" s="98"/>
      <c r="O52" s="1156" t="s">
        <v>105</v>
      </c>
      <c r="P52" s="1187">
        <f>I52</f>
        <v>7</v>
      </c>
      <c r="Q52" s="1183">
        <f>J52</f>
        <v>7</v>
      </c>
      <c r="R52" s="11"/>
      <c r="S52" s="11"/>
      <c r="T52" s="11"/>
      <c r="U52" s="11"/>
      <c r="V52" s="11"/>
      <c r="W52" s="11"/>
      <c r="X52" s="11"/>
      <c r="Y52" s="98"/>
      <c r="AA52" s="1964"/>
      <c r="AB52" s="7"/>
      <c r="AC52" s="15"/>
      <c r="AD52" s="244"/>
      <c r="AE52" s="330"/>
      <c r="AF52" s="275"/>
      <c r="AG52" s="217"/>
      <c r="AH52" s="201"/>
      <c r="AI52" s="217"/>
      <c r="AJ52" s="217"/>
      <c r="AK52" s="217"/>
      <c r="AL52" s="217"/>
      <c r="AM52" s="236"/>
      <c r="AN52" s="217"/>
      <c r="AO52" s="217"/>
      <c r="AP52" s="217"/>
      <c r="AQ52" s="217"/>
      <c r="AR52" s="214"/>
      <c r="AS52" s="543"/>
      <c r="AT52" s="1322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</row>
    <row r="53" spans="2:59" ht="15.75" thickBot="1">
      <c r="B53" s="86"/>
      <c r="C53" s="207"/>
      <c r="D53" s="98"/>
      <c r="E53" s="681"/>
      <c r="F53" s="601"/>
      <c r="G53" s="597"/>
      <c r="H53" s="920" t="s">
        <v>269</v>
      </c>
      <c r="I53" s="667">
        <v>25</v>
      </c>
      <c r="J53" s="921">
        <v>25</v>
      </c>
      <c r="K53" s="11"/>
      <c r="L53" s="11"/>
      <c r="M53" s="98"/>
      <c r="O53" s="1197" t="s">
        <v>122</v>
      </c>
      <c r="P53" s="1951">
        <f>F48+I50</f>
        <v>12</v>
      </c>
      <c r="Q53" s="1188">
        <f>G48+J50</f>
        <v>12</v>
      </c>
      <c r="R53" s="38"/>
      <c r="S53" s="38"/>
      <c r="T53" s="38"/>
      <c r="U53" s="38"/>
      <c r="V53" s="38"/>
      <c r="W53" s="38"/>
      <c r="X53" s="38"/>
      <c r="Y53" s="101"/>
      <c r="AA53" s="1960"/>
      <c r="AB53" s="7"/>
      <c r="AC53" s="15"/>
      <c r="AD53" s="244"/>
      <c r="AE53" s="217"/>
      <c r="AF53" s="275"/>
      <c r="AG53" s="217"/>
      <c r="AH53" s="279"/>
      <c r="AI53" s="217"/>
      <c r="AJ53" s="217"/>
      <c r="AK53" s="217"/>
      <c r="AL53" s="217"/>
      <c r="AM53" s="236"/>
      <c r="AN53" s="217"/>
      <c r="AO53" s="217"/>
      <c r="AP53" s="217"/>
      <c r="AQ53" s="217"/>
      <c r="AR53" s="214"/>
      <c r="AS53" s="545"/>
      <c r="AT53" s="1323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</row>
    <row r="54" spans="2:59" ht="15.75" thickBot="1">
      <c r="B54" s="205"/>
      <c r="C54" s="208"/>
      <c r="D54" s="101"/>
      <c r="E54" s="38"/>
      <c r="F54" s="38"/>
      <c r="G54" s="38"/>
      <c r="H54" s="78"/>
      <c r="I54" s="38"/>
      <c r="J54" s="101"/>
      <c r="K54" s="38"/>
      <c r="L54" s="38"/>
      <c r="M54" s="101"/>
      <c r="AA54" s="1960"/>
      <c r="AB54" s="7"/>
      <c r="AC54" s="15"/>
      <c r="AD54" s="244"/>
      <c r="AE54" s="217"/>
      <c r="AF54" s="275"/>
      <c r="AG54" s="217"/>
      <c r="AH54" s="217"/>
      <c r="AI54" s="217"/>
      <c r="AJ54" s="238"/>
      <c r="AK54" s="217"/>
      <c r="AL54" s="217"/>
      <c r="AM54" s="236"/>
      <c r="AN54" s="217"/>
      <c r="AO54" s="217"/>
      <c r="AP54" s="217"/>
      <c r="AQ54" s="217"/>
      <c r="AR54" s="214"/>
      <c r="AS54" s="199"/>
      <c r="AT54" s="361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</row>
    <row r="55" spans="2:59">
      <c r="B55" s="172"/>
      <c r="C55" s="271"/>
      <c r="AA55" s="1960"/>
      <c r="AB55" s="7"/>
      <c r="AC55" s="15"/>
      <c r="AD55" s="244"/>
      <c r="AE55" s="217"/>
      <c r="AF55" s="275"/>
      <c r="AG55" s="217"/>
      <c r="AH55" s="217"/>
      <c r="AI55" s="217"/>
      <c r="AJ55" s="217"/>
      <c r="AK55" s="217"/>
      <c r="AL55" s="217"/>
      <c r="AM55" s="236"/>
      <c r="AN55" s="217"/>
      <c r="AO55" s="217"/>
      <c r="AP55" s="217"/>
      <c r="AQ55" s="217"/>
      <c r="AR55" s="201"/>
      <c r="AS55" s="199"/>
      <c r="AT55" s="361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</row>
    <row r="56" spans="2:59" ht="14.25" customHeight="1">
      <c r="B56" s="172"/>
      <c r="C56" s="266" t="s">
        <v>222</v>
      </c>
      <c r="G56" s="2"/>
      <c r="H56" s="2"/>
      <c r="I56" s="2"/>
      <c r="K56" s="188" t="s">
        <v>230</v>
      </c>
      <c r="L56" s="2"/>
      <c r="R56" s="301" t="s">
        <v>476</v>
      </c>
      <c r="T56" s="2"/>
      <c r="U56" s="2" t="s">
        <v>477</v>
      </c>
      <c r="V56" s="1140"/>
      <c r="W56" s="12"/>
      <c r="AA56" s="1960"/>
      <c r="AB56" s="7"/>
      <c r="AC56" s="15"/>
      <c r="AD56" s="275"/>
      <c r="AE56" s="217"/>
      <c r="AF56" s="275"/>
      <c r="AG56" s="217"/>
      <c r="AH56" s="217"/>
      <c r="AI56" s="217"/>
      <c r="AJ56" s="238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</row>
    <row r="57" spans="2:59" ht="13.5" customHeight="1">
      <c r="B57" s="172"/>
      <c r="C57" s="172"/>
      <c r="F57" s="103" t="s">
        <v>92</v>
      </c>
      <c r="G57" s="103"/>
      <c r="H57" s="104"/>
      <c r="O57" s="2" t="s">
        <v>93</v>
      </c>
      <c r="U57" s="87"/>
      <c r="V57" s="188"/>
      <c r="W57" s="104"/>
      <c r="AA57" s="238"/>
      <c r="AB57" s="275"/>
      <c r="AC57" s="229"/>
      <c r="AD57" s="1121"/>
      <c r="AE57" s="217"/>
      <c r="AF57" s="275"/>
      <c r="AG57" s="123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</row>
    <row r="58" spans="2:59" ht="13.5" customHeight="1">
      <c r="B58" s="267" t="s">
        <v>93</v>
      </c>
      <c r="C58" s="267"/>
      <c r="D58" s="105"/>
      <c r="F58" s="301" t="s">
        <v>94</v>
      </c>
      <c r="H58" s="106">
        <v>0.35</v>
      </c>
      <c r="K58" t="s">
        <v>95</v>
      </c>
      <c r="O58" s="188" t="s">
        <v>478</v>
      </c>
      <c r="Q58" s="1141" t="s">
        <v>479</v>
      </c>
      <c r="T58" s="381"/>
      <c r="U58" s="301" t="s">
        <v>480</v>
      </c>
      <c r="W58" s="188" t="s">
        <v>507</v>
      </c>
      <c r="AA58" s="1959"/>
      <c r="AB58" s="7"/>
      <c r="AC58" s="15"/>
      <c r="AD58" s="244"/>
      <c r="AE58" s="217"/>
      <c r="AF58" s="201"/>
      <c r="AG58" s="201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01"/>
      <c r="AX58" s="201"/>
      <c r="AY58" s="217"/>
      <c r="AZ58" s="217"/>
      <c r="BA58" s="217"/>
      <c r="BB58" s="217"/>
      <c r="BC58" s="217"/>
      <c r="BD58" s="217"/>
      <c r="BE58" s="217"/>
      <c r="BF58" s="217"/>
      <c r="BG58" s="217"/>
    </row>
    <row r="59" spans="2:59" ht="15" customHeight="1" thickBot="1">
      <c r="C59" s="271"/>
      <c r="AA59" s="1963"/>
      <c r="AB59" s="7"/>
      <c r="AC59" s="15"/>
      <c r="AD59" s="244"/>
      <c r="AE59" s="217"/>
      <c r="AF59" s="275"/>
      <c r="AG59" s="217"/>
      <c r="AH59" s="217"/>
      <c r="AI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</row>
    <row r="60" spans="2:59" ht="12" customHeight="1">
      <c r="B60" s="272" t="s">
        <v>3</v>
      </c>
      <c r="C60" s="227" t="s">
        <v>4</v>
      </c>
      <c r="D60" s="109" t="s">
        <v>5</v>
      </c>
      <c r="E60" s="110" t="s">
        <v>97</v>
      </c>
      <c r="F60" s="94"/>
      <c r="G60" s="94"/>
      <c r="H60" s="94"/>
      <c r="I60" s="94"/>
      <c r="J60" s="94"/>
      <c r="K60" s="94"/>
      <c r="L60" s="94"/>
      <c r="M60" s="72"/>
      <c r="O60" s="1142" t="s">
        <v>481</v>
      </c>
      <c r="S60" s="1129"/>
      <c r="T60" t="s">
        <v>482</v>
      </c>
      <c r="Y60" s="104"/>
      <c r="AA60" s="1960"/>
      <c r="AB60" s="7"/>
      <c r="AC60" s="15"/>
      <c r="AD60" s="244"/>
      <c r="AE60" s="1123"/>
      <c r="AF60" s="1117"/>
      <c r="AG60" s="217"/>
      <c r="AH60" s="187"/>
      <c r="AI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351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</row>
    <row r="61" spans="2:59" ht="19.5" customHeight="1" thickBot="1">
      <c r="B61" s="472" t="s">
        <v>6</v>
      </c>
      <c r="C61" s="174"/>
      <c r="D61" s="118" t="s">
        <v>98</v>
      </c>
      <c r="E61" s="78"/>
      <c r="F61" s="38"/>
      <c r="G61" s="38"/>
      <c r="H61" s="38"/>
      <c r="I61" s="38"/>
      <c r="J61" s="38"/>
      <c r="K61" s="142"/>
      <c r="L61" s="38"/>
      <c r="M61" s="101"/>
      <c r="AA61" s="1960"/>
      <c r="AB61" s="7"/>
      <c r="AC61" s="15"/>
      <c r="AD61" s="244"/>
      <c r="AE61" s="217"/>
      <c r="AF61" s="275"/>
      <c r="AG61" s="217"/>
      <c r="AH61" s="214"/>
      <c r="AI61" s="217"/>
      <c r="AK61" s="217"/>
      <c r="AL61" s="245"/>
      <c r="AM61" s="217"/>
      <c r="AN61" s="236"/>
      <c r="AO61" s="348"/>
      <c r="AP61" s="244"/>
      <c r="AQ61" s="217"/>
      <c r="AR61" s="217"/>
      <c r="AS61" s="217"/>
      <c r="AT61" s="217"/>
      <c r="AU61" s="450"/>
      <c r="AV61" s="541"/>
      <c r="AW61" s="451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</row>
    <row r="62" spans="2:59" ht="16.5" thickBot="1">
      <c r="B62" s="1790" t="s">
        <v>268</v>
      </c>
      <c r="C62" s="250"/>
      <c r="D62" s="709"/>
      <c r="E62" s="339" t="s">
        <v>279</v>
      </c>
      <c r="F62" s="94"/>
      <c r="G62" s="94"/>
      <c r="H62" s="736" t="s">
        <v>356</v>
      </c>
      <c r="I62" s="113"/>
      <c r="J62" s="737"/>
      <c r="K62" s="734" t="s">
        <v>351</v>
      </c>
      <c r="L62" s="135"/>
      <c r="M62" s="66"/>
      <c r="O62" s="1272" t="s">
        <v>268</v>
      </c>
      <c r="P62" s="1273"/>
      <c r="Q62" s="1273"/>
      <c r="R62" s="114"/>
      <c r="S62" s="94"/>
      <c r="T62" s="94"/>
      <c r="U62" s="94"/>
      <c r="V62" s="94"/>
      <c r="W62" s="94"/>
      <c r="X62" s="94"/>
      <c r="Y62" s="72"/>
      <c r="AA62" s="1960"/>
      <c r="AB62" s="7"/>
      <c r="AC62" s="15"/>
      <c r="AD62" s="244"/>
      <c r="AE62" s="217"/>
      <c r="AF62" s="275"/>
      <c r="AG62" s="1274"/>
      <c r="AH62" s="214"/>
      <c r="AI62" s="217"/>
      <c r="AK62" s="217"/>
      <c r="AL62" s="217"/>
      <c r="AM62" s="217"/>
      <c r="AN62" s="217"/>
      <c r="AO62" s="450"/>
      <c r="AP62" s="541"/>
      <c r="AQ62" s="451"/>
      <c r="AR62" s="217"/>
      <c r="AS62" s="217"/>
      <c r="AT62" s="217"/>
      <c r="AU62" s="214"/>
      <c r="AV62" s="216"/>
      <c r="AW62" s="291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</row>
    <row r="63" spans="2:59" ht="15.75" thickBot="1">
      <c r="B63" s="209" t="s">
        <v>235</v>
      </c>
      <c r="C63" s="197" t="s">
        <v>239</v>
      </c>
      <c r="D63" s="732">
        <v>250</v>
      </c>
      <c r="E63" s="512" t="s">
        <v>280</v>
      </c>
      <c r="F63" s="38"/>
      <c r="G63" s="38"/>
      <c r="H63" s="738" t="s">
        <v>357</v>
      </c>
      <c r="I63" s="38"/>
      <c r="J63" s="101"/>
      <c r="K63" s="735" t="s">
        <v>180</v>
      </c>
      <c r="L63" s="129" t="s">
        <v>181</v>
      </c>
      <c r="M63" s="331" t="s">
        <v>182</v>
      </c>
      <c r="O63" s="1228" t="s">
        <v>180</v>
      </c>
      <c r="P63" s="1269" t="s">
        <v>181</v>
      </c>
      <c r="Q63" s="1270" t="s">
        <v>182</v>
      </c>
      <c r="R63" s="94"/>
      <c r="S63" s="1149" t="s">
        <v>180</v>
      </c>
      <c r="T63" s="1149" t="s">
        <v>181</v>
      </c>
      <c r="U63" s="1270" t="s">
        <v>182</v>
      </c>
      <c r="V63" s="94"/>
      <c r="W63" s="1149" t="s">
        <v>180</v>
      </c>
      <c r="X63" s="1229" t="s">
        <v>181</v>
      </c>
      <c r="Y63" s="1230" t="s">
        <v>182</v>
      </c>
      <c r="AA63" s="1960"/>
      <c r="AB63" s="7"/>
      <c r="AC63" s="15"/>
      <c r="AD63" s="244"/>
      <c r="AE63" s="217"/>
      <c r="AF63" s="275"/>
      <c r="AG63" s="217"/>
      <c r="AH63" s="214"/>
      <c r="AI63" s="217"/>
      <c r="AK63" s="217"/>
      <c r="AL63" s="238"/>
      <c r="AM63" s="201"/>
      <c r="AN63" s="238"/>
      <c r="AO63" s="201"/>
      <c r="AP63" s="199"/>
      <c r="AQ63" s="361"/>
      <c r="AR63" s="217"/>
      <c r="AS63" s="217"/>
      <c r="AT63" s="217"/>
      <c r="AU63" s="214"/>
      <c r="AV63" s="216"/>
      <c r="AW63" s="291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</row>
    <row r="64" spans="2:59" ht="15.75" thickBot="1">
      <c r="B64" s="728" t="s">
        <v>146</v>
      </c>
      <c r="C64" s="461" t="s">
        <v>344</v>
      </c>
      <c r="D64" s="707">
        <v>60</v>
      </c>
      <c r="E64" s="500" t="s">
        <v>180</v>
      </c>
      <c r="F64" s="129" t="s">
        <v>181</v>
      </c>
      <c r="G64" s="341" t="s">
        <v>182</v>
      </c>
      <c r="H64" s="500" t="s">
        <v>180</v>
      </c>
      <c r="I64" s="129" t="s">
        <v>181</v>
      </c>
      <c r="J64" s="331" t="s">
        <v>182</v>
      </c>
      <c r="K64" s="703" t="s">
        <v>91</v>
      </c>
      <c r="L64" s="714">
        <v>63.12</v>
      </c>
      <c r="M64" s="715">
        <v>60</v>
      </c>
      <c r="O64" s="1178" t="s">
        <v>483</v>
      </c>
      <c r="P64" s="1191">
        <f>D68</f>
        <v>40</v>
      </c>
      <c r="Q64" s="1153">
        <f>D68</f>
        <v>40</v>
      </c>
      <c r="R64" s="11"/>
      <c r="S64" s="77" t="s">
        <v>295</v>
      </c>
      <c r="T64" s="77">
        <f>L70</f>
        <v>0.2</v>
      </c>
      <c r="U64" s="1271">
        <f>M70</f>
        <v>0.2</v>
      </c>
      <c r="V64" s="11"/>
      <c r="W64" s="1193" t="s">
        <v>484</v>
      </c>
      <c r="X64" s="191"/>
      <c r="Y64" s="192"/>
      <c r="AA64" s="1960"/>
      <c r="AB64" s="7"/>
      <c r="AC64" s="15"/>
      <c r="AD64" s="244"/>
      <c r="AE64" s="217"/>
      <c r="AF64" s="275"/>
      <c r="AG64" s="217"/>
      <c r="AH64" s="201"/>
      <c r="AI64" s="217"/>
      <c r="AK64" s="217"/>
      <c r="AL64" s="217"/>
      <c r="AM64" s="201"/>
      <c r="AN64" s="217"/>
      <c r="AO64" s="201"/>
      <c r="AP64" s="199"/>
      <c r="AQ64" s="361"/>
      <c r="AR64" s="217"/>
      <c r="AS64" s="217"/>
      <c r="AT64" s="217"/>
      <c r="AU64" s="214"/>
      <c r="AV64" s="216"/>
      <c r="AW64" s="291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</row>
    <row r="65" spans="2:59" ht="15.75" thickBot="1">
      <c r="B65" s="697" t="s">
        <v>345</v>
      </c>
      <c r="C65" s="461" t="s">
        <v>346</v>
      </c>
      <c r="D65" s="805" t="s">
        <v>282</v>
      </c>
      <c r="E65" s="134" t="s">
        <v>76</v>
      </c>
      <c r="F65" s="288">
        <v>66.75</v>
      </c>
      <c r="G65" s="332">
        <v>50</v>
      </c>
      <c r="H65" s="134" t="s">
        <v>393</v>
      </c>
      <c r="I65" s="712">
        <v>104.4</v>
      </c>
      <c r="J65" s="326">
        <v>88.8</v>
      </c>
      <c r="K65" s="721"/>
      <c r="L65" s="667"/>
      <c r="M65" s="588"/>
      <c r="O65" s="1156" t="s">
        <v>485</v>
      </c>
      <c r="P65" s="1157">
        <f>D67</f>
        <v>70</v>
      </c>
      <c r="Q65" s="1158">
        <f>D67</f>
        <v>70</v>
      </c>
      <c r="R65" s="11"/>
      <c r="S65" s="11"/>
      <c r="T65" s="11"/>
      <c r="U65" s="11"/>
      <c r="V65" s="11"/>
      <c r="W65" s="1160" t="s">
        <v>158</v>
      </c>
      <c r="X65" s="1157">
        <f>I68</f>
        <v>6.72</v>
      </c>
      <c r="Y65" s="1245">
        <f>J68</f>
        <v>6.72</v>
      </c>
      <c r="AA65" s="383"/>
      <c r="AB65" s="201"/>
      <c r="AC65" s="244"/>
      <c r="AD65" s="244"/>
      <c r="AE65" s="217"/>
      <c r="AF65" s="275"/>
      <c r="AG65" s="217"/>
      <c r="AH65" s="201"/>
      <c r="AI65" s="217"/>
      <c r="AK65" s="217"/>
      <c r="AL65" s="238"/>
      <c r="AM65" s="201"/>
      <c r="AN65" s="214"/>
      <c r="AO65" s="201"/>
      <c r="AP65" s="795"/>
      <c r="AQ65" s="449"/>
      <c r="AR65" s="217"/>
      <c r="AS65" s="217"/>
      <c r="AT65" s="217"/>
      <c r="AU65" s="214"/>
      <c r="AV65" s="216"/>
      <c r="AW65" s="291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</row>
    <row r="66" spans="2:59" ht="15.75" thickBot="1">
      <c r="B66" s="697" t="s">
        <v>19</v>
      </c>
      <c r="C66" s="461" t="s">
        <v>20</v>
      </c>
      <c r="D66" s="805">
        <v>200</v>
      </c>
      <c r="E66" s="920" t="s">
        <v>106</v>
      </c>
      <c r="F66" s="660">
        <v>12.5</v>
      </c>
      <c r="G66" s="930">
        <v>10</v>
      </c>
      <c r="H66" s="920" t="s">
        <v>76</v>
      </c>
      <c r="I66" s="713">
        <v>149.34</v>
      </c>
      <c r="J66" s="1038">
        <v>112</v>
      </c>
      <c r="K66" s="1037" t="s">
        <v>20</v>
      </c>
      <c r="L66" s="51"/>
      <c r="M66" s="66"/>
      <c r="O66" s="1156" t="s">
        <v>300</v>
      </c>
      <c r="P66" s="1157">
        <f>F68</f>
        <v>20</v>
      </c>
      <c r="Q66" s="1159">
        <f>G68</f>
        <v>20</v>
      </c>
      <c r="R66" s="11"/>
      <c r="S66" s="11"/>
      <c r="T66" s="11"/>
      <c r="U66" s="11"/>
      <c r="V66" s="11"/>
      <c r="W66" s="1162" t="s">
        <v>313</v>
      </c>
      <c r="X66" s="1157">
        <f>I69</f>
        <v>2</v>
      </c>
      <c r="Y66" s="1245">
        <f>J69</f>
        <v>2</v>
      </c>
      <c r="AA66" s="1960"/>
      <c r="AB66" s="18"/>
      <c r="AC66" s="15"/>
      <c r="AD66" s="244"/>
      <c r="AE66" s="217"/>
      <c r="AF66" s="275"/>
      <c r="AG66" s="217"/>
      <c r="AH66" s="201"/>
      <c r="AI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01"/>
      <c r="AV66" s="199"/>
      <c r="AW66" s="361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</row>
    <row r="67" spans="2:59" ht="15.75" thickBot="1">
      <c r="B67" s="697" t="s">
        <v>11</v>
      </c>
      <c r="C67" s="461" t="s">
        <v>12</v>
      </c>
      <c r="D67" s="804">
        <v>70</v>
      </c>
      <c r="E67" s="920" t="s">
        <v>228</v>
      </c>
      <c r="F67" s="660">
        <v>12</v>
      </c>
      <c r="G67" s="930">
        <v>10</v>
      </c>
      <c r="H67" s="665" t="s">
        <v>109</v>
      </c>
      <c r="I67" s="524">
        <v>13.44</v>
      </c>
      <c r="J67" s="504">
        <v>11.2</v>
      </c>
      <c r="K67" s="130" t="s">
        <v>180</v>
      </c>
      <c r="L67" s="129" t="s">
        <v>181</v>
      </c>
      <c r="M67" s="331" t="s">
        <v>182</v>
      </c>
      <c r="O67" s="920" t="s">
        <v>76</v>
      </c>
      <c r="P67" s="1175">
        <f>F65+I66</f>
        <v>216.09</v>
      </c>
      <c r="Q67" s="1183">
        <f>G65+J66</f>
        <v>162</v>
      </c>
      <c r="R67" s="11"/>
      <c r="S67" s="11"/>
      <c r="T67" s="11"/>
      <c r="U67" s="11"/>
      <c r="V67" s="11"/>
      <c r="W67" s="1162" t="s">
        <v>128</v>
      </c>
      <c r="X67" s="1157">
        <f>F67+I67</f>
        <v>25.439999999999998</v>
      </c>
      <c r="Y67" s="1251">
        <f>G67+J67</f>
        <v>21.2</v>
      </c>
      <c r="AA67" s="1960"/>
      <c r="AB67" s="7"/>
      <c r="AC67" s="15"/>
      <c r="AD67" s="244"/>
      <c r="AE67" s="217"/>
      <c r="AF67" s="275"/>
      <c r="AG67" s="1255"/>
      <c r="AH67" s="201"/>
      <c r="AI67" s="217"/>
      <c r="AK67" s="217"/>
      <c r="AL67" s="530"/>
      <c r="AM67" s="541"/>
      <c r="AN67" s="451"/>
      <c r="AO67" s="530"/>
      <c r="AP67" s="541"/>
      <c r="AQ67" s="451"/>
      <c r="AR67" s="217"/>
      <c r="AS67" s="217"/>
      <c r="AT67" s="217"/>
      <c r="AU67" s="214"/>
      <c r="AV67" s="253"/>
      <c r="AW67" s="291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</row>
    <row r="68" spans="2:59">
      <c r="B68" s="697" t="s">
        <v>11</v>
      </c>
      <c r="C68" s="461" t="s">
        <v>17</v>
      </c>
      <c r="D68" s="805">
        <v>40</v>
      </c>
      <c r="E68" s="661" t="s">
        <v>300</v>
      </c>
      <c r="F68" s="651">
        <v>20</v>
      </c>
      <c r="G68" s="953">
        <v>20</v>
      </c>
      <c r="H68" s="920" t="s">
        <v>129</v>
      </c>
      <c r="I68" s="677">
        <v>6.72</v>
      </c>
      <c r="J68" s="933">
        <v>6.72</v>
      </c>
      <c r="K68" s="287" t="s">
        <v>127</v>
      </c>
      <c r="L68" s="284">
        <v>27</v>
      </c>
      <c r="M68" s="328">
        <v>27</v>
      </c>
      <c r="O68" s="1151" t="s">
        <v>314</v>
      </c>
      <c r="P68" s="1176">
        <f>X70</f>
        <v>109.78</v>
      </c>
      <c r="Q68" s="1163">
        <f>Y70</f>
        <v>99.92</v>
      </c>
      <c r="R68" s="11"/>
      <c r="S68" s="11"/>
      <c r="T68" s="11"/>
      <c r="U68" s="11"/>
      <c r="V68" s="11"/>
      <c r="W68" s="1162" t="s">
        <v>106</v>
      </c>
      <c r="X68" s="1157">
        <f>F66</f>
        <v>12.5</v>
      </c>
      <c r="Y68" s="1245">
        <f>G66</f>
        <v>10</v>
      </c>
      <c r="AA68" s="1960"/>
      <c r="AB68" s="7"/>
      <c r="AC68" s="15"/>
      <c r="AD68" s="244"/>
      <c r="AE68" s="217"/>
      <c r="AF68" s="275"/>
      <c r="AG68" s="217"/>
      <c r="AH68" s="201"/>
      <c r="AI68" s="217"/>
      <c r="AK68" s="217"/>
      <c r="AL68" s="214"/>
      <c r="AM68" s="216"/>
      <c r="AN68" s="291"/>
      <c r="AO68" s="201"/>
      <c r="AP68" s="199"/>
      <c r="AQ68" s="361"/>
      <c r="AR68" s="217"/>
      <c r="AS68" s="217"/>
      <c r="AT68" s="217"/>
      <c r="AU68" s="201"/>
      <c r="AV68" s="199"/>
      <c r="AW68" s="361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</row>
    <row r="69" spans="2:59">
      <c r="B69" s="470" t="s">
        <v>14</v>
      </c>
      <c r="C69" s="461" t="s">
        <v>256</v>
      </c>
      <c r="D69" s="948">
        <v>90</v>
      </c>
      <c r="E69" s="498" t="s">
        <v>122</v>
      </c>
      <c r="F69" s="667">
        <v>5</v>
      </c>
      <c r="G69" s="930">
        <v>5</v>
      </c>
      <c r="H69" s="502" t="s">
        <v>107</v>
      </c>
      <c r="I69" s="524">
        <v>2</v>
      </c>
      <c r="J69" s="504">
        <v>2</v>
      </c>
      <c r="K69" s="689" t="s">
        <v>82</v>
      </c>
      <c r="L69" s="660">
        <v>12</v>
      </c>
      <c r="M69" s="634">
        <v>12</v>
      </c>
      <c r="O69" s="1164" t="s">
        <v>494</v>
      </c>
      <c r="P69" s="1157">
        <f>D69</f>
        <v>90</v>
      </c>
      <c r="Q69" s="1159">
        <f>D69</f>
        <v>90</v>
      </c>
      <c r="R69" s="11"/>
      <c r="S69" s="7"/>
      <c r="T69" s="11"/>
      <c r="U69" s="11"/>
      <c r="V69" s="11"/>
      <c r="W69" s="1162" t="s">
        <v>312</v>
      </c>
      <c r="X69" s="1175">
        <f>L64</f>
        <v>63.12</v>
      </c>
      <c r="Y69" s="1266">
        <f>M64</f>
        <v>60</v>
      </c>
      <c r="AA69" s="1960"/>
      <c r="AB69" s="7"/>
      <c r="AC69" s="4"/>
      <c r="AD69" s="244"/>
      <c r="AE69" s="217"/>
      <c r="AF69" s="275"/>
      <c r="AG69" s="217"/>
      <c r="AH69" s="201"/>
      <c r="AI69" s="217"/>
      <c r="AK69" s="217"/>
      <c r="AL69" s="214"/>
      <c r="AM69" s="216"/>
      <c r="AN69" s="291"/>
      <c r="AO69" s="201"/>
      <c r="AP69" s="199"/>
      <c r="AQ69" s="361"/>
      <c r="AR69" s="217"/>
      <c r="AS69" s="217"/>
      <c r="AT69" s="217"/>
      <c r="AU69" s="220"/>
      <c r="AV69" s="223"/>
      <c r="AW69" s="362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</row>
    <row r="70" spans="2:59">
      <c r="B70" s="204"/>
      <c r="C70" s="207"/>
      <c r="D70" s="11"/>
      <c r="E70" s="920" t="s">
        <v>86</v>
      </c>
      <c r="F70" s="660">
        <v>1</v>
      </c>
      <c r="G70" s="930">
        <v>1</v>
      </c>
      <c r="H70" s="920" t="s">
        <v>131</v>
      </c>
      <c r="I70" s="660">
        <v>6.9</v>
      </c>
      <c r="J70" s="922">
        <v>6.9</v>
      </c>
      <c r="K70" s="689" t="s">
        <v>292</v>
      </c>
      <c r="L70" s="660">
        <v>0.2</v>
      </c>
      <c r="M70" s="634">
        <v>0.2</v>
      </c>
      <c r="O70" s="1195" t="s">
        <v>204</v>
      </c>
      <c r="P70" s="1165">
        <f>L68</f>
        <v>27</v>
      </c>
      <c r="Q70" s="1159">
        <f>M68</f>
        <v>27</v>
      </c>
      <c r="R70" s="11"/>
      <c r="S70" s="11"/>
      <c r="T70" s="11"/>
      <c r="U70" s="11"/>
      <c r="V70" s="11"/>
      <c r="W70" s="1261" t="s">
        <v>315</v>
      </c>
      <c r="X70" s="1262">
        <f>SUM(X65:X69)</f>
        <v>109.78</v>
      </c>
      <c r="Y70" s="1263">
        <f>SUM(Y65:Y69)</f>
        <v>99.92</v>
      </c>
      <c r="Z70" s="1211"/>
      <c r="AA70" s="1960"/>
      <c r="AB70" s="7"/>
      <c r="AC70" s="15"/>
      <c r="AD70" s="244"/>
      <c r="AE70" s="217"/>
      <c r="AF70" s="275"/>
      <c r="AG70" s="217"/>
      <c r="AH70" s="201"/>
      <c r="AI70" s="217"/>
      <c r="AK70" s="217"/>
      <c r="AL70" s="214"/>
      <c r="AM70" s="216"/>
      <c r="AN70" s="291"/>
      <c r="AO70" s="201"/>
      <c r="AP70" s="199"/>
      <c r="AQ70" s="361"/>
      <c r="AR70" s="217"/>
      <c r="AS70" s="217"/>
      <c r="AT70" s="217"/>
      <c r="AU70" s="351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</row>
    <row r="71" spans="2:59">
      <c r="B71" s="204"/>
      <c r="C71" s="207"/>
      <c r="D71" s="11"/>
      <c r="E71" s="920" t="s">
        <v>125</v>
      </c>
      <c r="F71" s="660">
        <v>0.01</v>
      </c>
      <c r="G71" s="930">
        <v>0.01</v>
      </c>
      <c r="H71" s="723" t="s">
        <v>350</v>
      </c>
      <c r="I71" s="518">
        <v>7.7000000000000002E-3</v>
      </c>
      <c r="J71" s="497">
        <v>7.7000000000000002E-3</v>
      </c>
      <c r="K71" s="303" t="s">
        <v>121</v>
      </c>
      <c r="L71" s="499">
        <v>200</v>
      </c>
      <c r="M71" s="504">
        <v>200</v>
      </c>
      <c r="O71" s="1196" t="s">
        <v>393</v>
      </c>
      <c r="P71" s="1157">
        <f>I65</f>
        <v>104.4</v>
      </c>
      <c r="Q71" s="1159">
        <f>J65</f>
        <v>88.8</v>
      </c>
      <c r="R71" s="11"/>
      <c r="S71" s="11"/>
      <c r="T71" s="11"/>
      <c r="U71" s="11"/>
      <c r="V71" s="11"/>
      <c r="W71" s="1126"/>
      <c r="X71" s="1264"/>
      <c r="Y71" s="1267"/>
      <c r="AA71" s="1960"/>
      <c r="AB71" s="7"/>
      <c r="AC71" s="15"/>
      <c r="AD71" s="244"/>
      <c r="AE71" s="217"/>
      <c r="AF71" s="275"/>
      <c r="AG71" s="217"/>
      <c r="AH71" s="201"/>
      <c r="AI71" s="217"/>
      <c r="AK71" s="217"/>
      <c r="AL71" s="201"/>
      <c r="AM71" s="238"/>
      <c r="AN71" s="560"/>
      <c r="AO71" s="201"/>
      <c r="AP71" s="221"/>
      <c r="AQ71" s="352"/>
      <c r="AR71" s="217"/>
      <c r="AS71" s="217"/>
      <c r="AT71" s="217"/>
      <c r="AU71" s="214"/>
      <c r="AV71" s="216"/>
      <c r="AW71" s="291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</row>
    <row r="72" spans="2:59">
      <c r="B72" s="204"/>
      <c r="C72" s="207"/>
      <c r="D72" s="11"/>
      <c r="E72" s="920" t="s">
        <v>121</v>
      </c>
      <c r="F72" s="660">
        <v>175</v>
      </c>
      <c r="G72" s="930"/>
      <c r="H72" s="929" t="s">
        <v>86</v>
      </c>
      <c r="I72" s="667">
        <v>0.68</v>
      </c>
      <c r="J72" s="921">
        <v>0.68</v>
      </c>
      <c r="K72" s="503"/>
      <c r="L72" s="549"/>
      <c r="M72" s="717"/>
      <c r="O72" s="1156" t="s">
        <v>122</v>
      </c>
      <c r="P72" s="1157">
        <f>F69</f>
        <v>5</v>
      </c>
      <c r="Q72" s="1163">
        <f>G69</f>
        <v>5</v>
      </c>
      <c r="R72" s="11"/>
      <c r="S72" s="11"/>
      <c r="T72" s="11"/>
      <c r="U72" s="11"/>
      <c r="V72" s="11"/>
      <c r="W72" s="11"/>
      <c r="X72" s="11"/>
      <c r="Y72" s="98"/>
      <c r="AA72" s="1960"/>
      <c r="AB72" s="7"/>
      <c r="AC72" s="15"/>
      <c r="AD72" s="244"/>
      <c r="AE72" s="217"/>
      <c r="AF72" s="275"/>
      <c r="AG72" s="217"/>
      <c r="AH72" s="279"/>
      <c r="AI72" s="217"/>
      <c r="AK72" s="217"/>
      <c r="AL72" s="217"/>
      <c r="AM72" s="217"/>
      <c r="AN72" s="217"/>
      <c r="AO72" s="201"/>
      <c r="AP72" s="199"/>
      <c r="AQ72" s="338"/>
      <c r="AR72" s="217"/>
      <c r="AS72" s="217"/>
      <c r="AT72" s="217"/>
      <c r="AU72" s="201"/>
      <c r="AV72" s="216"/>
      <c r="AW72" s="291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</row>
    <row r="73" spans="2:59">
      <c r="B73" s="204"/>
      <c r="C73" s="207"/>
      <c r="D73" s="11"/>
      <c r="E73" s="86"/>
      <c r="F73" s="11"/>
      <c r="G73" s="98"/>
      <c r="H73" s="86"/>
      <c r="I73" s="11"/>
      <c r="J73" s="98"/>
      <c r="K73" s="201"/>
      <c r="L73" s="59"/>
      <c r="M73" s="613"/>
      <c r="O73" s="1156" t="s">
        <v>131</v>
      </c>
      <c r="P73" s="1157">
        <f>I70</f>
        <v>6.9</v>
      </c>
      <c r="Q73" s="1159">
        <f>J70</f>
        <v>6.9</v>
      </c>
      <c r="R73" s="11"/>
      <c r="S73" s="11"/>
      <c r="T73" s="11"/>
      <c r="U73" s="11"/>
      <c r="V73" s="11"/>
      <c r="W73" s="11"/>
      <c r="X73" s="11"/>
      <c r="Y73" s="98"/>
      <c r="AA73" s="1960"/>
      <c r="AB73" s="7"/>
      <c r="AC73" s="15"/>
      <c r="AD73" s="244"/>
      <c r="AE73" s="217"/>
      <c r="AF73" s="275"/>
      <c r="AG73" s="217"/>
      <c r="AH73" s="201"/>
      <c r="AI73" s="217"/>
      <c r="AK73" s="217"/>
      <c r="AL73" s="217"/>
      <c r="AM73" s="217"/>
      <c r="AN73" s="217"/>
      <c r="AO73" s="201"/>
      <c r="AP73" s="199"/>
      <c r="AQ73" s="338"/>
      <c r="AR73" s="217"/>
      <c r="AS73" s="217"/>
      <c r="AT73" s="217"/>
      <c r="AU73" s="201"/>
      <c r="AV73" s="199"/>
      <c r="AW73" s="361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</row>
    <row r="74" spans="2:59" ht="15.75" thickBot="1">
      <c r="B74" s="205"/>
      <c r="C74" s="208"/>
      <c r="D74" s="38"/>
      <c r="E74" s="78"/>
      <c r="F74" s="38"/>
      <c r="G74" s="101"/>
      <c r="H74" s="78"/>
      <c r="I74" s="38"/>
      <c r="J74" s="101"/>
      <c r="K74" s="186"/>
      <c r="L74" s="718"/>
      <c r="M74" s="719"/>
      <c r="O74" s="1156" t="s">
        <v>82</v>
      </c>
      <c r="P74" s="1157">
        <f>L69</f>
        <v>12</v>
      </c>
      <c r="Q74" s="1183">
        <f>M69</f>
        <v>12</v>
      </c>
      <c r="R74" s="11"/>
      <c r="S74" s="11"/>
      <c r="T74" s="11"/>
      <c r="U74" s="11"/>
      <c r="V74" s="11"/>
      <c r="W74" s="11"/>
      <c r="X74" s="11"/>
      <c r="Y74" s="98"/>
      <c r="AA74" s="238"/>
      <c r="AB74" s="201"/>
      <c r="AC74" s="187"/>
      <c r="AD74" s="244"/>
      <c r="AE74" s="217"/>
      <c r="AF74" s="275"/>
      <c r="AG74" s="217"/>
      <c r="AH74" s="217"/>
      <c r="AI74" s="217"/>
      <c r="AK74" s="217"/>
      <c r="AL74" s="201"/>
      <c r="AM74" s="199"/>
      <c r="AN74" s="338"/>
      <c r="AO74" s="201"/>
      <c r="AP74" s="579"/>
      <c r="AQ74" s="529"/>
      <c r="AR74" s="217"/>
      <c r="AS74" s="217"/>
      <c r="AT74" s="217"/>
      <c r="AU74" s="214"/>
      <c r="AV74" s="216"/>
      <c r="AW74" s="216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</row>
    <row r="75" spans="2:59" ht="16.5" thickBot="1">
      <c r="B75" s="445" t="s">
        <v>692</v>
      </c>
      <c r="C75" s="271"/>
      <c r="E75" s="201"/>
      <c r="F75" s="11"/>
      <c r="G75" s="214"/>
      <c r="O75" s="1156" t="s">
        <v>86</v>
      </c>
      <c r="P75" s="1157">
        <f>F70+I72</f>
        <v>1.6800000000000002</v>
      </c>
      <c r="Q75" s="1268">
        <f>G70+J72</f>
        <v>1.6800000000000002</v>
      </c>
      <c r="R75" s="11"/>
      <c r="S75" s="11"/>
      <c r="T75" s="11"/>
      <c r="U75" s="11"/>
      <c r="V75" s="11"/>
      <c r="W75" s="11"/>
      <c r="X75" s="11"/>
      <c r="Y75" s="98"/>
      <c r="AA75" s="1960"/>
      <c r="AB75" s="7"/>
      <c r="AC75" s="1961"/>
      <c r="AD75" s="244"/>
      <c r="AE75" s="330"/>
      <c r="AF75" s="275"/>
      <c r="AG75" s="217"/>
      <c r="AH75" s="217"/>
      <c r="AI75" s="217"/>
      <c r="AK75" s="217"/>
      <c r="AL75" s="201"/>
      <c r="AM75" s="199"/>
      <c r="AN75" s="338"/>
      <c r="AO75" s="201"/>
      <c r="AP75" s="216"/>
      <c r="AQ75" s="291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</row>
    <row r="76" spans="2:59" ht="17.25" customHeight="1" thickBot="1">
      <c r="B76" s="1790" t="s">
        <v>271</v>
      </c>
      <c r="C76" s="265"/>
      <c r="D76" s="198"/>
      <c r="E76" s="950" t="s">
        <v>432</v>
      </c>
      <c r="F76" s="94"/>
      <c r="G76" s="72"/>
      <c r="H76" s="234" t="s">
        <v>163</v>
      </c>
      <c r="I76" s="250"/>
      <c r="J76" s="315"/>
      <c r="K76" s="846" t="s">
        <v>394</v>
      </c>
      <c r="L76" s="51"/>
      <c r="M76" s="51"/>
      <c r="O76" s="1197" t="s">
        <v>508</v>
      </c>
      <c r="P76" s="1171">
        <f>F71+I71</f>
        <v>1.77E-2</v>
      </c>
      <c r="Q76" s="1172">
        <f>G71+J71</f>
        <v>1.77E-2</v>
      </c>
      <c r="R76" s="38"/>
      <c r="S76" s="38"/>
      <c r="T76" s="38"/>
      <c r="U76" s="38"/>
      <c r="V76" s="38"/>
      <c r="W76" s="38"/>
      <c r="X76" s="38"/>
      <c r="Y76" s="101"/>
      <c r="AA76" s="1960"/>
      <c r="AB76" s="7"/>
      <c r="AC76" s="15"/>
      <c r="AD76" s="244"/>
      <c r="AE76" s="217"/>
      <c r="AF76" s="275"/>
      <c r="AG76" s="217"/>
      <c r="AH76" s="217"/>
      <c r="AI76" s="217"/>
      <c r="AK76" s="217"/>
      <c r="AL76" s="201"/>
      <c r="AM76" s="199"/>
      <c r="AN76" s="338"/>
      <c r="AO76" s="201"/>
      <c r="AP76" s="221"/>
      <c r="AQ76" s="352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</row>
    <row r="77" spans="2:59" ht="15.75" thickBot="1">
      <c r="B77" s="949" t="s">
        <v>237</v>
      </c>
      <c r="C77" s="1536" t="s">
        <v>431</v>
      </c>
      <c r="D77" s="463">
        <v>250</v>
      </c>
      <c r="E77" s="142" t="s">
        <v>433</v>
      </c>
      <c r="F77" s="38"/>
      <c r="G77" s="101"/>
      <c r="H77" s="128" t="s">
        <v>180</v>
      </c>
      <c r="I77" s="129" t="s">
        <v>181</v>
      </c>
      <c r="J77" s="331" t="s">
        <v>182</v>
      </c>
      <c r="K77" s="495" t="s">
        <v>180</v>
      </c>
      <c r="L77" s="129" t="s">
        <v>181</v>
      </c>
      <c r="M77" s="331" t="s">
        <v>182</v>
      </c>
      <c r="AA77" s="1964"/>
      <c r="AB77" s="189"/>
      <c r="AC77" s="15"/>
      <c r="AD77" s="244"/>
      <c r="AE77" s="217"/>
      <c r="AF77" s="201"/>
      <c r="AG77" s="217"/>
      <c r="AH77" s="217"/>
      <c r="AI77" s="217"/>
      <c r="AK77" s="217"/>
      <c r="AL77" s="201"/>
      <c r="AM77" s="199"/>
      <c r="AN77" s="338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</row>
    <row r="78" spans="2:59" ht="16.5" thickBot="1">
      <c r="B78" s="468" t="s">
        <v>35</v>
      </c>
      <c r="C78" s="464" t="s">
        <v>164</v>
      </c>
      <c r="D78" s="649" t="s">
        <v>288</v>
      </c>
      <c r="E78" s="500" t="s">
        <v>180</v>
      </c>
      <c r="F78" s="129" t="s">
        <v>181</v>
      </c>
      <c r="G78" s="331" t="s">
        <v>182</v>
      </c>
      <c r="H78" s="519" t="s">
        <v>537</v>
      </c>
      <c r="I78" s="520">
        <v>132</v>
      </c>
      <c r="J78" s="521">
        <v>74</v>
      </c>
      <c r="K78" s="132" t="s">
        <v>395</v>
      </c>
      <c r="L78" s="296">
        <v>38</v>
      </c>
      <c r="M78" s="337">
        <v>38</v>
      </c>
      <c r="O78" s="1143" t="s">
        <v>271</v>
      </c>
      <c r="P78" s="1144"/>
      <c r="Q78" s="1144"/>
      <c r="R78" s="1145"/>
      <c r="S78" s="51"/>
      <c r="T78" s="51"/>
      <c r="U78" s="51"/>
      <c r="V78" s="51"/>
      <c r="W78" s="51"/>
      <c r="X78" s="51"/>
      <c r="Y78" s="66"/>
      <c r="AA78" s="1964"/>
      <c r="AB78" s="7"/>
      <c r="AC78" s="15"/>
      <c r="AD78" s="244"/>
      <c r="AE78" s="217"/>
      <c r="AF78" s="275"/>
      <c r="AG78" s="217"/>
      <c r="AH78" s="201"/>
      <c r="AI78" s="201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</row>
    <row r="79" spans="2:59" ht="15.75" thickBot="1">
      <c r="B79" s="204"/>
      <c r="C79" s="200" t="s">
        <v>219</v>
      </c>
      <c r="D79" s="244"/>
      <c r="E79" s="134" t="s">
        <v>176</v>
      </c>
      <c r="F79" s="288">
        <v>64.38</v>
      </c>
      <c r="G79" s="332">
        <v>51.5</v>
      </c>
      <c r="H79" s="951" t="s">
        <v>117</v>
      </c>
      <c r="I79" s="952">
        <v>18.100000000000001</v>
      </c>
      <c r="J79" s="953">
        <v>18.100000000000001</v>
      </c>
      <c r="K79" s="929" t="s">
        <v>122</v>
      </c>
      <c r="L79" s="667">
        <v>5</v>
      </c>
      <c r="M79" s="921">
        <v>5</v>
      </c>
      <c r="O79" s="1146" t="s">
        <v>180</v>
      </c>
      <c r="P79" s="1147" t="s">
        <v>181</v>
      </c>
      <c r="Q79" s="1148" t="s">
        <v>182</v>
      </c>
      <c r="R79" s="94"/>
      <c r="S79" s="1149" t="s">
        <v>180</v>
      </c>
      <c r="T79" s="1149" t="s">
        <v>181</v>
      </c>
      <c r="U79" s="1150" t="s">
        <v>182</v>
      </c>
      <c r="V79" s="94"/>
      <c r="W79" s="1149" t="s">
        <v>180</v>
      </c>
      <c r="X79" s="1149" t="s">
        <v>181</v>
      </c>
      <c r="Y79" s="1150" t="s">
        <v>182</v>
      </c>
      <c r="AA79" s="1960"/>
      <c r="AB79" s="7"/>
      <c r="AC79" s="15"/>
      <c r="AD79" s="244"/>
      <c r="AE79" s="1123"/>
      <c r="AF79" s="1117"/>
      <c r="AG79" s="217"/>
      <c r="AH79" s="187"/>
      <c r="AI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</row>
    <row r="80" spans="2:59">
      <c r="B80" s="513" t="s">
        <v>293</v>
      </c>
      <c r="C80" s="1531" t="s">
        <v>396</v>
      </c>
      <c r="D80" s="853" t="s">
        <v>166</v>
      </c>
      <c r="E80" s="920" t="s">
        <v>76</v>
      </c>
      <c r="F80" s="660">
        <v>40</v>
      </c>
      <c r="G80" s="930">
        <v>30</v>
      </c>
      <c r="H80" s="951" t="s">
        <v>120</v>
      </c>
      <c r="I80" s="952">
        <v>22</v>
      </c>
      <c r="J80" s="953">
        <v>22</v>
      </c>
      <c r="K80" s="929" t="s">
        <v>121</v>
      </c>
      <c r="L80" s="667">
        <v>68.400000000000006</v>
      </c>
      <c r="M80" s="921">
        <v>68.400000000000006</v>
      </c>
      <c r="O80" s="1151" t="s">
        <v>483</v>
      </c>
      <c r="P80" s="1152">
        <f>D84</f>
        <v>40</v>
      </c>
      <c r="Q80" s="1159">
        <f>D84</f>
        <v>40</v>
      </c>
      <c r="R80" s="11"/>
      <c r="S80" s="924" t="s">
        <v>82</v>
      </c>
      <c r="T80" s="1157">
        <f>L87</f>
        <v>0.96</v>
      </c>
      <c r="U80" s="1159">
        <f>M87</f>
        <v>0.96</v>
      </c>
      <c r="V80" s="11"/>
      <c r="W80" s="1179" t="s">
        <v>484</v>
      </c>
      <c r="X80" s="190"/>
      <c r="Y80" s="193"/>
      <c r="AA80" s="1960"/>
      <c r="AB80" s="7"/>
      <c r="AC80" s="15"/>
      <c r="AD80" s="244"/>
      <c r="AE80" s="217"/>
      <c r="AF80" s="275"/>
      <c r="AG80" s="217"/>
      <c r="AH80" s="214"/>
      <c r="AI80" s="217"/>
      <c r="AK80" s="217"/>
      <c r="AL80" s="306"/>
      <c r="AM80" s="306"/>
      <c r="AN80" s="306"/>
      <c r="AO80" s="306"/>
      <c r="AP80" s="306"/>
      <c r="AQ80" s="306"/>
      <c r="AR80" s="306"/>
      <c r="AS80" s="217"/>
      <c r="AT80" s="306"/>
      <c r="AU80" s="217"/>
      <c r="AV80" s="216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</row>
    <row r="81" spans="2:59">
      <c r="B81" s="514" t="s">
        <v>175</v>
      </c>
      <c r="C81" s="465" t="s">
        <v>397</v>
      </c>
      <c r="D81" s="854"/>
      <c r="E81" s="920" t="s">
        <v>106</v>
      </c>
      <c r="F81" s="660">
        <v>12.5</v>
      </c>
      <c r="G81" s="930">
        <v>10</v>
      </c>
      <c r="H81" s="661" t="s">
        <v>122</v>
      </c>
      <c r="I81" s="651">
        <v>4</v>
      </c>
      <c r="J81" s="953">
        <v>4</v>
      </c>
      <c r="K81" s="920"/>
      <c r="L81" s="677"/>
      <c r="M81" s="956"/>
      <c r="O81" s="1156" t="s">
        <v>485</v>
      </c>
      <c r="P81" s="1157">
        <f>I79+D83</f>
        <v>88.1</v>
      </c>
      <c r="Q81" s="1158">
        <f>J79+D83</f>
        <v>88.1</v>
      </c>
      <c r="R81" s="11"/>
      <c r="S81" s="924" t="s">
        <v>86</v>
      </c>
      <c r="T81" s="1157">
        <f>F85+I92</f>
        <v>1.05</v>
      </c>
      <c r="U81" s="1159">
        <f>G85+J92</f>
        <v>1.05</v>
      </c>
      <c r="V81" s="11"/>
      <c r="W81" s="1160" t="s">
        <v>158</v>
      </c>
      <c r="X81" s="1157">
        <f>F83+I87+L85</f>
        <v>24.560000000000002</v>
      </c>
      <c r="Y81" s="1245">
        <f>J87+M85+G83</f>
        <v>24.56</v>
      </c>
      <c r="AA81" s="1960"/>
      <c r="AB81" s="7"/>
      <c r="AC81" s="15"/>
      <c r="AD81" s="244"/>
      <c r="AE81" s="217"/>
      <c r="AF81" s="275"/>
      <c r="AG81" s="217"/>
      <c r="AH81" s="214"/>
      <c r="AI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1234"/>
      <c r="AU81" s="217"/>
      <c r="AV81" s="1328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</row>
    <row r="82" spans="2:59">
      <c r="B82" s="697" t="s">
        <v>10</v>
      </c>
      <c r="C82" s="812" t="s">
        <v>287</v>
      </c>
      <c r="D82" s="805">
        <v>200</v>
      </c>
      <c r="E82" s="920" t="s">
        <v>228</v>
      </c>
      <c r="F82" s="660">
        <v>12</v>
      </c>
      <c r="G82" s="930">
        <v>10</v>
      </c>
      <c r="H82" s="920" t="s">
        <v>145</v>
      </c>
      <c r="I82" s="660" t="s">
        <v>374</v>
      </c>
      <c r="J82" s="922">
        <v>4</v>
      </c>
      <c r="K82" s="957" t="s">
        <v>294</v>
      </c>
      <c r="L82" s="647"/>
      <c r="M82" s="958"/>
      <c r="O82" s="1156" t="s">
        <v>118</v>
      </c>
      <c r="P82" s="1157">
        <f>I85</f>
        <v>0.4</v>
      </c>
      <c r="Q82" s="1159">
        <f>J85</f>
        <v>0.4</v>
      </c>
      <c r="R82" s="11"/>
      <c r="S82" s="924" t="s">
        <v>508</v>
      </c>
      <c r="T82" s="1157">
        <f>F86+I93</f>
        <v>1.2E-2</v>
      </c>
      <c r="U82" s="1198">
        <f>G86+J93</f>
        <v>1.2E-2</v>
      </c>
      <c r="V82" s="11"/>
      <c r="W82" s="1162" t="s">
        <v>313</v>
      </c>
      <c r="X82" s="1157">
        <f>F87+I88</f>
        <v>3.8</v>
      </c>
      <c r="Y82" s="1245">
        <f>G87+J88</f>
        <v>3.8</v>
      </c>
      <c r="AA82" s="1095"/>
      <c r="AB82" s="232"/>
      <c r="AC82" s="187"/>
      <c r="AD82" s="244"/>
      <c r="AE82" s="217"/>
      <c r="AF82" s="275"/>
      <c r="AG82" s="217"/>
      <c r="AH82" s="214"/>
      <c r="AI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1234"/>
      <c r="AU82" s="217"/>
      <c r="AV82" s="1329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</row>
    <row r="83" spans="2:59">
      <c r="B83" s="462" t="s">
        <v>11</v>
      </c>
      <c r="C83" s="812" t="s">
        <v>12</v>
      </c>
      <c r="D83" s="948">
        <v>70</v>
      </c>
      <c r="E83" s="498" t="s">
        <v>104</v>
      </c>
      <c r="F83" s="499">
        <v>2.5</v>
      </c>
      <c r="G83" s="711">
        <v>2.5</v>
      </c>
      <c r="H83" s="661" t="s">
        <v>165</v>
      </c>
      <c r="I83" s="727">
        <v>10</v>
      </c>
      <c r="J83" s="954">
        <v>10</v>
      </c>
      <c r="K83" s="573" t="s">
        <v>114</v>
      </c>
      <c r="L83" s="518">
        <v>76.56</v>
      </c>
      <c r="M83" s="497">
        <v>60</v>
      </c>
      <c r="O83" s="1156" t="s">
        <v>495</v>
      </c>
      <c r="P83" s="1157">
        <f>L78</f>
        <v>38</v>
      </c>
      <c r="Q83" s="1159">
        <f>M78</f>
        <v>38</v>
      </c>
      <c r="R83" s="11"/>
      <c r="S83" s="641" t="s">
        <v>165</v>
      </c>
      <c r="T83" s="1157">
        <f>I83</f>
        <v>10</v>
      </c>
      <c r="U83" s="1159">
        <f>J83</f>
        <v>10</v>
      </c>
      <c r="V83" s="11"/>
      <c r="W83" s="1162" t="s">
        <v>487</v>
      </c>
      <c r="X83" s="1157">
        <f>F79</f>
        <v>64.38</v>
      </c>
      <c r="Y83" s="1251">
        <f>G79</f>
        <v>51.5</v>
      </c>
      <c r="AA83" s="1960"/>
      <c r="AB83" s="7"/>
      <c r="AC83" s="15"/>
      <c r="AD83" s="244"/>
      <c r="AE83" s="217"/>
      <c r="AF83" s="275"/>
      <c r="AG83" s="217"/>
      <c r="AH83" s="201"/>
      <c r="AI83" s="217"/>
      <c r="AK83" s="217"/>
      <c r="AL83" s="217"/>
      <c r="AM83" s="217"/>
      <c r="AN83" s="217"/>
      <c r="AO83" s="217"/>
      <c r="AP83" s="217"/>
      <c r="AQ83" s="217"/>
      <c r="AR83" s="441"/>
      <c r="AS83" s="372"/>
      <c r="AT83" s="1234"/>
      <c r="AU83" s="217"/>
      <c r="AV83" s="1330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</row>
    <row r="84" spans="2:59">
      <c r="B84" s="462" t="s">
        <v>11</v>
      </c>
      <c r="C84" s="812" t="s">
        <v>17</v>
      </c>
      <c r="D84" s="948">
        <v>40</v>
      </c>
      <c r="E84" s="498" t="s">
        <v>122</v>
      </c>
      <c r="F84" s="667">
        <v>5</v>
      </c>
      <c r="G84" s="930">
        <v>5</v>
      </c>
      <c r="H84" s="489" t="s">
        <v>131</v>
      </c>
      <c r="I84" s="490">
        <v>6</v>
      </c>
      <c r="J84" s="491">
        <v>6</v>
      </c>
      <c r="K84" s="931" t="s">
        <v>352</v>
      </c>
      <c r="L84" s="660">
        <v>16.64</v>
      </c>
      <c r="M84" s="933">
        <v>14</v>
      </c>
      <c r="O84" s="920" t="s">
        <v>76</v>
      </c>
      <c r="P84" s="1187">
        <f>F80</f>
        <v>40</v>
      </c>
      <c r="Q84" s="1159">
        <f>G80</f>
        <v>30</v>
      </c>
      <c r="R84" s="11"/>
      <c r="S84" s="11"/>
      <c r="T84" s="11"/>
      <c r="U84" s="11"/>
      <c r="V84" s="11"/>
      <c r="W84" s="1162" t="s">
        <v>128</v>
      </c>
      <c r="X84" s="1157">
        <f>F82+I89+L84</f>
        <v>29.68</v>
      </c>
      <c r="Y84" s="1245">
        <f>G82+J89+M84</f>
        <v>24.865000000000002</v>
      </c>
      <c r="AA84" s="1963"/>
      <c r="AB84" s="7"/>
      <c r="AC84" s="15"/>
      <c r="AD84" s="244"/>
      <c r="AE84" s="217"/>
      <c r="AF84" s="275"/>
      <c r="AG84" s="217"/>
      <c r="AH84" s="201"/>
      <c r="AI84" s="1255"/>
      <c r="AK84" s="217"/>
      <c r="AL84" s="217"/>
      <c r="AM84" s="217"/>
      <c r="AN84" s="217"/>
      <c r="AO84" s="217"/>
      <c r="AP84" s="441"/>
      <c r="AQ84" s="441"/>
      <c r="AR84" s="441"/>
      <c r="AS84" s="217"/>
      <c r="AT84" s="1234"/>
      <c r="AU84" s="217"/>
      <c r="AV84" s="1330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</row>
    <row r="85" spans="2:59">
      <c r="B85" s="1952" t="s">
        <v>14</v>
      </c>
      <c r="C85" s="1731" t="s">
        <v>676</v>
      </c>
      <c r="D85" s="1039">
        <v>90</v>
      </c>
      <c r="E85" s="920" t="s">
        <v>86</v>
      </c>
      <c r="F85" s="660">
        <v>1</v>
      </c>
      <c r="G85" s="930">
        <v>1</v>
      </c>
      <c r="H85" s="955" t="s">
        <v>296</v>
      </c>
      <c r="I85" s="660">
        <v>0.4</v>
      </c>
      <c r="J85" s="933">
        <v>0.4</v>
      </c>
      <c r="K85" s="931" t="s">
        <v>353</v>
      </c>
      <c r="L85" s="660">
        <v>20</v>
      </c>
      <c r="M85" s="933">
        <v>20</v>
      </c>
      <c r="O85" s="1151" t="s">
        <v>314</v>
      </c>
      <c r="P85" s="1199">
        <f>X87</f>
        <v>218.32</v>
      </c>
      <c r="Q85" s="1297">
        <f>Y87</f>
        <v>180.19499999999999</v>
      </c>
      <c r="R85" s="11"/>
      <c r="S85" s="11"/>
      <c r="T85" s="11"/>
      <c r="U85" s="11"/>
      <c r="V85" s="11"/>
      <c r="W85" s="1162" t="s">
        <v>106</v>
      </c>
      <c r="X85" s="1157">
        <f>F81+I91</f>
        <v>19.34</v>
      </c>
      <c r="Y85" s="1245">
        <f>G81+J91</f>
        <v>15.469999999999999</v>
      </c>
      <c r="AA85" s="1960"/>
      <c r="AB85" s="7"/>
      <c r="AC85" s="15"/>
      <c r="AD85" s="244"/>
      <c r="AE85" s="217"/>
      <c r="AF85" s="275"/>
      <c r="AG85" s="217"/>
      <c r="AH85" s="201"/>
      <c r="AI85" s="217"/>
      <c r="AK85" s="217"/>
      <c r="AL85" s="217"/>
      <c r="AM85" s="217"/>
      <c r="AN85" s="217"/>
      <c r="AO85" s="217"/>
      <c r="AP85" s="441"/>
      <c r="AQ85" s="441"/>
      <c r="AR85" s="441"/>
      <c r="AS85" s="217"/>
      <c r="AT85" s="1234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</row>
    <row r="86" spans="2:59" ht="17.25" customHeight="1">
      <c r="B86" s="213"/>
      <c r="C86" s="212"/>
      <c r="D86" s="236"/>
      <c r="E86" s="920" t="s">
        <v>125</v>
      </c>
      <c r="F86" s="660">
        <v>0.01</v>
      </c>
      <c r="G86" s="930">
        <v>0.01</v>
      </c>
      <c r="H86" s="951" t="s">
        <v>121</v>
      </c>
      <c r="I86" s="660">
        <v>13.15</v>
      </c>
      <c r="J86" s="933">
        <v>13.15</v>
      </c>
      <c r="K86" s="695" t="s">
        <v>131</v>
      </c>
      <c r="L86" s="651">
        <v>6</v>
      </c>
      <c r="M86" s="959">
        <v>6</v>
      </c>
      <c r="O86" s="1151" t="s">
        <v>496</v>
      </c>
      <c r="P86" s="1152">
        <f>D85</f>
        <v>90</v>
      </c>
      <c r="Q86" s="1159">
        <f>D85</f>
        <v>90</v>
      </c>
      <c r="R86" s="11"/>
      <c r="S86" s="11"/>
      <c r="T86" s="11"/>
      <c r="U86" s="11"/>
      <c r="V86" s="11"/>
      <c r="W86" s="1162" t="s">
        <v>114</v>
      </c>
      <c r="X86" s="1157">
        <f>L83</f>
        <v>76.56</v>
      </c>
      <c r="Y86" s="1246">
        <f>M83</f>
        <v>60</v>
      </c>
      <c r="AA86" s="1960"/>
      <c r="AB86" s="7"/>
      <c r="AC86" s="15"/>
      <c r="AD86" s="244"/>
      <c r="AE86" s="217"/>
      <c r="AF86" s="275"/>
      <c r="AG86" s="217"/>
      <c r="AH86" s="201"/>
      <c r="AI86" s="1285"/>
      <c r="AK86" s="217"/>
      <c r="AL86" s="217"/>
      <c r="AM86" s="217"/>
      <c r="AN86" s="217"/>
      <c r="AO86" s="217"/>
      <c r="AP86" s="441"/>
      <c r="AQ86" s="441"/>
      <c r="AR86" s="441"/>
      <c r="AS86" s="217"/>
      <c r="AT86" s="1234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</row>
    <row r="87" spans="2:59">
      <c r="B87" s="204"/>
      <c r="C87" s="207"/>
      <c r="D87" s="217"/>
      <c r="E87" s="920" t="s">
        <v>107</v>
      </c>
      <c r="F87" s="660">
        <v>1.9</v>
      </c>
      <c r="G87" s="921">
        <v>1.9</v>
      </c>
      <c r="H87" s="661" t="s">
        <v>104</v>
      </c>
      <c r="I87" s="660">
        <v>2.06</v>
      </c>
      <c r="J87" s="933">
        <v>2.06</v>
      </c>
      <c r="K87" s="661" t="s">
        <v>82</v>
      </c>
      <c r="L87" s="660">
        <v>0.96</v>
      </c>
      <c r="M87" s="933">
        <v>0.96</v>
      </c>
      <c r="O87" s="1200" t="s">
        <v>354</v>
      </c>
      <c r="P87" s="1157">
        <f>D82</f>
        <v>200</v>
      </c>
      <c r="Q87" s="1159">
        <f>D82</f>
        <v>200</v>
      </c>
      <c r="R87" s="11"/>
      <c r="S87" s="11"/>
      <c r="T87" s="11"/>
      <c r="U87" s="11"/>
      <c r="V87" s="11"/>
      <c r="W87" s="1167" t="s">
        <v>315</v>
      </c>
      <c r="X87" s="1168">
        <f>SUM(X81:X86)</f>
        <v>218.32</v>
      </c>
      <c r="Y87" s="1260">
        <f>SUM(Y81:Y86)</f>
        <v>180.19499999999999</v>
      </c>
      <c r="AA87" s="1960"/>
      <c r="AB87" s="7"/>
      <c r="AC87" s="15"/>
      <c r="AD87" s="244"/>
      <c r="AE87" s="217"/>
      <c r="AF87" s="275"/>
      <c r="AG87" s="217"/>
      <c r="AH87" s="201"/>
      <c r="AI87" s="217"/>
      <c r="AK87" s="217"/>
      <c r="AL87" s="217"/>
      <c r="AM87" s="236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</row>
    <row r="88" spans="2:59">
      <c r="B88" s="204"/>
      <c r="C88" s="207"/>
      <c r="D88" s="217"/>
      <c r="E88" s="920" t="s">
        <v>121</v>
      </c>
      <c r="F88" s="660">
        <v>200</v>
      </c>
      <c r="G88" s="930">
        <v>200</v>
      </c>
      <c r="H88" s="920" t="s">
        <v>107</v>
      </c>
      <c r="I88" s="729">
        <v>1.9</v>
      </c>
      <c r="J88" s="921">
        <v>1.9</v>
      </c>
      <c r="K88" s="86"/>
      <c r="L88" s="11"/>
      <c r="M88" s="98"/>
      <c r="O88" s="1201" t="s">
        <v>537</v>
      </c>
      <c r="P88" s="1175">
        <f>I78</f>
        <v>132</v>
      </c>
      <c r="Q88" s="1183">
        <f>J78</f>
        <v>74</v>
      </c>
      <c r="R88" s="11"/>
      <c r="S88" s="11"/>
      <c r="T88" s="11"/>
      <c r="U88" s="11"/>
      <c r="V88" s="11"/>
      <c r="W88" s="11"/>
      <c r="X88" s="11"/>
      <c r="Y88" s="98"/>
      <c r="AA88" s="1960"/>
      <c r="AB88" s="7"/>
      <c r="AC88" s="15"/>
      <c r="AD88" s="244"/>
      <c r="AE88" s="217"/>
      <c r="AF88" s="275"/>
      <c r="AG88" s="217"/>
      <c r="AH88" s="201"/>
      <c r="AI88" s="1255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</row>
    <row r="89" spans="2:59" ht="16.5" customHeight="1">
      <c r="B89" s="204"/>
      <c r="C89" s="207"/>
      <c r="D89" s="11"/>
      <c r="E89" s="86"/>
      <c r="F89" s="11"/>
      <c r="G89" s="98"/>
      <c r="H89" s="920" t="s">
        <v>151</v>
      </c>
      <c r="I89" s="660">
        <v>1.04</v>
      </c>
      <c r="J89" s="933">
        <v>0.86499999999999999</v>
      </c>
      <c r="K89" s="86"/>
      <c r="L89" s="11"/>
      <c r="M89" s="98"/>
      <c r="O89" s="1156" t="s">
        <v>96</v>
      </c>
      <c r="P89" s="1165">
        <f>I80</f>
        <v>22</v>
      </c>
      <c r="Q89" s="1159">
        <f>J80</f>
        <v>22</v>
      </c>
      <c r="R89" s="11"/>
      <c r="S89" s="11"/>
      <c r="T89" s="11"/>
      <c r="U89" s="11"/>
      <c r="V89" s="11"/>
      <c r="W89" s="11"/>
      <c r="X89" s="11"/>
      <c r="Y89" s="1202"/>
      <c r="AA89" s="1960"/>
      <c r="AB89" s="7"/>
      <c r="AC89" s="15"/>
      <c r="AD89" s="244"/>
      <c r="AE89" s="217"/>
      <c r="AF89" s="275"/>
      <c r="AG89" s="217"/>
      <c r="AH89" s="201"/>
      <c r="AI89" s="217"/>
      <c r="AK89" s="217"/>
      <c r="AL89" s="217"/>
      <c r="AM89" s="450"/>
      <c r="AN89" s="541"/>
      <c r="AO89" s="451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</row>
    <row r="90" spans="2:59" ht="12.75" customHeight="1">
      <c r="B90" s="204"/>
      <c r="C90" s="207"/>
      <c r="D90" s="11"/>
      <c r="E90" s="218"/>
      <c r="F90" s="14"/>
      <c r="G90" s="1040"/>
      <c r="H90" s="920" t="s">
        <v>108</v>
      </c>
      <c r="I90" s="660">
        <v>2</v>
      </c>
      <c r="J90" s="933">
        <v>2</v>
      </c>
      <c r="K90" s="86"/>
      <c r="L90" s="11"/>
      <c r="M90" s="98"/>
      <c r="O90" s="1156" t="s">
        <v>122</v>
      </c>
      <c r="P90" s="1157">
        <f>F84+I81+I90+L79</f>
        <v>16</v>
      </c>
      <c r="Q90" s="1203">
        <f>G84+J81+J90+M79</f>
        <v>16</v>
      </c>
      <c r="R90" s="11"/>
      <c r="S90" s="11"/>
      <c r="T90" s="11"/>
      <c r="U90" s="11"/>
      <c r="V90" s="11"/>
      <c r="W90" s="7"/>
      <c r="X90" s="794"/>
      <c r="Y90" s="1226"/>
      <c r="AA90" s="244"/>
      <c r="AB90" s="244"/>
      <c r="AC90" s="244"/>
      <c r="AD90" s="217"/>
      <c r="AE90" s="1285"/>
      <c r="AF90" s="275"/>
      <c r="AG90" s="217"/>
      <c r="AH90" s="201"/>
      <c r="AI90" s="217"/>
      <c r="AK90" s="217"/>
      <c r="AL90" s="1331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</row>
    <row r="91" spans="2:59" ht="13.5" customHeight="1">
      <c r="B91" s="204"/>
      <c r="C91" s="207"/>
      <c r="D91" s="11"/>
      <c r="E91" s="218"/>
      <c r="F91" s="14"/>
      <c r="G91" s="1040"/>
      <c r="H91" s="920" t="s">
        <v>106</v>
      </c>
      <c r="I91" s="660">
        <v>6.84</v>
      </c>
      <c r="J91" s="933">
        <v>5.47</v>
      </c>
      <c r="K91" s="86"/>
      <c r="L91" s="11"/>
      <c r="M91" s="98"/>
      <c r="O91" s="1156" t="s">
        <v>131</v>
      </c>
      <c r="P91" s="1157">
        <f>I84+L86</f>
        <v>12</v>
      </c>
      <c r="Q91" s="1159">
        <f>J84+M86</f>
        <v>12</v>
      </c>
      <c r="R91" s="11"/>
      <c r="S91" s="11"/>
      <c r="T91" s="11"/>
      <c r="U91" s="11"/>
      <c r="V91" s="11"/>
      <c r="W91" s="11"/>
      <c r="X91" s="11"/>
      <c r="Y91" s="98"/>
      <c r="AA91" s="1960"/>
      <c r="AB91" s="7"/>
      <c r="AC91" s="15"/>
      <c r="AD91" s="217"/>
      <c r="AE91" s="217"/>
      <c r="AF91" s="275"/>
      <c r="AG91" s="217"/>
      <c r="AH91" s="279"/>
      <c r="AI91" s="217"/>
      <c r="AK91" s="217"/>
      <c r="AL91" s="217"/>
      <c r="AM91" s="214"/>
      <c r="AN91" s="199"/>
      <c r="AO91" s="361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</row>
    <row r="92" spans="2:59" ht="12.75" customHeight="1" thickBot="1">
      <c r="B92" s="204"/>
      <c r="C92" s="207"/>
      <c r="D92" s="11"/>
      <c r="E92" s="218"/>
      <c r="F92" s="14"/>
      <c r="G92" s="1040"/>
      <c r="H92" s="941" t="s">
        <v>124</v>
      </c>
      <c r="I92" s="524">
        <v>0.05</v>
      </c>
      <c r="J92" s="526">
        <v>0.05</v>
      </c>
      <c r="K92" s="86"/>
      <c r="L92" s="11"/>
      <c r="M92" s="98"/>
      <c r="O92" s="1170" t="s">
        <v>489</v>
      </c>
      <c r="P92" s="1276">
        <f>Q92/1000/0.04</f>
        <v>0.1</v>
      </c>
      <c r="Q92" s="1172">
        <f>J82</f>
        <v>4</v>
      </c>
      <c r="R92" s="38"/>
      <c r="S92" s="38"/>
      <c r="T92" s="38"/>
      <c r="U92" s="38"/>
      <c r="V92" s="38"/>
      <c r="W92" s="38"/>
      <c r="X92" s="38"/>
      <c r="Y92" s="101"/>
      <c r="AA92" s="1960"/>
      <c r="AB92" s="7"/>
      <c r="AC92" s="15"/>
      <c r="AD92" s="217"/>
      <c r="AE92" s="217"/>
      <c r="AF92" s="275"/>
      <c r="AG92" s="217"/>
      <c r="AH92" s="201"/>
      <c r="AI92" s="217"/>
      <c r="AK92" s="217"/>
      <c r="AL92" s="217"/>
      <c r="AM92" s="214"/>
      <c r="AN92" s="199"/>
      <c r="AO92" s="361"/>
      <c r="AP92" s="217"/>
      <c r="AQ92" s="217"/>
      <c r="AR92" s="217"/>
      <c r="AS92" s="217"/>
      <c r="AT92" s="276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</row>
    <row r="93" spans="2:59" ht="14.25" customHeight="1" thickBot="1">
      <c r="B93" s="205"/>
      <c r="C93" s="208"/>
      <c r="D93" s="38"/>
      <c r="E93" s="78"/>
      <c r="F93" s="38"/>
      <c r="G93" s="101"/>
      <c r="H93" s="730" t="s">
        <v>125</v>
      </c>
      <c r="I93" s="820">
        <v>2E-3</v>
      </c>
      <c r="J93" s="488">
        <v>2E-3</v>
      </c>
      <c r="K93" s="78"/>
      <c r="L93" s="38"/>
      <c r="M93" s="101"/>
      <c r="AA93" s="1960"/>
      <c r="AB93" s="7"/>
      <c r="AC93" s="15"/>
      <c r="AD93" s="217"/>
      <c r="AE93" s="217"/>
      <c r="AF93" s="275"/>
      <c r="AG93" s="217"/>
      <c r="AH93" s="217"/>
      <c r="AI93" s="217"/>
      <c r="AK93" s="217"/>
      <c r="AL93" s="217"/>
      <c r="AM93" s="201"/>
      <c r="AN93" s="229"/>
      <c r="AO93" s="343"/>
      <c r="AP93" s="217"/>
      <c r="AQ93" s="217"/>
      <c r="AR93" s="217"/>
      <c r="AS93" s="217"/>
      <c r="AT93" s="450"/>
      <c r="AU93" s="541"/>
      <c r="AV93" s="451"/>
      <c r="AW93" s="450"/>
      <c r="AX93" s="541"/>
      <c r="AY93" s="217"/>
      <c r="AZ93" s="217"/>
      <c r="BA93" s="217"/>
      <c r="BB93" s="217"/>
      <c r="BC93" s="217"/>
      <c r="BD93" s="217"/>
      <c r="BE93" s="217"/>
      <c r="BF93" s="217"/>
      <c r="BG93" s="217"/>
    </row>
    <row r="94" spans="2:59" ht="16.5" thickBot="1">
      <c r="B94" s="445" t="s">
        <v>692</v>
      </c>
      <c r="C94" s="271"/>
      <c r="E94" s="11"/>
      <c r="F94" s="11"/>
      <c r="G94" s="11"/>
      <c r="H94" s="11"/>
      <c r="I94" s="11"/>
      <c r="J94" s="11"/>
      <c r="K94" s="11"/>
      <c r="L94" s="11"/>
      <c r="M94" s="11"/>
      <c r="AA94" s="1960"/>
      <c r="AB94" s="7"/>
      <c r="AC94" s="15"/>
      <c r="AD94" s="244"/>
      <c r="AE94" s="217"/>
      <c r="AF94" s="275"/>
      <c r="AG94" s="217"/>
      <c r="AH94" s="217"/>
      <c r="AI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01"/>
      <c r="AU94" s="795"/>
      <c r="AV94" s="797"/>
      <c r="AW94" s="351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</row>
    <row r="95" spans="2:59" ht="16.5" thickBot="1">
      <c r="B95" s="1790" t="s">
        <v>272</v>
      </c>
      <c r="C95" s="265"/>
      <c r="D95" s="185"/>
      <c r="E95" s="749" t="s">
        <v>367</v>
      </c>
      <c r="F95" s="615"/>
      <c r="G95" s="750"/>
      <c r="H95" s="254" t="s">
        <v>277</v>
      </c>
      <c r="I95" s="250"/>
      <c r="J95" s="230"/>
      <c r="K95" s="234" t="s">
        <v>33</v>
      </c>
      <c r="L95" s="250"/>
      <c r="M95" s="66"/>
      <c r="O95" s="1143" t="s">
        <v>272</v>
      </c>
      <c r="P95" s="1144"/>
      <c r="Q95" s="1144"/>
      <c r="R95" s="1145"/>
      <c r="S95" s="51"/>
      <c r="T95" s="51"/>
      <c r="U95" s="51"/>
      <c r="V95" s="51"/>
      <c r="W95" s="51"/>
      <c r="X95" s="51"/>
      <c r="Y95" s="66"/>
      <c r="AA95" s="1960"/>
      <c r="AB95" s="7"/>
      <c r="AC95" s="15"/>
      <c r="AD95" s="275"/>
      <c r="AE95" s="217"/>
      <c r="AF95" s="275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01"/>
      <c r="AU95" s="199"/>
      <c r="AV95" s="797"/>
      <c r="AW95" s="201"/>
      <c r="AX95" s="199"/>
      <c r="AY95" s="217"/>
      <c r="AZ95" s="217"/>
      <c r="BA95" s="217"/>
      <c r="BB95" s="217"/>
      <c r="BC95" s="217"/>
      <c r="BD95" s="217"/>
      <c r="BE95" s="217"/>
      <c r="BF95" s="217"/>
      <c r="BG95" s="217"/>
    </row>
    <row r="96" spans="2:59" ht="14.25" customHeight="1" thickBot="1">
      <c r="B96" s="960" t="s">
        <v>366</v>
      </c>
      <c r="C96" s="225" t="s">
        <v>367</v>
      </c>
      <c r="D96" s="964">
        <v>250</v>
      </c>
      <c r="E96" s="500" t="s">
        <v>180</v>
      </c>
      <c r="F96" s="129" t="s">
        <v>181</v>
      </c>
      <c r="G96" s="666" t="s">
        <v>182</v>
      </c>
      <c r="H96" s="340" t="s">
        <v>180</v>
      </c>
      <c r="I96" s="137" t="s">
        <v>181</v>
      </c>
      <c r="J96" s="325" t="s">
        <v>182</v>
      </c>
      <c r="K96" s="500" t="s">
        <v>180</v>
      </c>
      <c r="L96" s="129" t="s">
        <v>181</v>
      </c>
      <c r="M96" s="331" t="s">
        <v>182</v>
      </c>
      <c r="O96" s="1146" t="s">
        <v>180</v>
      </c>
      <c r="P96" s="1147" t="s">
        <v>181</v>
      </c>
      <c r="Q96" s="1148" t="s">
        <v>182</v>
      </c>
      <c r="R96" s="94"/>
      <c r="S96" s="1149" t="s">
        <v>180</v>
      </c>
      <c r="T96" s="1149" t="s">
        <v>181</v>
      </c>
      <c r="U96" s="1150" t="s">
        <v>182</v>
      </c>
      <c r="V96" s="94"/>
      <c r="W96" s="1149" t="s">
        <v>180</v>
      </c>
      <c r="X96" s="1149" t="s">
        <v>181</v>
      </c>
      <c r="Y96" s="1150" t="s">
        <v>182</v>
      </c>
      <c r="AA96" s="1960"/>
      <c r="AB96" s="7"/>
      <c r="AC96" s="15"/>
      <c r="AD96" s="1121"/>
      <c r="AE96" s="217"/>
      <c r="AF96" s="201"/>
      <c r="AG96" s="217"/>
      <c r="AH96" s="217"/>
      <c r="AI96" s="217"/>
      <c r="AJ96" s="217"/>
      <c r="AK96" s="217"/>
      <c r="AL96" s="217"/>
      <c r="AM96" s="201"/>
      <c r="AN96" s="201"/>
      <c r="AO96" s="217"/>
      <c r="AP96" s="1017"/>
      <c r="AQ96" s="217"/>
      <c r="AR96" s="217"/>
      <c r="AS96" s="217"/>
      <c r="AT96" s="201"/>
      <c r="AU96" s="796"/>
      <c r="AV96" s="797"/>
      <c r="AW96" s="201"/>
      <c r="AX96" s="216"/>
      <c r="AY96" s="217"/>
      <c r="AZ96" s="217"/>
      <c r="BA96" s="217"/>
      <c r="BB96" s="217"/>
      <c r="BC96" s="217"/>
      <c r="BD96" s="217"/>
      <c r="BE96" s="217"/>
      <c r="BF96" s="217"/>
      <c r="BG96" s="217"/>
    </row>
    <row r="97" spans="2:59" ht="12.75" customHeight="1">
      <c r="B97" s="1953" t="s">
        <v>243</v>
      </c>
      <c r="C97" s="686" t="s">
        <v>677</v>
      </c>
      <c r="D97" s="616" t="s">
        <v>382</v>
      </c>
      <c r="E97" s="132" t="s">
        <v>168</v>
      </c>
      <c r="F97" s="296">
        <v>17.5</v>
      </c>
      <c r="G97" s="751">
        <v>17.5</v>
      </c>
      <c r="H97" s="293" t="s">
        <v>161</v>
      </c>
      <c r="I97" s="329">
        <v>29.45</v>
      </c>
      <c r="J97" s="295">
        <v>29.45</v>
      </c>
      <c r="K97" s="293" t="s">
        <v>170</v>
      </c>
      <c r="L97" s="312">
        <v>2.52</v>
      </c>
      <c r="M97" s="319">
        <v>2.52</v>
      </c>
      <c r="O97" s="1151" t="s">
        <v>483</v>
      </c>
      <c r="P97" s="1152">
        <f>D102</f>
        <v>40</v>
      </c>
      <c r="Q97" s="1159">
        <f>D102</f>
        <v>40</v>
      </c>
      <c r="R97" s="11"/>
      <c r="S97" s="924" t="s">
        <v>82</v>
      </c>
      <c r="T97" s="1157">
        <f>I100+L99</f>
        <v>25.5</v>
      </c>
      <c r="U97" s="1159">
        <f>J100+M99</f>
        <v>25.5</v>
      </c>
      <c r="V97" s="11"/>
      <c r="W97" s="1179" t="s">
        <v>484</v>
      </c>
      <c r="X97" s="190"/>
      <c r="Y97" s="193"/>
      <c r="AA97" s="238"/>
      <c r="AB97" s="201"/>
      <c r="AC97" s="187"/>
      <c r="AD97" s="244"/>
      <c r="AE97" s="217"/>
      <c r="AF97" s="275"/>
      <c r="AG97" s="217"/>
      <c r="AH97" s="217"/>
      <c r="AI97" s="217"/>
      <c r="AJ97" s="201"/>
      <c r="AK97" s="217"/>
      <c r="AL97" s="217"/>
      <c r="AM97" s="217"/>
      <c r="AN97" s="217"/>
      <c r="AO97" s="214"/>
      <c r="AP97" s="1017"/>
      <c r="AQ97" s="217"/>
      <c r="AR97" s="217"/>
      <c r="AS97" s="217"/>
      <c r="AT97" s="201"/>
      <c r="AU97" s="199"/>
      <c r="AV97" s="797"/>
      <c r="AW97" s="351"/>
      <c r="AX97" s="216"/>
      <c r="AY97" s="217"/>
      <c r="AZ97" s="217"/>
      <c r="BA97" s="217"/>
      <c r="BB97" s="217"/>
      <c r="BC97" s="217"/>
      <c r="BD97" s="217"/>
      <c r="BE97" s="217"/>
      <c r="BF97" s="217"/>
      <c r="BG97" s="217"/>
    </row>
    <row r="98" spans="2:59" ht="12" customHeight="1">
      <c r="B98" s="1001"/>
      <c r="C98" s="871" t="s">
        <v>248</v>
      </c>
      <c r="D98" s="685"/>
      <c r="E98" s="968" t="s">
        <v>168</v>
      </c>
      <c r="F98" s="727">
        <v>1.2</v>
      </c>
      <c r="G98" s="942">
        <v>1.2</v>
      </c>
      <c r="H98" s="661" t="s">
        <v>120</v>
      </c>
      <c r="I98" s="969">
        <v>60.87</v>
      </c>
      <c r="J98" s="954">
        <v>60.87</v>
      </c>
      <c r="K98" s="481" t="s">
        <v>120</v>
      </c>
      <c r="L98" s="499">
        <v>200</v>
      </c>
      <c r="M98" s="674">
        <v>200</v>
      </c>
      <c r="O98" s="1156" t="s">
        <v>485</v>
      </c>
      <c r="P98" s="1157">
        <f>D101</f>
        <v>70</v>
      </c>
      <c r="Q98" s="1158">
        <f>D101</f>
        <v>70</v>
      </c>
      <c r="R98" s="11"/>
      <c r="S98" s="924" t="s">
        <v>316</v>
      </c>
      <c r="T98" s="1157">
        <f>D103</f>
        <v>33</v>
      </c>
      <c r="U98" s="1159">
        <f>D103</f>
        <v>33</v>
      </c>
      <c r="V98" s="11"/>
      <c r="W98" s="1182" t="s">
        <v>128</v>
      </c>
      <c r="X98" s="1180">
        <f>F103</f>
        <v>12</v>
      </c>
      <c r="Y98" s="1251">
        <f>G103</f>
        <v>10</v>
      </c>
      <c r="AA98" s="1960"/>
      <c r="AB98" s="1825"/>
      <c r="AC98" s="15"/>
      <c r="AD98" s="244"/>
      <c r="AE98" s="1123"/>
      <c r="AF98" s="1117"/>
      <c r="AG98" s="217"/>
      <c r="AH98" s="187"/>
      <c r="AI98" s="217"/>
      <c r="AJ98" s="214"/>
      <c r="AK98" s="217"/>
      <c r="AL98" s="201"/>
      <c r="AM98" s="232"/>
      <c r="AN98" s="1327"/>
      <c r="AO98" s="217"/>
      <c r="AP98" s="217"/>
      <c r="AQ98" s="217"/>
      <c r="AR98" s="217"/>
      <c r="AS98" s="217"/>
      <c r="AT98" s="201"/>
      <c r="AU98" s="199"/>
      <c r="AV98" s="797"/>
      <c r="AW98" s="201"/>
      <c r="AX98" s="199"/>
      <c r="AY98" s="217"/>
      <c r="AZ98" s="217"/>
      <c r="BA98" s="217"/>
      <c r="BB98" s="217"/>
      <c r="BC98" s="217"/>
      <c r="BD98" s="217"/>
      <c r="BE98" s="217"/>
      <c r="BF98" s="217"/>
      <c r="BG98" s="217"/>
    </row>
    <row r="99" spans="2:59" ht="13.5" customHeight="1">
      <c r="B99" s="1094" t="s">
        <v>678</v>
      </c>
      <c r="C99" s="811" t="s">
        <v>679</v>
      </c>
      <c r="D99" s="672">
        <v>30</v>
      </c>
      <c r="E99" s="968" t="s">
        <v>142</v>
      </c>
      <c r="F99" s="970" t="s">
        <v>368</v>
      </c>
      <c r="G99" s="778">
        <v>5</v>
      </c>
      <c r="H99" s="661" t="s">
        <v>135</v>
      </c>
      <c r="I99" s="651">
        <v>161.24</v>
      </c>
      <c r="J99" s="953">
        <v>91</v>
      </c>
      <c r="K99" s="661" t="s">
        <v>82</v>
      </c>
      <c r="L99" s="660">
        <v>15</v>
      </c>
      <c r="M99" s="922">
        <v>15</v>
      </c>
      <c r="O99" s="1156" t="s">
        <v>118</v>
      </c>
      <c r="P99" s="1175">
        <f>F97+F98</f>
        <v>18.7</v>
      </c>
      <c r="Q99" s="1159">
        <f>G97+G98</f>
        <v>18.7</v>
      </c>
      <c r="R99" s="11"/>
      <c r="S99" s="924" t="s">
        <v>317</v>
      </c>
      <c r="T99" s="1157">
        <f>L97</f>
        <v>2.52</v>
      </c>
      <c r="U99" s="1159">
        <f>M97</f>
        <v>2.52</v>
      </c>
      <c r="V99" s="11"/>
      <c r="W99" s="1167" t="s">
        <v>315</v>
      </c>
      <c r="X99" s="1168">
        <f>SUM(X98)</f>
        <v>12</v>
      </c>
      <c r="Y99" s="1282">
        <f>SUM(Y98)</f>
        <v>10</v>
      </c>
      <c r="AA99" s="1959"/>
      <c r="AB99" s="189"/>
      <c r="AC99" s="1961"/>
      <c r="AD99" s="244"/>
      <c r="AE99" s="217"/>
      <c r="AF99" s="275"/>
      <c r="AG99" s="217"/>
      <c r="AH99" s="214"/>
      <c r="AI99" s="217"/>
      <c r="AJ99" s="214"/>
      <c r="AK99" s="217"/>
      <c r="AL99" s="201"/>
      <c r="AM99" s="232"/>
      <c r="AN99" s="244"/>
      <c r="AO99" s="217"/>
      <c r="AP99" s="217"/>
      <c r="AQ99" s="214"/>
      <c r="AR99" s="216"/>
      <c r="AS99" s="352"/>
      <c r="AT99" s="201"/>
      <c r="AU99" s="199"/>
      <c r="AV99" s="797"/>
      <c r="AW99" s="214"/>
      <c r="AX99" s="216"/>
      <c r="AY99" s="217"/>
      <c r="AZ99" s="217"/>
      <c r="BA99" s="217"/>
      <c r="BB99" s="217"/>
      <c r="BC99" s="217"/>
      <c r="BD99" s="217"/>
      <c r="BE99" s="217"/>
      <c r="BF99" s="217"/>
      <c r="BG99" s="217"/>
    </row>
    <row r="100" spans="2:59" ht="15.75" customHeight="1" thickBot="1">
      <c r="B100" s="1057" t="s">
        <v>680</v>
      </c>
      <c r="C100" s="461" t="s">
        <v>33</v>
      </c>
      <c r="D100" s="650">
        <v>200</v>
      </c>
      <c r="E100" s="971" t="s">
        <v>120</v>
      </c>
      <c r="F100" s="727">
        <v>3.5</v>
      </c>
      <c r="G100" s="954">
        <v>3.5</v>
      </c>
      <c r="H100" s="661" t="s">
        <v>82</v>
      </c>
      <c r="I100" s="969">
        <v>10.5</v>
      </c>
      <c r="J100" s="954">
        <v>10.5</v>
      </c>
      <c r="K100" s="920" t="s">
        <v>121</v>
      </c>
      <c r="L100" s="660">
        <v>10</v>
      </c>
      <c r="M100" s="922">
        <v>10</v>
      </c>
      <c r="O100" s="1156" t="s">
        <v>161</v>
      </c>
      <c r="P100" s="1175">
        <f>I97</f>
        <v>29.45</v>
      </c>
      <c r="Q100" s="1163">
        <f>J97</f>
        <v>29.45</v>
      </c>
      <c r="R100" s="11"/>
      <c r="S100" s="924" t="s">
        <v>86</v>
      </c>
      <c r="T100" s="1157">
        <f>F101+F107</f>
        <v>1.5</v>
      </c>
      <c r="U100" s="1159">
        <f>G101+G107</f>
        <v>1.5</v>
      </c>
      <c r="V100" s="11"/>
      <c r="W100" s="11"/>
      <c r="X100" s="11"/>
      <c r="Y100" s="98"/>
      <c r="AA100" s="1960"/>
      <c r="AB100" s="7"/>
      <c r="AC100" s="15"/>
      <c r="AD100" s="244"/>
      <c r="AE100" s="217"/>
      <c r="AF100" s="275"/>
      <c r="AG100" s="217"/>
      <c r="AH100" s="214"/>
      <c r="AI100" s="217"/>
      <c r="AJ100" s="201"/>
      <c r="AK100" s="217"/>
      <c r="AL100" s="201"/>
      <c r="AM100" s="232"/>
      <c r="AN100" s="244"/>
      <c r="AO100" s="217"/>
      <c r="AP100" s="217"/>
      <c r="AQ100" s="199"/>
      <c r="AR100" s="253"/>
      <c r="AS100" s="352"/>
      <c r="AT100" s="214"/>
      <c r="AU100" s="216"/>
      <c r="AV100" s="797"/>
      <c r="AW100" s="201"/>
      <c r="AX100" s="199"/>
      <c r="AY100" s="217"/>
      <c r="AZ100" s="217"/>
      <c r="BA100" s="217"/>
      <c r="BB100" s="217"/>
      <c r="BC100" s="217"/>
      <c r="BD100" s="217"/>
      <c r="BE100" s="217"/>
      <c r="BF100" s="217"/>
      <c r="BG100" s="217"/>
    </row>
    <row r="101" spans="2:59" ht="15.75" customHeight="1">
      <c r="B101" s="962" t="s">
        <v>11</v>
      </c>
      <c r="C101" s="764" t="s">
        <v>12</v>
      </c>
      <c r="D101" s="963">
        <v>70</v>
      </c>
      <c r="E101" s="968" t="s">
        <v>86</v>
      </c>
      <c r="F101" s="652">
        <v>0.5</v>
      </c>
      <c r="G101" s="923">
        <v>0.5</v>
      </c>
      <c r="H101" s="661" t="s">
        <v>142</v>
      </c>
      <c r="I101" s="969" t="s">
        <v>539</v>
      </c>
      <c r="J101" s="954">
        <v>7</v>
      </c>
      <c r="K101" s="86"/>
      <c r="L101" s="11"/>
      <c r="M101" s="98"/>
      <c r="O101" s="1151" t="s">
        <v>314</v>
      </c>
      <c r="P101" s="1175">
        <f>X99</f>
        <v>12</v>
      </c>
      <c r="Q101" s="1163">
        <f>Y99</f>
        <v>10</v>
      </c>
      <c r="R101" s="11"/>
      <c r="S101" s="1278" t="s">
        <v>511</v>
      </c>
      <c r="T101" s="925">
        <f>T103+T102</f>
        <v>2.7500000000000004E-2</v>
      </c>
      <c r="U101" s="1198">
        <f>G106+J103</f>
        <v>2.7500000000000004E-2</v>
      </c>
      <c r="V101" s="11"/>
      <c r="W101" s="1215" t="s">
        <v>501</v>
      </c>
      <c r="X101" s="1216" t="s">
        <v>502</v>
      </c>
      <c r="Y101" s="1217" t="s">
        <v>503</v>
      </c>
      <c r="AA101" s="1960"/>
      <c r="AB101" s="7"/>
      <c r="AC101" s="15"/>
      <c r="AD101" s="244"/>
      <c r="AE101" s="217"/>
      <c r="AF101" s="275"/>
      <c r="AG101" s="217"/>
      <c r="AH101" s="214"/>
      <c r="AI101" s="217"/>
      <c r="AJ101" s="214"/>
      <c r="AK101" s="217"/>
      <c r="AL101" s="201"/>
      <c r="AM101" s="232"/>
      <c r="AN101" s="244"/>
      <c r="AO101" s="217"/>
      <c r="AP101" s="217"/>
      <c r="AQ101" s="214"/>
      <c r="AR101" s="216"/>
      <c r="AS101" s="291"/>
      <c r="AT101" s="214"/>
      <c r="AU101" s="216"/>
      <c r="AV101" s="79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</row>
    <row r="102" spans="2:59" ht="12.75" customHeight="1" thickBot="1">
      <c r="B102" s="962" t="s">
        <v>11</v>
      </c>
      <c r="C102" s="764" t="s">
        <v>17</v>
      </c>
      <c r="D102" s="963">
        <v>40</v>
      </c>
      <c r="E102" s="779" t="s">
        <v>369</v>
      </c>
      <c r="F102" s="780">
        <v>20</v>
      </c>
      <c r="G102" s="781"/>
      <c r="H102" s="972" t="s">
        <v>131</v>
      </c>
      <c r="I102" s="969">
        <v>3.6</v>
      </c>
      <c r="J102" s="954">
        <v>3.6</v>
      </c>
      <c r="K102" s="1284"/>
      <c r="L102" s="217"/>
      <c r="M102" s="203"/>
      <c r="O102" s="1156" t="s">
        <v>96</v>
      </c>
      <c r="P102" s="1152">
        <f>F100+I98+L98</f>
        <v>264.37</v>
      </c>
      <c r="Q102" s="1163">
        <f>G100+J98+J106+M98</f>
        <v>289.37</v>
      </c>
      <c r="R102" s="11"/>
      <c r="S102" s="1278" t="s">
        <v>512</v>
      </c>
      <c r="T102" s="1279">
        <f>F106</f>
        <v>0.01</v>
      </c>
      <c r="U102" s="1280"/>
      <c r="V102" s="11"/>
      <c r="W102" s="925" t="s">
        <v>509</v>
      </c>
      <c r="X102" s="1219">
        <f>Y102/1000/0.04</f>
        <v>0.125</v>
      </c>
      <c r="Y102" s="1161">
        <v>5</v>
      </c>
      <c r="AA102" s="1960"/>
      <c r="AB102" s="7"/>
      <c r="AC102" s="15"/>
      <c r="AD102" s="244"/>
      <c r="AE102" s="217"/>
      <c r="AF102" s="275"/>
      <c r="AG102" s="217"/>
      <c r="AH102" s="201"/>
      <c r="AI102" s="217"/>
      <c r="AJ102" s="214"/>
      <c r="AK102" s="217"/>
      <c r="AL102" s="201"/>
      <c r="AM102" s="232"/>
      <c r="AN102" s="244"/>
      <c r="AO102" s="217"/>
      <c r="AP102" s="217"/>
      <c r="AQ102" s="214"/>
      <c r="AR102" s="216"/>
      <c r="AS102" s="352"/>
      <c r="AT102" s="220"/>
      <c r="AU102" s="221"/>
      <c r="AV102" s="352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</row>
    <row r="103" spans="2:59" ht="12.75" customHeight="1" thickBot="1">
      <c r="B103" s="513" t="s">
        <v>11</v>
      </c>
      <c r="C103" s="686" t="s">
        <v>681</v>
      </c>
      <c r="D103" s="616">
        <v>33</v>
      </c>
      <c r="E103" s="661" t="s">
        <v>152</v>
      </c>
      <c r="F103" s="651">
        <v>12</v>
      </c>
      <c r="G103" s="953">
        <v>10</v>
      </c>
      <c r="H103" s="661" t="s">
        <v>245</v>
      </c>
      <c r="I103" s="969">
        <v>1.7500000000000002E-2</v>
      </c>
      <c r="J103" s="954">
        <v>1.7500000000000002E-2</v>
      </c>
      <c r="K103" s="289" t="s">
        <v>143</v>
      </c>
      <c r="L103" s="51"/>
      <c r="M103" s="66"/>
      <c r="O103" s="1156" t="s">
        <v>376</v>
      </c>
      <c r="P103" s="1165">
        <f>I106</f>
        <v>25</v>
      </c>
      <c r="Q103" s="1163"/>
      <c r="R103" s="11"/>
      <c r="S103" s="1278" t="s">
        <v>245</v>
      </c>
      <c r="T103" s="1279">
        <f>I103</f>
        <v>1.7500000000000002E-2</v>
      </c>
      <c r="U103" s="1281"/>
      <c r="V103" s="11"/>
      <c r="W103" s="925" t="s">
        <v>510</v>
      </c>
      <c r="X103" s="1219">
        <f>Y103/1000/0.04</f>
        <v>0.17499999999999999</v>
      </c>
      <c r="Y103" s="1161">
        <f>J101</f>
        <v>7</v>
      </c>
      <c r="AA103" s="1960"/>
      <c r="AB103" s="7"/>
      <c r="AC103" s="15"/>
      <c r="AD103" s="244"/>
      <c r="AE103" s="217"/>
      <c r="AF103" s="275"/>
      <c r="AG103" s="217"/>
      <c r="AH103" s="201"/>
      <c r="AI103" s="217"/>
      <c r="AJ103" s="214"/>
      <c r="AK103" s="217"/>
      <c r="AL103" s="201"/>
      <c r="AM103" s="232"/>
      <c r="AN103" s="244"/>
      <c r="AO103" s="217"/>
      <c r="AP103" s="217"/>
      <c r="AQ103" s="217"/>
      <c r="AR103" s="217"/>
      <c r="AS103" s="217"/>
      <c r="AT103" s="351"/>
      <c r="AU103" s="648"/>
      <c r="AV103" s="351"/>
      <c r="AW103" s="351"/>
      <c r="AX103" s="351"/>
      <c r="AY103" s="217"/>
      <c r="AZ103" s="217"/>
      <c r="BA103" s="217"/>
      <c r="BB103" s="217"/>
      <c r="BC103" s="217"/>
      <c r="BD103" s="217"/>
      <c r="BE103" s="217"/>
      <c r="BF103" s="217"/>
      <c r="BG103" s="217"/>
    </row>
    <row r="104" spans="2:59" ht="13.5" customHeight="1" thickBot="1">
      <c r="B104" s="1954"/>
      <c r="C104" s="658" t="s">
        <v>682</v>
      </c>
      <c r="D104" s="1955"/>
      <c r="E104" s="661" t="s">
        <v>122</v>
      </c>
      <c r="F104" s="651">
        <v>5</v>
      </c>
      <c r="G104" s="953">
        <v>5</v>
      </c>
      <c r="H104" s="972" t="s">
        <v>244</v>
      </c>
      <c r="I104" s="667">
        <v>3.5</v>
      </c>
      <c r="J104" s="921">
        <v>3.5</v>
      </c>
      <c r="K104" s="1999" t="s">
        <v>180</v>
      </c>
      <c r="L104" s="1997" t="s">
        <v>181</v>
      </c>
      <c r="M104" s="1998" t="s">
        <v>182</v>
      </c>
      <c r="O104" s="1164" t="s">
        <v>135</v>
      </c>
      <c r="P104" s="1157">
        <f>I99</f>
        <v>161.24</v>
      </c>
      <c r="Q104" s="1159">
        <f>J99</f>
        <v>91</v>
      </c>
      <c r="R104" s="11"/>
      <c r="S104" s="641" t="s">
        <v>165</v>
      </c>
      <c r="T104" s="1157">
        <f>I102</f>
        <v>3.6</v>
      </c>
      <c r="U104" s="1265">
        <f>J104</f>
        <v>3.5</v>
      </c>
      <c r="V104" s="11"/>
      <c r="W104" s="1220" t="s">
        <v>506</v>
      </c>
      <c r="X104" s="1221">
        <f>SUM(X102:X103)</f>
        <v>0.3</v>
      </c>
      <c r="Y104" s="1283">
        <f>SUM(Y102:Y103)</f>
        <v>12</v>
      </c>
      <c r="AA104" s="1960"/>
      <c r="AB104" s="7"/>
      <c r="AC104" s="15"/>
      <c r="AD104" s="244"/>
      <c r="AE104" s="217"/>
      <c r="AF104" s="275"/>
      <c r="AG104" s="217"/>
      <c r="AH104" s="201"/>
      <c r="AI104" s="1285"/>
      <c r="AJ104" s="214"/>
      <c r="AK104" s="217"/>
      <c r="AL104" s="201"/>
      <c r="AM104" s="232"/>
      <c r="AN104" s="244"/>
      <c r="AO104" s="217"/>
      <c r="AP104" s="217"/>
      <c r="AQ104" s="220"/>
      <c r="AR104" s="221"/>
      <c r="AS104" s="352"/>
      <c r="AT104" s="450"/>
      <c r="AU104" s="541"/>
      <c r="AV104" s="451"/>
      <c r="AW104" s="214"/>
      <c r="AX104" s="199"/>
      <c r="AY104" s="217"/>
      <c r="AZ104" s="217"/>
      <c r="BA104" s="217"/>
      <c r="BB104" s="217"/>
      <c r="BC104" s="217"/>
      <c r="BD104" s="217"/>
      <c r="BE104" s="217"/>
      <c r="BF104" s="217"/>
      <c r="BG104" s="217"/>
    </row>
    <row r="105" spans="2:59" ht="16.5" customHeight="1">
      <c r="B105" s="212"/>
      <c r="C105" s="236"/>
      <c r="D105" s="212"/>
      <c r="E105" s="973" t="s">
        <v>121</v>
      </c>
      <c r="F105" s="727">
        <v>237.5</v>
      </c>
      <c r="G105" s="974"/>
      <c r="H105" s="972" t="s">
        <v>139</v>
      </c>
      <c r="I105" s="727">
        <v>3.5</v>
      </c>
      <c r="J105" s="965">
        <v>3.5</v>
      </c>
      <c r="K105" s="859" t="s">
        <v>690</v>
      </c>
      <c r="L105" s="431">
        <v>31</v>
      </c>
      <c r="M105" s="858">
        <v>30</v>
      </c>
      <c r="O105" s="1156" t="s">
        <v>331</v>
      </c>
      <c r="P105" s="1157">
        <f>L105</f>
        <v>31</v>
      </c>
      <c r="Q105" s="1203">
        <f>M105</f>
        <v>30</v>
      </c>
      <c r="R105" s="11"/>
      <c r="S105" s="11"/>
      <c r="T105" s="11"/>
      <c r="U105" s="11"/>
      <c r="V105" s="11"/>
      <c r="W105" s="11"/>
      <c r="X105" s="11"/>
      <c r="Y105" s="98"/>
      <c r="AA105" s="240"/>
      <c r="AB105" s="1540"/>
      <c r="AC105" s="199"/>
      <c r="AD105" s="244"/>
      <c r="AE105" s="217"/>
      <c r="AF105" s="275"/>
      <c r="AG105" s="217"/>
      <c r="AH105" s="201"/>
      <c r="AI105" s="1285"/>
      <c r="AJ105" s="217"/>
      <c r="AK105" s="217"/>
      <c r="AL105" s="201"/>
      <c r="AM105" s="229"/>
      <c r="AN105" s="244"/>
      <c r="AO105" s="217"/>
      <c r="AP105" s="217"/>
      <c r="AQ105" s="201"/>
      <c r="AR105" s="238"/>
      <c r="AS105" s="201"/>
      <c r="AT105" s="216"/>
      <c r="AU105" s="199"/>
      <c r="AV105" s="338"/>
      <c r="AW105" s="214"/>
      <c r="AX105" s="199"/>
      <c r="AY105" s="217"/>
      <c r="AZ105" s="217"/>
      <c r="BA105" s="217"/>
      <c r="BB105" s="217"/>
      <c r="BC105" s="217"/>
      <c r="BD105" s="217"/>
      <c r="BE105" s="217"/>
      <c r="BF105" s="217"/>
      <c r="BG105" s="217"/>
    </row>
    <row r="106" spans="2:59">
      <c r="B106" s="212"/>
      <c r="C106" s="236"/>
      <c r="D106" s="212"/>
      <c r="E106" s="661" t="s">
        <v>371</v>
      </c>
      <c r="F106" s="655">
        <v>0.01</v>
      </c>
      <c r="G106" s="942">
        <v>0.01</v>
      </c>
      <c r="H106" s="972" t="s">
        <v>376</v>
      </c>
      <c r="I106" s="727">
        <v>25</v>
      </c>
      <c r="J106" s="965">
        <v>25</v>
      </c>
      <c r="K106" s="480" t="s">
        <v>689</v>
      </c>
      <c r="L106" s="2000"/>
      <c r="M106" s="2001"/>
      <c r="O106" s="1156" t="s">
        <v>105</v>
      </c>
      <c r="P106" s="1157">
        <f>I105</f>
        <v>3.5</v>
      </c>
      <c r="Q106" s="1203">
        <f>J105</f>
        <v>3.5</v>
      </c>
      <c r="R106" s="11"/>
      <c r="S106" s="11"/>
      <c r="T106" s="11"/>
      <c r="U106" s="11"/>
      <c r="V106" s="11"/>
      <c r="W106" s="7"/>
      <c r="X106" s="794"/>
      <c r="Y106" s="1226"/>
      <c r="AA106" s="217"/>
      <c r="AB106" s="1541"/>
      <c r="AC106" s="217"/>
      <c r="AD106" s="244"/>
      <c r="AE106" s="217"/>
      <c r="AF106" s="275"/>
      <c r="AG106" s="217"/>
      <c r="AH106" s="201"/>
      <c r="AI106" s="217"/>
      <c r="AJ106" s="217"/>
      <c r="AK106" s="217"/>
      <c r="AL106" s="201"/>
      <c r="AM106" s="228"/>
      <c r="AN106" s="244"/>
      <c r="AO106" s="217"/>
      <c r="AP106" s="217"/>
      <c r="AQ106" s="217"/>
      <c r="AR106" s="217"/>
      <c r="AS106" s="217"/>
      <c r="AT106" s="201"/>
      <c r="AU106" s="199"/>
      <c r="AV106" s="338"/>
      <c r="AW106" s="201"/>
      <c r="AX106" s="199"/>
      <c r="AY106" s="217"/>
      <c r="AZ106" s="217"/>
      <c r="BA106" s="217"/>
      <c r="BB106" s="217"/>
      <c r="BC106" s="217"/>
      <c r="BD106" s="217"/>
      <c r="BE106" s="217"/>
      <c r="BF106" s="217"/>
      <c r="BG106" s="217"/>
    </row>
    <row r="107" spans="2:59" ht="15.75">
      <c r="B107" s="761"/>
      <c r="C107" s="217"/>
      <c r="D107" s="207"/>
      <c r="E107" s="941" t="s">
        <v>124</v>
      </c>
      <c r="F107" s="654">
        <v>1</v>
      </c>
      <c r="G107" s="943">
        <v>1</v>
      </c>
      <c r="H107" s="86"/>
      <c r="I107" s="11"/>
      <c r="J107" s="11"/>
      <c r="K107" s="218"/>
      <c r="L107" s="199"/>
      <c r="M107" s="975"/>
      <c r="O107" s="1156" t="s">
        <v>122</v>
      </c>
      <c r="P107" s="1157">
        <f>F104</f>
        <v>5</v>
      </c>
      <c r="Q107" s="1203">
        <f>G104</f>
        <v>5</v>
      </c>
      <c r="R107" s="11"/>
      <c r="S107" s="11"/>
      <c r="T107" s="11"/>
      <c r="U107" s="11"/>
      <c r="V107" s="11"/>
      <c r="W107" s="11"/>
      <c r="X107" s="11"/>
      <c r="Y107" s="98"/>
      <c r="AA107" s="244"/>
      <c r="AB107" s="244"/>
      <c r="AC107" s="244"/>
      <c r="AD107" s="244"/>
      <c r="AE107" s="217"/>
      <c r="AF107" s="275"/>
      <c r="AG107" s="217"/>
      <c r="AH107" s="201"/>
      <c r="AI107" s="217"/>
      <c r="AJ107" s="238"/>
      <c r="AK107" s="217"/>
      <c r="AL107" s="201"/>
      <c r="AM107" s="228"/>
      <c r="AN107" s="244"/>
      <c r="AO107" s="217"/>
      <c r="AP107" s="217"/>
      <c r="AQ107" s="217"/>
      <c r="AR107" s="217"/>
      <c r="AS107" s="217"/>
      <c r="AT107" s="201"/>
      <c r="AU107" s="199"/>
      <c r="AV107" s="338"/>
      <c r="AW107" s="201"/>
      <c r="AX107" s="199"/>
      <c r="AY107" s="217"/>
      <c r="AZ107" s="217"/>
      <c r="BA107" s="217"/>
      <c r="BB107" s="217"/>
      <c r="BC107" s="217"/>
      <c r="BD107" s="217"/>
      <c r="BE107" s="217"/>
      <c r="BF107" s="217"/>
      <c r="BG107" s="217"/>
    </row>
    <row r="108" spans="2:59" ht="15.75" thickBot="1">
      <c r="B108" s="762"/>
      <c r="C108" s="765"/>
      <c r="D108" s="762"/>
      <c r="E108" s="484"/>
      <c r="F108" s="894"/>
      <c r="G108" s="976"/>
      <c r="H108" s="78"/>
      <c r="I108" s="38"/>
      <c r="J108" s="38"/>
      <c r="K108" s="978"/>
      <c r="L108" s="718"/>
      <c r="M108" s="977"/>
      <c r="O108" s="1156" t="s">
        <v>131</v>
      </c>
      <c r="P108" s="1157">
        <f>I102</f>
        <v>3.6</v>
      </c>
      <c r="Q108" s="1159">
        <f>J102</f>
        <v>3.6</v>
      </c>
      <c r="R108" s="11"/>
      <c r="S108" s="11"/>
      <c r="T108" s="11"/>
      <c r="U108" s="11"/>
      <c r="V108" s="11"/>
      <c r="W108" s="11"/>
      <c r="X108" s="11"/>
      <c r="Y108" s="98"/>
      <c r="AA108" s="244"/>
      <c r="AB108" s="244"/>
      <c r="AC108" s="244"/>
      <c r="AD108" s="244"/>
      <c r="AE108" s="217"/>
      <c r="AF108" s="275"/>
      <c r="AG108" s="217"/>
      <c r="AH108" s="201"/>
      <c r="AI108" s="217"/>
      <c r="AJ108" s="217"/>
      <c r="AK108" s="217"/>
      <c r="AL108" s="201"/>
      <c r="AM108" s="228"/>
      <c r="AN108" s="244"/>
      <c r="AO108" s="217"/>
      <c r="AP108" s="217"/>
      <c r="AQ108" s="199"/>
      <c r="AR108" s="199"/>
      <c r="AS108" s="291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</row>
    <row r="109" spans="2:59" ht="14.25" customHeight="1" thickBot="1">
      <c r="B109" s="217"/>
      <c r="C109" s="236"/>
      <c r="D109" s="217"/>
      <c r="E109" s="11"/>
      <c r="F109" s="11"/>
      <c r="G109" s="11"/>
      <c r="K109" s="64"/>
      <c r="L109" s="14"/>
      <c r="M109" s="558"/>
      <c r="O109" s="1170" t="s">
        <v>489</v>
      </c>
      <c r="P109" s="1171">
        <f>Q109/1000/0.04</f>
        <v>0.3</v>
      </c>
      <c r="Q109" s="1172">
        <f>G99+J101</f>
        <v>12</v>
      </c>
      <c r="R109" s="38"/>
      <c r="S109" s="38"/>
      <c r="T109" s="38"/>
      <c r="U109" s="38"/>
      <c r="V109" s="38"/>
      <c r="W109" s="38"/>
      <c r="X109" s="38"/>
      <c r="Y109" s="101"/>
      <c r="AA109" s="244"/>
      <c r="AB109" s="244"/>
      <c r="AC109" s="244"/>
      <c r="AD109" s="244"/>
      <c r="AE109" s="330"/>
      <c r="AF109" s="275"/>
      <c r="AG109" s="217"/>
      <c r="AH109" s="201"/>
      <c r="AI109" s="1255"/>
      <c r="AJ109" s="238"/>
      <c r="AK109" s="217"/>
      <c r="AL109" s="201"/>
      <c r="AM109" s="228"/>
      <c r="AN109" s="244"/>
      <c r="AO109" s="217"/>
      <c r="AP109" s="217"/>
      <c r="AQ109" s="214"/>
      <c r="AR109" s="217"/>
      <c r="AS109" s="291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</row>
    <row r="110" spans="2:59" ht="12" customHeight="1">
      <c r="E110" s="11"/>
      <c r="F110" s="11"/>
      <c r="G110" s="11"/>
      <c r="H110" s="11"/>
      <c r="I110" s="11"/>
      <c r="J110" s="11"/>
      <c r="K110" s="201"/>
      <c r="L110" s="199"/>
      <c r="M110" s="338"/>
      <c r="AA110" s="244"/>
      <c r="AB110" s="244"/>
      <c r="AC110" s="244"/>
      <c r="AD110" s="244"/>
      <c r="AE110" s="217"/>
      <c r="AF110" s="275"/>
      <c r="AG110" s="217"/>
      <c r="AH110" s="279"/>
      <c r="AI110" s="217"/>
      <c r="AJ110" s="172"/>
      <c r="AK110" s="217"/>
      <c r="AL110" s="201"/>
      <c r="AM110" s="516"/>
      <c r="AN110" s="244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</row>
    <row r="111" spans="2:59" ht="12.75" customHeight="1">
      <c r="B111" s="172"/>
      <c r="C111" s="266" t="s">
        <v>220</v>
      </c>
      <c r="D111" s="172"/>
      <c r="E111" s="172"/>
      <c r="F111" s="172"/>
      <c r="G111" s="267"/>
      <c r="H111" s="267"/>
      <c r="I111" s="267"/>
      <c r="J111" s="267"/>
      <c r="K111" s="268" t="s">
        <v>230</v>
      </c>
      <c r="L111" s="2"/>
      <c r="AA111" s="244"/>
      <c r="AB111" s="244"/>
      <c r="AC111" s="244"/>
      <c r="AD111" s="244"/>
      <c r="AE111" s="217"/>
      <c r="AF111" s="275"/>
      <c r="AG111" s="217"/>
      <c r="AH111" s="217"/>
      <c r="AI111" s="217"/>
      <c r="AJ111" s="172"/>
      <c r="AK111" s="217"/>
      <c r="AL111" s="201"/>
      <c r="AM111" s="516"/>
      <c r="AN111" s="244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</row>
    <row r="112" spans="2:59" ht="12" customHeight="1">
      <c r="B112" s="172"/>
      <c r="C112" s="172"/>
      <c r="D112" s="172"/>
      <c r="E112" s="172"/>
      <c r="F112" s="269" t="s">
        <v>92</v>
      </c>
      <c r="G112" s="269"/>
      <c r="H112" s="264"/>
      <c r="I112" s="172"/>
      <c r="J112" s="172"/>
      <c r="K112" s="172"/>
      <c r="R112" s="301" t="s">
        <v>497</v>
      </c>
      <c r="T112" s="2"/>
      <c r="U112" s="2" t="s">
        <v>477</v>
      </c>
      <c r="V112" s="1140"/>
      <c r="W112" s="12"/>
      <c r="AA112" s="244"/>
      <c r="AB112" s="244"/>
      <c r="AC112" s="244"/>
      <c r="AD112" s="244"/>
      <c r="AE112" s="217"/>
      <c r="AF112" s="275"/>
      <c r="AG112" s="217"/>
      <c r="AH112" s="217"/>
      <c r="AI112" s="217"/>
      <c r="AJ112" s="217"/>
      <c r="AK112" s="217"/>
      <c r="AL112" s="201"/>
      <c r="AM112" s="516"/>
      <c r="AN112" s="244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</row>
    <row r="113" spans="2:59" ht="13.5" customHeight="1">
      <c r="B113" s="267" t="str">
        <f>B5</f>
        <v>возрастная категория: 12-18 лет</v>
      </c>
      <c r="C113" s="271"/>
      <c r="D113" s="172"/>
      <c r="E113" s="172"/>
      <c r="F113" s="277" t="s">
        <v>159</v>
      </c>
      <c r="G113" s="172"/>
      <c r="H113" s="172"/>
      <c r="I113" s="270">
        <v>0.35</v>
      </c>
      <c r="J113" s="172"/>
      <c r="K113" s="172" t="str">
        <f>K5</f>
        <v>ОСЕНЬ</v>
      </c>
      <c r="O113" s="2" t="s">
        <v>93</v>
      </c>
      <c r="U113" s="87"/>
      <c r="V113" s="188"/>
      <c r="W113" s="104"/>
      <c r="AA113" s="244"/>
      <c r="AB113" s="244"/>
      <c r="AC113" s="244"/>
      <c r="AD113" s="244"/>
      <c r="AE113" s="217"/>
      <c r="AF113" s="275"/>
      <c r="AG113" s="217"/>
      <c r="AH113" s="217"/>
      <c r="AI113" s="217"/>
      <c r="AJ113" s="217"/>
      <c r="AK113" s="217"/>
      <c r="AL113" s="201"/>
      <c r="AM113" s="516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</row>
    <row r="114" spans="2:59" ht="14.25" customHeight="1" thickBot="1">
      <c r="B114" s="445" t="s">
        <v>691</v>
      </c>
      <c r="C114" s="271"/>
      <c r="O114" s="188" t="s">
        <v>478</v>
      </c>
      <c r="Q114" s="1141" t="s">
        <v>479</v>
      </c>
      <c r="T114" s="381"/>
      <c r="U114" s="301" t="s">
        <v>480</v>
      </c>
      <c r="W114" s="188" t="s">
        <v>507</v>
      </c>
      <c r="AA114" s="244"/>
      <c r="AB114" s="244"/>
      <c r="AC114" s="244"/>
      <c r="AD114" s="244"/>
      <c r="AE114" s="217"/>
      <c r="AF114" s="275"/>
      <c r="AG114" s="217"/>
      <c r="AH114" s="217"/>
      <c r="AI114" s="217"/>
      <c r="AK114" s="217"/>
      <c r="AL114" s="201"/>
      <c r="AM114" s="516"/>
      <c r="AN114" s="217"/>
      <c r="AO114" s="217"/>
      <c r="AP114" s="217"/>
      <c r="AQ114" s="217"/>
      <c r="AR114" s="238"/>
      <c r="AS114" s="201"/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</row>
    <row r="115" spans="2:59" ht="16.5" thickBot="1">
      <c r="B115" s="272" t="s">
        <v>3</v>
      </c>
      <c r="C115" s="227" t="s">
        <v>4</v>
      </c>
      <c r="D115" s="273" t="s">
        <v>5</v>
      </c>
      <c r="E115" s="274" t="s">
        <v>97</v>
      </c>
      <c r="F115" s="231"/>
      <c r="G115" s="231"/>
      <c r="H115" s="231"/>
      <c r="I115" s="231"/>
      <c r="J115" s="231"/>
      <c r="K115" s="231"/>
      <c r="L115" s="94"/>
      <c r="M115" s="72"/>
      <c r="O115" s="1142" t="s">
        <v>481</v>
      </c>
      <c r="S115" s="1129"/>
      <c r="T115" t="s">
        <v>482</v>
      </c>
      <c r="Y115" s="104"/>
      <c r="AA115" s="244"/>
      <c r="AB115" s="244"/>
      <c r="AC115" s="244"/>
      <c r="AD115" s="244"/>
      <c r="AE115" s="217"/>
      <c r="AF115" s="201"/>
      <c r="AG115" s="217"/>
      <c r="AH115" s="217"/>
      <c r="AI115" s="217"/>
      <c r="AK115" s="217"/>
      <c r="AL115" s="217"/>
      <c r="AM115" s="516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</row>
    <row r="116" spans="2:59" ht="13.5" customHeight="1" thickBot="1">
      <c r="B116" s="235" t="s">
        <v>6</v>
      </c>
      <c r="C116" s="275"/>
      <c r="D116" s="211" t="s">
        <v>98</v>
      </c>
      <c r="E116" s="979" t="s">
        <v>435</v>
      </c>
      <c r="F116" s="51"/>
      <c r="G116" s="66"/>
      <c r="H116" s="215"/>
      <c r="I116" s="215"/>
      <c r="J116" s="215"/>
      <c r="K116" s="217"/>
      <c r="L116" s="11"/>
      <c r="M116" s="98"/>
      <c r="S116" s="301" t="s">
        <v>497</v>
      </c>
      <c r="AA116" s="244"/>
      <c r="AB116" s="244"/>
      <c r="AC116" s="244"/>
      <c r="AD116" s="244"/>
      <c r="AE116" s="217"/>
      <c r="AF116" s="275"/>
      <c r="AG116" s="217"/>
      <c r="AH116" s="201"/>
      <c r="AI116" s="201"/>
      <c r="AK116" s="217"/>
      <c r="AL116" s="217"/>
      <c r="AM116" s="516"/>
      <c r="AN116" s="217"/>
      <c r="AO116" s="217"/>
      <c r="AP116" s="217"/>
      <c r="AQ116" s="217"/>
      <c r="AR116" s="276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</row>
    <row r="117" spans="2:59" ht="16.5" thickBot="1">
      <c r="B117" s="1790" t="s">
        <v>273</v>
      </c>
      <c r="C117" s="262"/>
      <c r="D117" s="318"/>
      <c r="E117" s="128" t="s">
        <v>180</v>
      </c>
      <c r="F117" s="129" t="s">
        <v>181</v>
      </c>
      <c r="G117" s="331" t="s">
        <v>182</v>
      </c>
      <c r="H117" s="316" t="s">
        <v>236</v>
      </c>
      <c r="I117" s="215"/>
      <c r="J117" s="38"/>
      <c r="K117" s="251" t="s">
        <v>77</v>
      </c>
      <c r="L117" s="256"/>
      <c r="M117" s="66"/>
      <c r="AA117" s="5"/>
      <c r="AB117" s="5"/>
      <c r="AC117" s="5"/>
      <c r="AD117" s="244"/>
      <c r="AE117" s="1123"/>
      <c r="AF117" s="1117"/>
      <c r="AG117" s="217"/>
      <c r="AH117" s="187"/>
      <c r="AI117" s="217"/>
      <c r="AK117" s="217"/>
      <c r="AL117" s="217"/>
      <c r="AM117" s="217"/>
      <c r="AN117" s="217"/>
      <c r="AO117" s="217"/>
      <c r="AP117" s="217"/>
      <c r="AQ117" s="217"/>
      <c r="AR117" s="450"/>
      <c r="AS117" s="541"/>
      <c r="AT117" s="451"/>
      <c r="AU117" s="217"/>
      <c r="AV117" s="217"/>
      <c r="AW117" s="217"/>
      <c r="AX117" s="201"/>
      <c r="AY117" s="217"/>
      <c r="AZ117" s="217"/>
      <c r="BA117" s="217"/>
      <c r="BB117" s="217"/>
      <c r="BC117" s="217"/>
      <c r="BD117" s="217"/>
      <c r="BE117" s="217"/>
      <c r="BF117" s="217"/>
      <c r="BG117" s="217"/>
    </row>
    <row r="118" spans="2:59" ht="13.5" customHeight="1" thickBot="1">
      <c r="B118" s="209" t="s">
        <v>226</v>
      </c>
      <c r="C118" s="1536" t="s">
        <v>435</v>
      </c>
      <c r="D118" s="224">
        <v>250</v>
      </c>
      <c r="E118" s="286" t="s">
        <v>114</v>
      </c>
      <c r="F118" s="312">
        <v>65</v>
      </c>
      <c r="G118" s="319">
        <v>50</v>
      </c>
      <c r="H118" s="147" t="s">
        <v>180</v>
      </c>
      <c r="I118" s="143" t="s">
        <v>181</v>
      </c>
      <c r="J118" s="336" t="s">
        <v>182</v>
      </c>
      <c r="K118" s="128" t="s">
        <v>180</v>
      </c>
      <c r="L118" s="129" t="s">
        <v>181</v>
      </c>
      <c r="M118" s="285" t="s">
        <v>182</v>
      </c>
      <c r="O118" s="1143" t="s">
        <v>273</v>
      </c>
      <c r="P118" s="1144"/>
      <c r="Q118" s="1144"/>
      <c r="R118" s="1145"/>
      <c r="S118" s="51"/>
      <c r="T118" s="51"/>
      <c r="U118" s="51"/>
      <c r="V118" s="51"/>
      <c r="W118" s="51"/>
      <c r="X118" s="51"/>
      <c r="Y118" s="66"/>
      <c r="AA118" s="5"/>
      <c r="AB118" s="5"/>
      <c r="AC118" s="5"/>
      <c r="AD118" s="244"/>
      <c r="AE118" s="217"/>
      <c r="AF118" s="275"/>
      <c r="AG118" s="217"/>
      <c r="AH118" s="214"/>
      <c r="AI118" s="217"/>
      <c r="AK118" s="217"/>
      <c r="AL118" s="217"/>
      <c r="AM118" s="217"/>
      <c r="AN118" s="217"/>
      <c r="AO118" s="217"/>
      <c r="AP118" s="217"/>
      <c r="AQ118" s="217"/>
      <c r="AR118" s="201"/>
      <c r="AS118" s="199"/>
      <c r="AT118" s="361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</row>
    <row r="119" spans="2:59" ht="16.5" thickBot="1">
      <c r="B119" s="728" t="s">
        <v>146</v>
      </c>
      <c r="C119" s="461" t="s">
        <v>355</v>
      </c>
      <c r="D119" s="844">
        <v>60</v>
      </c>
      <c r="E119" s="661" t="s">
        <v>147</v>
      </c>
      <c r="F119" s="651">
        <v>11.43</v>
      </c>
      <c r="G119" s="953">
        <v>8</v>
      </c>
      <c r="H119" s="320" t="s">
        <v>126</v>
      </c>
      <c r="I119" s="321">
        <v>118.82</v>
      </c>
      <c r="J119" s="624">
        <v>102.7</v>
      </c>
      <c r="K119" s="740" t="s">
        <v>359</v>
      </c>
      <c r="L119" s="582">
        <v>70.8</v>
      </c>
      <c r="M119" s="739">
        <v>60</v>
      </c>
      <c r="O119" s="1146" t="s">
        <v>180</v>
      </c>
      <c r="P119" s="1147" t="s">
        <v>181</v>
      </c>
      <c r="Q119" s="1148" t="s">
        <v>182</v>
      </c>
      <c r="R119" s="94"/>
      <c r="S119" s="1149" t="s">
        <v>180</v>
      </c>
      <c r="T119" s="1149" t="s">
        <v>181</v>
      </c>
      <c r="U119" s="1150" t="s">
        <v>182</v>
      </c>
      <c r="V119" s="94"/>
      <c r="W119" s="1149" t="s">
        <v>180</v>
      </c>
      <c r="X119" s="1149" t="s">
        <v>181</v>
      </c>
      <c r="Y119" s="1150" t="s">
        <v>182</v>
      </c>
      <c r="AA119" s="5"/>
      <c r="AB119" s="5"/>
      <c r="AC119" s="5"/>
      <c r="AD119" s="244"/>
      <c r="AE119" s="217"/>
      <c r="AF119" s="275"/>
      <c r="AG119" s="217"/>
      <c r="AH119" s="214"/>
      <c r="AI119" s="217"/>
      <c r="AK119" s="217"/>
      <c r="AL119" s="245"/>
      <c r="AM119" s="217"/>
      <c r="AN119" s="217"/>
      <c r="AO119" s="1019"/>
      <c r="AP119" s="217"/>
      <c r="AQ119" s="217"/>
      <c r="AR119" s="201"/>
      <c r="AS119" s="199"/>
      <c r="AT119" s="361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</row>
    <row r="120" spans="2:59" ht="15.75" thickBot="1">
      <c r="B120" s="462" t="s">
        <v>29</v>
      </c>
      <c r="C120" s="461" t="s">
        <v>160</v>
      </c>
      <c r="D120" s="650" t="s">
        <v>444</v>
      </c>
      <c r="E120" s="661" t="s">
        <v>149</v>
      </c>
      <c r="F120" s="651">
        <v>10</v>
      </c>
      <c r="G120" s="953">
        <v>8</v>
      </c>
      <c r="H120" s="300" t="s">
        <v>161</v>
      </c>
      <c r="I120" s="314">
        <v>45.9</v>
      </c>
      <c r="J120" s="623">
        <v>45.9</v>
      </c>
      <c r="K120" s="583"/>
      <c r="L120" s="581"/>
      <c r="M120" s="584"/>
      <c r="O120" s="1151" t="s">
        <v>483</v>
      </c>
      <c r="P120" s="1152">
        <f>D123</f>
        <v>40</v>
      </c>
      <c r="Q120" s="1159">
        <f>D123</f>
        <v>40</v>
      </c>
      <c r="R120" s="11"/>
      <c r="S120" s="924" t="s">
        <v>82</v>
      </c>
      <c r="T120" s="1157">
        <f>F123+L125</f>
        <v>16.2</v>
      </c>
      <c r="U120" s="925">
        <f>G123+M125</f>
        <v>16.2</v>
      </c>
      <c r="V120" s="11"/>
      <c r="W120" s="1179" t="s">
        <v>484</v>
      </c>
      <c r="X120" s="190"/>
      <c r="Y120" s="193"/>
      <c r="AA120" s="5"/>
      <c r="AB120" s="5"/>
      <c r="AC120" s="5"/>
      <c r="AD120" s="244"/>
      <c r="AE120" s="217"/>
      <c r="AF120" s="275"/>
      <c r="AG120" s="217"/>
      <c r="AH120" s="214"/>
      <c r="AI120" s="217"/>
      <c r="AK120" s="217"/>
      <c r="AL120" s="253"/>
      <c r="AM120" s="201"/>
      <c r="AN120" s="199"/>
      <c r="AO120" s="450"/>
      <c r="AP120" s="541"/>
      <c r="AQ120" s="451"/>
      <c r="AR120" s="201"/>
      <c r="AS120" s="1324"/>
      <c r="AT120" s="1322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</row>
    <row r="121" spans="2:59" ht="13.5" customHeight="1" thickBot="1">
      <c r="B121" s="697" t="s">
        <v>22</v>
      </c>
      <c r="C121" s="461" t="s">
        <v>133</v>
      </c>
      <c r="D121" s="934">
        <v>200</v>
      </c>
      <c r="E121" s="661" t="s">
        <v>152</v>
      </c>
      <c r="F121" s="651">
        <v>9.6</v>
      </c>
      <c r="G121" s="953">
        <v>8</v>
      </c>
      <c r="H121" s="300" t="s">
        <v>131</v>
      </c>
      <c r="I121" s="290">
        <v>7</v>
      </c>
      <c r="J121" s="580">
        <v>7</v>
      </c>
      <c r="K121" s="249" t="s">
        <v>270</v>
      </c>
      <c r="L121" s="51"/>
      <c r="M121" s="66"/>
      <c r="O121" s="1156" t="s">
        <v>485</v>
      </c>
      <c r="P121" s="1157">
        <f>D122</f>
        <v>70</v>
      </c>
      <c r="Q121" s="1158">
        <f>D122</f>
        <v>70</v>
      </c>
      <c r="R121" s="11"/>
      <c r="S121" s="924" t="s">
        <v>84</v>
      </c>
      <c r="T121" s="1157">
        <f>L123</f>
        <v>2</v>
      </c>
      <c r="U121" s="925">
        <f>M123</f>
        <v>2</v>
      </c>
      <c r="V121" s="11"/>
      <c r="W121" s="1160" t="s">
        <v>158</v>
      </c>
      <c r="X121" s="1157">
        <f>F122+I124</f>
        <v>12.8</v>
      </c>
      <c r="Y121" s="1245">
        <f>G122+J124</f>
        <v>12.8</v>
      </c>
      <c r="AA121" s="5"/>
      <c r="AB121" s="5"/>
      <c r="AC121" s="5"/>
      <c r="AD121" s="244"/>
      <c r="AE121" s="217"/>
      <c r="AF121" s="275"/>
      <c r="AG121" s="217"/>
      <c r="AH121" s="201"/>
      <c r="AI121" s="217"/>
      <c r="AK121" s="217"/>
      <c r="AL121" s="238"/>
      <c r="AM121" s="201"/>
      <c r="AN121" s="199"/>
      <c r="AO121" s="214"/>
      <c r="AP121" s="1324"/>
      <c r="AQ121" s="1322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</row>
    <row r="122" spans="2:59" ht="15.75" thickBot="1">
      <c r="B122" s="469" t="s">
        <v>11</v>
      </c>
      <c r="C122" s="461" t="s">
        <v>12</v>
      </c>
      <c r="D122" s="650">
        <v>70</v>
      </c>
      <c r="E122" s="661" t="s">
        <v>158</v>
      </c>
      <c r="F122" s="651">
        <v>2</v>
      </c>
      <c r="G122" s="953">
        <v>2</v>
      </c>
      <c r="H122" s="300" t="s">
        <v>162</v>
      </c>
      <c r="I122" s="290">
        <v>8.1</v>
      </c>
      <c r="J122" s="580">
        <v>6.75</v>
      </c>
      <c r="K122" s="128" t="s">
        <v>180</v>
      </c>
      <c r="L122" s="129" t="s">
        <v>181</v>
      </c>
      <c r="M122" s="331" t="s">
        <v>182</v>
      </c>
      <c r="O122" s="1156" t="s">
        <v>161</v>
      </c>
      <c r="P122" s="1175">
        <f>I120</f>
        <v>45.9</v>
      </c>
      <c r="Q122" s="1163">
        <f>J120</f>
        <v>45.9</v>
      </c>
      <c r="R122" s="11"/>
      <c r="S122" s="924" t="s">
        <v>86</v>
      </c>
      <c r="T122" s="1157">
        <f>F126+I125</f>
        <v>2.2000000000000002</v>
      </c>
      <c r="U122" s="925">
        <f>G126+J125</f>
        <v>2.2000000000000002</v>
      </c>
      <c r="V122" s="11"/>
      <c r="W122" s="1162" t="s">
        <v>313</v>
      </c>
      <c r="X122" s="1157">
        <f>F124</f>
        <v>2</v>
      </c>
      <c r="Y122" s="1245">
        <f>G124</f>
        <v>2</v>
      </c>
      <c r="AA122" s="5"/>
      <c r="AB122" s="5"/>
      <c r="AC122" s="5"/>
      <c r="AD122" s="244"/>
      <c r="AE122" s="217"/>
      <c r="AF122" s="275"/>
      <c r="AG122" s="217"/>
      <c r="AH122" s="201"/>
      <c r="AI122" s="217"/>
      <c r="AK122" s="217"/>
      <c r="AL122" s="238"/>
      <c r="AM122" s="201"/>
      <c r="AN122" s="216"/>
      <c r="AO122" s="201"/>
      <c r="AP122" s="216"/>
      <c r="AQ122" s="291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</row>
    <row r="123" spans="2:59">
      <c r="B123" s="469" t="s">
        <v>11</v>
      </c>
      <c r="C123" s="461" t="s">
        <v>17</v>
      </c>
      <c r="D123" s="650">
        <v>40</v>
      </c>
      <c r="E123" s="972" t="s">
        <v>82</v>
      </c>
      <c r="F123" s="651">
        <v>1.2</v>
      </c>
      <c r="G123" s="953">
        <v>1.2</v>
      </c>
      <c r="H123" s="300" t="s">
        <v>106</v>
      </c>
      <c r="I123" s="290">
        <v>13.5</v>
      </c>
      <c r="J123" s="580">
        <v>10.8</v>
      </c>
      <c r="K123" s="480" t="s">
        <v>137</v>
      </c>
      <c r="L123" s="507">
        <v>2</v>
      </c>
      <c r="M123" s="508">
        <v>2</v>
      </c>
      <c r="O123" s="1156" t="s">
        <v>76</v>
      </c>
      <c r="P123" s="1175">
        <f>F119</f>
        <v>11.43</v>
      </c>
      <c r="Q123" s="1159">
        <f>G119</f>
        <v>8</v>
      </c>
      <c r="R123" s="11"/>
      <c r="S123" s="924" t="s">
        <v>508</v>
      </c>
      <c r="T123" s="1180">
        <f>F127</f>
        <v>0.01</v>
      </c>
      <c r="U123" s="1286">
        <f>G127</f>
        <v>0.01</v>
      </c>
      <c r="V123" s="11"/>
      <c r="W123" s="1162" t="s">
        <v>128</v>
      </c>
      <c r="X123" s="1157">
        <f>F121+I122</f>
        <v>17.7</v>
      </c>
      <c r="Y123" s="1251">
        <f>G121+J122</f>
        <v>14.75</v>
      </c>
      <c r="AA123" s="5"/>
      <c r="AB123" s="5"/>
      <c r="AC123" s="5"/>
      <c r="AD123" s="244"/>
      <c r="AE123" s="217"/>
      <c r="AF123" s="275"/>
      <c r="AG123" s="217"/>
      <c r="AH123" s="201"/>
      <c r="AI123" s="217"/>
      <c r="AK123" s="217"/>
      <c r="AL123" s="239"/>
      <c r="AM123" s="201"/>
      <c r="AN123" s="199"/>
      <c r="AO123" s="201"/>
      <c r="AP123" s="216"/>
      <c r="AQ123" s="291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</row>
    <row r="124" spans="2:59">
      <c r="B124" s="708" t="s">
        <v>14</v>
      </c>
      <c r="C124" s="461" t="s">
        <v>358</v>
      </c>
      <c r="D124" s="844">
        <v>100</v>
      </c>
      <c r="E124" s="980" t="s">
        <v>107</v>
      </c>
      <c r="F124" s="673">
        <v>2</v>
      </c>
      <c r="G124" s="923">
        <v>2</v>
      </c>
      <c r="H124" s="300" t="s">
        <v>104</v>
      </c>
      <c r="I124" s="290">
        <v>10.8</v>
      </c>
      <c r="J124" s="580">
        <v>10.8</v>
      </c>
      <c r="K124" s="632" t="s">
        <v>121</v>
      </c>
      <c r="L124" s="660">
        <v>66</v>
      </c>
      <c r="M124" s="628"/>
      <c r="O124" s="1151" t="s">
        <v>314</v>
      </c>
      <c r="P124" s="1175">
        <f>X127</f>
        <v>191.8</v>
      </c>
      <c r="Q124" s="1163">
        <f>Y127</f>
        <v>158.35</v>
      </c>
      <c r="R124" s="11"/>
      <c r="S124" s="1126"/>
      <c r="T124" s="1126"/>
      <c r="U124" s="167"/>
      <c r="V124" s="11"/>
      <c r="W124" s="1162" t="s">
        <v>106</v>
      </c>
      <c r="X124" s="1157">
        <f>F120+I123</f>
        <v>23.5</v>
      </c>
      <c r="Y124" s="1245">
        <f>G120+J123</f>
        <v>18.8</v>
      </c>
      <c r="AA124" s="5"/>
      <c r="AB124" s="5"/>
      <c r="AC124" s="5"/>
      <c r="AD124" s="244"/>
      <c r="AE124" s="217"/>
      <c r="AF124" s="275"/>
      <c r="AG124" s="217"/>
      <c r="AH124" s="201"/>
      <c r="AI124" s="217"/>
      <c r="AK124" s="217"/>
      <c r="AL124" s="239"/>
      <c r="AM124" s="201"/>
      <c r="AN124" s="199"/>
      <c r="AO124" s="214"/>
      <c r="AP124" s="216"/>
      <c r="AQ124" s="291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</row>
    <row r="125" spans="2:59" ht="12.75" customHeight="1">
      <c r="B125" s="204"/>
      <c r="C125" s="207"/>
      <c r="D125" s="217"/>
      <c r="E125" s="661" t="s">
        <v>122</v>
      </c>
      <c r="F125" s="652">
        <v>5</v>
      </c>
      <c r="G125" s="923">
        <v>5</v>
      </c>
      <c r="H125" s="300" t="s">
        <v>124</v>
      </c>
      <c r="I125" s="290">
        <v>1</v>
      </c>
      <c r="J125" s="580">
        <v>1</v>
      </c>
      <c r="K125" s="592" t="s">
        <v>82</v>
      </c>
      <c r="L125" s="660">
        <v>15</v>
      </c>
      <c r="M125" s="628">
        <v>15</v>
      </c>
      <c r="O125" s="1151" t="s">
        <v>498</v>
      </c>
      <c r="P125" s="1152">
        <f>D124</f>
        <v>100</v>
      </c>
      <c r="Q125" s="1159">
        <f>D124</f>
        <v>100</v>
      </c>
      <c r="R125" s="11"/>
      <c r="S125" s="7"/>
      <c r="T125" s="11"/>
      <c r="U125" s="11"/>
      <c r="V125" s="11"/>
      <c r="W125" s="1162" t="s">
        <v>114</v>
      </c>
      <c r="X125" s="1157">
        <f>F118</f>
        <v>65</v>
      </c>
      <c r="Y125" s="1246">
        <f>G118</f>
        <v>50</v>
      </c>
      <c r="AA125" s="5"/>
      <c r="AB125" s="5"/>
      <c r="AC125" s="5"/>
      <c r="AD125" s="244"/>
      <c r="AE125" s="217"/>
      <c r="AF125" s="275"/>
      <c r="AG125" s="217"/>
      <c r="AH125" s="201"/>
      <c r="AI125" s="217"/>
      <c r="AK125" s="217"/>
      <c r="AL125" s="239"/>
      <c r="AM125" s="201"/>
      <c r="AN125" s="199"/>
      <c r="AO125" s="214"/>
      <c r="AP125" s="216"/>
      <c r="AQ125" s="291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</row>
    <row r="126" spans="2:59" ht="12.75" customHeight="1">
      <c r="B126" s="204"/>
      <c r="C126" s="207"/>
      <c r="D126" s="217"/>
      <c r="E126" s="941" t="s">
        <v>124</v>
      </c>
      <c r="F126" s="654">
        <v>1.2</v>
      </c>
      <c r="G126" s="943">
        <v>1.2</v>
      </c>
      <c r="H126" s="282" t="s">
        <v>121</v>
      </c>
      <c r="I126" s="283">
        <v>108</v>
      </c>
      <c r="J126" s="609">
        <v>108</v>
      </c>
      <c r="K126" s="481" t="s">
        <v>121</v>
      </c>
      <c r="L126" s="499">
        <v>150</v>
      </c>
      <c r="M126" s="674"/>
      <c r="O126" s="1164" t="s">
        <v>126</v>
      </c>
      <c r="P126" s="1157">
        <f>I119</f>
        <v>118.82</v>
      </c>
      <c r="Q126" s="1159">
        <f>J119</f>
        <v>102.7</v>
      </c>
      <c r="R126" s="11"/>
      <c r="S126" s="11"/>
      <c r="T126" s="11"/>
      <c r="U126" s="11"/>
      <c r="V126" s="11"/>
      <c r="W126" s="1162" t="s">
        <v>499</v>
      </c>
      <c r="X126" s="1157">
        <f>L119</f>
        <v>70.8</v>
      </c>
      <c r="Y126" s="1266">
        <f>M119</f>
        <v>60</v>
      </c>
      <c r="AA126" s="5"/>
      <c r="AB126" s="5"/>
      <c r="AC126" s="5"/>
      <c r="AD126" s="244"/>
      <c r="AE126" s="217"/>
      <c r="AF126" s="275"/>
      <c r="AG126" s="217"/>
      <c r="AH126" s="201"/>
      <c r="AI126" s="217"/>
      <c r="AK126" s="217"/>
      <c r="AL126" s="217"/>
      <c r="AM126" s="236"/>
      <c r="AN126" s="217"/>
      <c r="AO126" s="214"/>
      <c r="AP126" s="229"/>
      <c r="AQ126" s="343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</row>
    <row r="127" spans="2:59">
      <c r="B127" s="204"/>
      <c r="C127" s="207"/>
      <c r="D127" s="217"/>
      <c r="E127" s="941" t="s">
        <v>125</v>
      </c>
      <c r="F127" s="655">
        <v>0.01</v>
      </c>
      <c r="G127" s="942">
        <v>0.01</v>
      </c>
      <c r="H127" s="722"/>
      <c r="I127" s="507"/>
      <c r="J127" s="508"/>
      <c r="K127" s="741"/>
      <c r="L127" s="167"/>
      <c r="M127" s="506"/>
      <c r="O127" s="1156" t="s">
        <v>105</v>
      </c>
      <c r="P127" s="1157">
        <f>F128</f>
        <v>10</v>
      </c>
      <c r="Q127" s="1159">
        <f>G128</f>
        <v>10</v>
      </c>
      <c r="R127" s="11"/>
      <c r="S127" s="11"/>
      <c r="T127" s="11"/>
      <c r="U127" s="11"/>
      <c r="V127" s="11"/>
      <c r="W127" s="1167" t="s">
        <v>315</v>
      </c>
      <c r="X127" s="1168">
        <f>SUM(X121:X126)</f>
        <v>191.8</v>
      </c>
      <c r="Y127" s="1194">
        <f>SUM(Y121:Y126)</f>
        <v>158.35</v>
      </c>
      <c r="AA127" s="5"/>
      <c r="AB127" s="5"/>
      <c r="AC127" s="5"/>
      <c r="AD127" s="244"/>
      <c r="AE127" s="217"/>
      <c r="AF127" s="275"/>
      <c r="AG127" s="217"/>
      <c r="AH127" s="217"/>
      <c r="AI127" s="217"/>
      <c r="AK127" s="217"/>
      <c r="AL127" s="201"/>
      <c r="AM127" s="199"/>
      <c r="AN127" s="361"/>
      <c r="AO127" s="217"/>
      <c r="AP127" s="201"/>
      <c r="AQ127" s="199"/>
      <c r="AR127" s="338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</row>
    <row r="128" spans="2:59">
      <c r="B128" s="204"/>
      <c r="C128" s="207"/>
      <c r="D128" s="11"/>
      <c r="E128" s="920" t="s">
        <v>139</v>
      </c>
      <c r="F128" s="660">
        <v>10</v>
      </c>
      <c r="G128" s="921">
        <v>10</v>
      </c>
      <c r="H128" s="86"/>
      <c r="I128" s="11"/>
      <c r="J128" s="11"/>
      <c r="K128" s="86"/>
      <c r="L128" s="11"/>
      <c r="M128" s="98"/>
      <c r="O128" s="1156" t="s">
        <v>122</v>
      </c>
      <c r="P128" s="1157">
        <f>F125</f>
        <v>5</v>
      </c>
      <c r="Q128" s="1159">
        <f>G125</f>
        <v>5</v>
      </c>
      <c r="R128" s="11"/>
      <c r="S128" s="11"/>
      <c r="T128" s="11"/>
      <c r="U128" s="11"/>
      <c r="V128" s="11"/>
      <c r="W128" s="7"/>
      <c r="X128" s="794"/>
      <c r="Y128" s="1226"/>
      <c r="AA128" s="5"/>
      <c r="AB128" s="5"/>
      <c r="AC128" s="5"/>
      <c r="AD128" s="244"/>
      <c r="AE128" s="1123"/>
      <c r="AF128" s="1117"/>
      <c r="AG128" s="217"/>
      <c r="AH128" s="187"/>
      <c r="AI128" s="217"/>
      <c r="AK128" s="217"/>
      <c r="AL128" s="217"/>
      <c r="AM128" s="217"/>
      <c r="AN128" s="217"/>
      <c r="AO128" s="217"/>
      <c r="AP128" s="201"/>
      <c r="AQ128" s="199"/>
      <c r="AR128" s="338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</row>
    <row r="129" spans="2:59">
      <c r="B129" s="204"/>
      <c r="C129" s="207"/>
      <c r="D129" s="11"/>
      <c r="E129" s="920" t="s">
        <v>145</v>
      </c>
      <c r="F129" s="660" t="s">
        <v>436</v>
      </c>
      <c r="G129" s="921">
        <v>20</v>
      </c>
      <c r="H129" s="86"/>
      <c r="I129" s="11"/>
      <c r="J129" s="11"/>
      <c r="K129" s="86"/>
      <c r="L129" s="11"/>
      <c r="M129" s="98"/>
      <c r="O129" s="1156" t="s">
        <v>131</v>
      </c>
      <c r="P129" s="1157">
        <f>I121</f>
        <v>7</v>
      </c>
      <c r="Q129" s="1159">
        <f>J121</f>
        <v>7</v>
      </c>
      <c r="R129" s="11"/>
      <c r="S129" s="11"/>
      <c r="T129" s="11"/>
      <c r="U129" s="11"/>
      <c r="V129" s="11"/>
      <c r="W129" s="11"/>
      <c r="X129" s="11"/>
      <c r="Y129" s="98"/>
      <c r="AA129" s="5"/>
      <c r="AB129" s="5"/>
      <c r="AC129" s="5"/>
      <c r="AD129" s="244"/>
      <c r="AE129" s="217"/>
      <c r="AF129" s="275"/>
      <c r="AG129" s="217"/>
      <c r="AH129" s="214"/>
      <c r="AI129" s="217"/>
      <c r="AK129" s="217"/>
      <c r="AL129" s="217"/>
      <c r="AM129" s="217"/>
      <c r="AN129" s="217"/>
      <c r="AO129" s="217"/>
      <c r="AP129" s="201"/>
      <c r="AQ129" s="199"/>
      <c r="AR129" s="338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</row>
    <row r="130" spans="2:59" ht="15.75" thickBot="1">
      <c r="B130" s="205"/>
      <c r="C130" s="208"/>
      <c r="D130" s="38"/>
      <c r="E130" s="484" t="s">
        <v>121</v>
      </c>
      <c r="F130" s="894">
        <v>200</v>
      </c>
      <c r="G130" s="523"/>
      <c r="H130" s="78"/>
      <c r="I130" s="38"/>
      <c r="J130" s="38"/>
      <c r="K130" s="78"/>
      <c r="L130" s="38"/>
      <c r="M130" s="101"/>
      <c r="O130" s="1170" t="s">
        <v>489</v>
      </c>
      <c r="P130" s="1276">
        <f>Q130/1000/0.04</f>
        <v>0.5</v>
      </c>
      <c r="Q130" s="1172">
        <f>G129</f>
        <v>20</v>
      </c>
      <c r="R130" s="38"/>
      <c r="S130" s="38"/>
      <c r="T130" s="38"/>
      <c r="U130" s="38"/>
      <c r="V130" s="38"/>
      <c r="W130" s="38"/>
      <c r="X130" s="38"/>
      <c r="Y130" s="101"/>
      <c r="AA130" s="5"/>
      <c r="AB130" s="5"/>
      <c r="AC130" s="5"/>
      <c r="AD130" s="244"/>
      <c r="AE130" s="217"/>
      <c r="AF130" s="275"/>
      <c r="AG130" s="217"/>
      <c r="AH130" s="214"/>
      <c r="AI130" s="217"/>
      <c r="AJ130" s="217"/>
      <c r="AK130" s="217"/>
      <c r="AL130" s="217"/>
      <c r="AM130" s="217"/>
      <c r="AN130" s="217"/>
      <c r="AO130" s="217"/>
      <c r="AP130" s="214"/>
      <c r="AQ130" s="199"/>
      <c r="AR130" s="338"/>
      <c r="AS130" s="217"/>
      <c r="AT130" s="201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</row>
    <row r="131" spans="2:59">
      <c r="C131" s="271"/>
      <c r="AA131" s="5"/>
      <c r="AB131" s="5"/>
      <c r="AC131" s="5"/>
      <c r="AD131" s="244"/>
      <c r="AE131" s="217"/>
      <c r="AF131" s="275"/>
      <c r="AG131" s="217"/>
      <c r="AH131" s="214"/>
      <c r="AI131" s="217"/>
      <c r="AJ131" s="217"/>
      <c r="AK131" s="217"/>
      <c r="AL131" s="217"/>
      <c r="AM131" s="217"/>
      <c r="AN131" s="217"/>
      <c r="AO131" s="217"/>
      <c r="AP131" s="214"/>
      <c r="AQ131" s="199"/>
      <c r="AR131" s="338"/>
      <c r="AS131" s="217"/>
      <c r="AT131" s="214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</row>
    <row r="132" spans="2:59" ht="16.5" thickBot="1">
      <c r="B132" s="445" t="s">
        <v>691</v>
      </c>
      <c r="C132" s="271"/>
      <c r="E132" s="11"/>
      <c r="F132" s="217"/>
      <c r="G132" s="217"/>
      <c r="H132" s="217"/>
      <c r="I132" s="11"/>
      <c r="J132" s="11"/>
      <c r="K132" s="11"/>
      <c r="L132" s="11"/>
      <c r="M132" s="11"/>
      <c r="AA132" s="5"/>
      <c r="AB132" s="5"/>
      <c r="AC132" s="5"/>
      <c r="AD132" s="244"/>
      <c r="AE132" s="217"/>
      <c r="AF132" s="275"/>
      <c r="AG132" s="217"/>
      <c r="AH132" s="201"/>
      <c r="AI132" s="217"/>
      <c r="AJ132" s="201"/>
      <c r="AK132" s="217"/>
      <c r="AL132" s="217"/>
      <c r="AM132" s="217"/>
      <c r="AN132" s="217"/>
      <c r="AO132" s="217"/>
      <c r="AP132" s="201"/>
      <c r="AQ132" s="199"/>
      <c r="AR132" s="338"/>
      <c r="AS132" s="217"/>
      <c r="AT132" s="199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</row>
    <row r="133" spans="2:59" ht="16.5" thickBot="1">
      <c r="B133" s="1790" t="s">
        <v>274</v>
      </c>
      <c r="C133" s="225"/>
      <c r="D133" s="255"/>
      <c r="E133" s="366" t="s">
        <v>240</v>
      </c>
      <c r="F133" s="231"/>
      <c r="G133" s="366" t="s">
        <v>172</v>
      </c>
      <c r="H133" s="231"/>
      <c r="I133" s="94"/>
      <c r="J133" s="72"/>
      <c r="K133" s="710" t="s">
        <v>349</v>
      </c>
      <c r="L133" s="663"/>
      <c r="M133" s="347"/>
      <c r="O133" s="1143" t="s">
        <v>274</v>
      </c>
      <c r="P133" s="1144"/>
      <c r="Q133" s="1144"/>
      <c r="R133" s="1145"/>
      <c r="S133" s="51"/>
      <c r="T133" s="51"/>
      <c r="U133" s="51"/>
      <c r="V133" s="51"/>
      <c r="W133" s="51"/>
      <c r="X133" s="51"/>
      <c r="Y133" s="66"/>
      <c r="AA133" s="5"/>
      <c r="AB133" s="5"/>
      <c r="AC133" s="5"/>
      <c r="AD133" s="244"/>
      <c r="AE133" s="217"/>
      <c r="AF133" s="275"/>
      <c r="AG133" s="217"/>
      <c r="AH133" s="201"/>
      <c r="AI133" s="217"/>
      <c r="AJ133" s="214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199"/>
      <c r="AU133" s="217"/>
      <c r="AV133" s="217"/>
      <c r="AW133" s="220"/>
      <c r="AX133" s="201"/>
      <c r="AY133" s="217"/>
      <c r="AZ133" s="217"/>
      <c r="BA133" s="217"/>
      <c r="BB133" s="217"/>
      <c r="BC133" s="217"/>
      <c r="BD133" s="217"/>
      <c r="BE133" s="217"/>
      <c r="BF133" s="217"/>
      <c r="BG133" s="217"/>
    </row>
    <row r="134" spans="2:59" ht="15.75" thickBot="1">
      <c r="B134" s="724" t="s">
        <v>347</v>
      </c>
      <c r="C134" s="1537" t="s">
        <v>348</v>
      </c>
      <c r="D134" s="725">
        <v>250</v>
      </c>
      <c r="E134" s="130" t="s">
        <v>180</v>
      </c>
      <c r="F134" s="129" t="s">
        <v>181</v>
      </c>
      <c r="G134" s="331" t="s">
        <v>182</v>
      </c>
      <c r="H134" s="327" t="s">
        <v>180</v>
      </c>
      <c r="I134" s="129" t="s">
        <v>181</v>
      </c>
      <c r="J134" s="331" t="s">
        <v>182</v>
      </c>
      <c r="K134" s="500" t="s">
        <v>180</v>
      </c>
      <c r="L134" s="129" t="s">
        <v>181</v>
      </c>
      <c r="M134" s="331" t="s">
        <v>182</v>
      </c>
      <c r="O134" s="1146" t="s">
        <v>180</v>
      </c>
      <c r="P134" s="1147" t="s">
        <v>181</v>
      </c>
      <c r="Q134" s="1148" t="s">
        <v>182</v>
      </c>
      <c r="R134" s="94"/>
      <c r="S134" s="1149" t="s">
        <v>180</v>
      </c>
      <c r="T134" s="1149" t="s">
        <v>181</v>
      </c>
      <c r="U134" s="1150" t="s">
        <v>182</v>
      </c>
      <c r="V134" s="94"/>
      <c r="W134" s="1149" t="s">
        <v>180</v>
      </c>
      <c r="X134" s="1149" t="s">
        <v>181</v>
      </c>
      <c r="Y134" s="1150" t="s">
        <v>182</v>
      </c>
      <c r="AA134" s="5"/>
      <c r="AB134" s="5"/>
      <c r="AC134" s="5"/>
      <c r="AD134" s="244"/>
      <c r="AE134" s="217"/>
      <c r="AF134" s="275"/>
      <c r="AG134" s="217"/>
      <c r="AH134" s="201"/>
      <c r="AI134" s="217"/>
      <c r="AJ134" s="214"/>
      <c r="AK134" s="217"/>
      <c r="AL134" s="447"/>
      <c r="AM134" s="448"/>
      <c r="AN134" s="449"/>
      <c r="AO134" s="217"/>
      <c r="AP134" s="217"/>
      <c r="AQ134" s="217"/>
      <c r="AR134" s="217"/>
      <c r="AS134" s="217"/>
      <c r="AT134" s="199"/>
      <c r="AU134" s="217"/>
      <c r="AV134" s="217"/>
      <c r="AW134" s="220"/>
      <c r="AX134" s="201"/>
      <c r="AY134" s="217"/>
      <c r="AZ134" s="217"/>
      <c r="BA134" s="217"/>
      <c r="BB134" s="217"/>
      <c r="BC134" s="217"/>
      <c r="BD134" s="217"/>
      <c r="BE134" s="217"/>
      <c r="BF134" s="217"/>
      <c r="BG134" s="217"/>
    </row>
    <row r="135" spans="2:59" ht="14.25" customHeight="1">
      <c r="B135" s="468" t="s">
        <v>216</v>
      </c>
      <c r="C135" s="464" t="s">
        <v>173</v>
      </c>
      <c r="D135" s="466" t="s">
        <v>445</v>
      </c>
      <c r="E135" s="286" t="s">
        <v>174</v>
      </c>
      <c r="F135" s="345">
        <v>29.36</v>
      </c>
      <c r="G135" s="771">
        <v>24.1</v>
      </c>
      <c r="H135" s="77" t="s">
        <v>242</v>
      </c>
      <c r="I135" s="288">
        <v>0.4</v>
      </c>
      <c r="J135" s="326">
        <v>0.4</v>
      </c>
      <c r="K135" s="1041" t="s">
        <v>169</v>
      </c>
      <c r="L135" s="1042">
        <v>48.3</v>
      </c>
      <c r="M135" s="1043">
        <v>31.5</v>
      </c>
      <c r="O135" s="1151" t="s">
        <v>483</v>
      </c>
      <c r="P135" s="1152">
        <f>D140</f>
        <v>40</v>
      </c>
      <c r="Q135" s="1159">
        <f>D140</f>
        <v>40</v>
      </c>
      <c r="R135" s="11"/>
      <c r="S135" s="1223" t="s">
        <v>96</v>
      </c>
      <c r="T135" s="1165">
        <f>F138+F148</f>
        <v>31.4</v>
      </c>
      <c r="U135" s="1159">
        <f>G138+G148</f>
        <v>30.2</v>
      </c>
      <c r="V135" s="11"/>
      <c r="W135" s="1179" t="s">
        <v>484</v>
      </c>
      <c r="X135" s="190"/>
      <c r="Y135" s="193"/>
      <c r="AA135" s="5"/>
      <c r="AB135" s="5"/>
      <c r="AC135" s="5"/>
      <c r="AD135" s="244"/>
      <c r="AE135" s="217"/>
      <c r="AF135" s="275"/>
      <c r="AG135" s="217"/>
      <c r="AH135" s="201"/>
      <c r="AI135" s="217"/>
      <c r="AJ135" s="214"/>
      <c r="AK135" s="217"/>
      <c r="AL135" s="217"/>
      <c r="AM135" s="201"/>
      <c r="AN135" s="201"/>
      <c r="AO135" s="217"/>
      <c r="AP135" s="1017"/>
      <c r="AQ135" s="217"/>
      <c r="AR135" s="217"/>
      <c r="AS135" s="217"/>
      <c r="AT135" s="199"/>
      <c r="AU135" s="217"/>
      <c r="AV135" s="217"/>
      <c r="AW135" s="220"/>
      <c r="AX135" s="201"/>
      <c r="AY135" s="217"/>
      <c r="AZ135" s="217"/>
      <c r="BA135" s="217"/>
      <c r="BB135" s="217"/>
      <c r="BC135" s="217"/>
      <c r="BD135" s="217"/>
      <c r="BE135" s="217"/>
      <c r="BF135" s="217"/>
      <c r="BG135" s="217"/>
    </row>
    <row r="136" spans="2:59" ht="14.25" customHeight="1">
      <c r="B136" s="477" t="s">
        <v>323</v>
      </c>
      <c r="C136" s="464" t="s">
        <v>225</v>
      </c>
      <c r="D136" s="466" t="s">
        <v>298</v>
      </c>
      <c r="E136" s="1009" t="s">
        <v>537</v>
      </c>
      <c r="F136" s="651">
        <v>160.6</v>
      </c>
      <c r="G136" s="748">
        <v>57.82</v>
      </c>
      <c r="H136" s="641" t="s">
        <v>121</v>
      </c>
      <c r="I136" s="660">
        <v>13.15</v>
      </c>
      <c r="J136" s="933">
        <v>13.15</v>
      </c>
      <c r="K136" s="920" t="s">
        <v>76</v>
      </c>
      <c r="L136" s="660">
        <v>66.75</v>
      </c>
      <c r="M136" s="930">
        <v>50</v>
      </c>
      <c r="O136" s="1156" t="s">
        <v>485</v>
      </c>
      <c r="P136" s="1157">
        <f>F137+D139</f>
        <v>85</v>
      </c>
      <c r="Q136" s="1158">
        <f>G137+D139</f>
        <v>85</v>
      </c>
      <c r="R136" s="11"/>
      <c r="S136" s="924" t="s">
        <v>105</v>
      </c>
      <c r="T136" s="1157">
        <f>I138</f>
        <v>0.85</v>
      </c>
      <c r="U136" s="1159">
        <f>J138</f>
        <v>0.85</v>
      </c>
      <c r="V136" s="11"/>
      <c r="W136" s="1160" t="s">
        <v>500</v>
      </c>
      <c r="X136" s="1157">
        <f>L135</f>
        <v>48.3</v>
      </c>
      <c r="Y136" s="1249">
        <f>M135</f>
        <v>31.5</v>
      </c>
      <c r="AA136" s="5"/>
      <c r="AB136" s="5"/>
      <c r="AC136" s="5"/>
      <c r="AD136" s="244"/>
      <c r="AE136" s="217"/>
      <c r="AF136" s="275"/>
      <c r="AG136" s="217"/>
      <c r="AH136" s="201"/>
      <c r="AI136" s="217"/>
      <c r="AJ136" s="217"/>
      <c r="AK136" s="217"/>
      <c r="AL136" s="217"/>
      <c r="AM136" s="217"/>
      <c r="AN136" s="217"/>
      <c r="AO136" s="214"/>
      <c r="AP136" s="1017"/>
      <c r="AQ136" s="217"/>
      <c r="AR136" s="217"/>
      <c r="AS136" s="217"/>
      <c r="AT136" s="199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</row>
    <row r="137" spans="2:59" ht="12.75" customHeight="1">
      <c r="B137" s="476" t="s">
        <v>177</v>
      </c>
      <c r="C137" s="465" t="s">
        <v>319</v>
      </c>
      <c r="D137" s="511"/>
      <c r="E137" s="661" t="s">
        <v>117</v>
      </c>
      <c r="F137" s="651">
        <v>15</v>
      </c>
      <c r="G137" s="748">
        <v>15</v>
      </c>
      <c r="H137" s="641" t="s">
        <v>104</v>
      </c>
      <c r="I137" s="660">
        <v>2.06</v>
      </c>
      <c r="J137" s="933">
        <v>2.06</v>
      </c>
      <c r="K137" s="920" t="s">
        <v>106</v>
      </c>
      <c r="L137" s="660">
        <v>12.5</v>
      </c>
      <c r="M137" s="930">
        <v>10</v>
      </c>
      <c r="O137" s="1156" t="s">
        <v>118</v>
      </c>
      <c r="P137" s="1157">
        <f>F142+I135</f>
        <v>7.7</v>
      </c>
      <c r="Q137" s="1159">
        <f>G142+J135</f>
        <v>7.7</v>
      </c>
      <c r="R137" s="11"/>
      <c r="S137" s="924" t="s">
        <v>122</v>
      </c>
      <c r="T137" s="1157">
        <f>F149+I141+L139+F141</f>
        <v>16.119999999999997</v>
      </c>
      <c r="U137" s="1159">
        <f>G149+J141+M139+G141</f>
        <v>16.119999999999997</v>
      </c>
      <c r="V137" s="11"/>
      <c r="W137" s="1160" t="s">
        <v>327</v>
      </c>
      <c r="X137" s="1187">
        <f>I147</f>
        <v>80.599999999999994</v>
      </c>
      <c r="Y137" s="1245">
        <f>J147</f>
        <v>64.44</v>
      </c>
      <c r="AA137" s="5"/>
      <c r="AB137" s="5"/>
      <c r="AC137" s="5"/>
      <c r="AD137" s="244"/>
      <c r="AE137" s="217"/>
      <c r="AF137" s="275"/>
      <c r="AG137" s="217"/>
      <c r="AH137" s="201"/>
      <c r="AI137" s="217"/>
      <c r="AJ137" s="201"/>
      <c r="AK137" s="217"/>
      <c r="AL137" s="237"/>
      <c r="AM137" s="291"/>
      <c r="AN137" s="1327"/>
      <c r="AO137" s="217"/>
      <c r="AP137" s="217"/>
      <c r="AQ137" s="217"/>
      <c r="AR137" s="217"/>
      <c r="AS137" s="217"/>
      <c r="AT137" s="217"/>
      <c r="AU137" s="241"/>
      <c r="AV137" s="240"/>
      <c r="AW137" s="199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</row>
    <row r="138" spans="2:59" ht="13.5" customHeight="1">
      <c r="B138" s="476" t="s">
        <v>10</v>
      </c>
      <c r="C138" s="465" t="s">
        <v>287</v>
      </c>
      <c r="D138" s="1956">
        <v>200</v>
      </c>
      <c r="E138" s="661" t="s">
        <v>120</v>
      </c>
      <c r="F138" s="651">
        <v>12.2</v>
      </c>
      <c r="G138" s="748">
        <v>12.2</v>
      </c>
      <c r="H138" s="641" t="s">
        <v>139</v>
      </c>
      <c r="I138" s="660">
        <v>0.85</v>
      </c>
      <c r="J138" s="933">
        <v>0.85</v>
      </c>
      <c r="K138" s="920" t="s">
        <v>228</v>
      </c>
      <c r="L138" s="660">
        <v>12</v>
      </c>
      <c r="M138" s="930">
        <v>10</v>
      </c>
      <c r="O138" s="1156" t="s">
        <v>76</v>
      </c>
      <c r="P138" s="1175">
        <f>F147+L136</f>
        <v>207.55</v>
      </c>
      <c r="Q138" s="1163">
        <f>G147+M136</f>
        <v>155.6</v>
      </c>
      <c r="R138" s="11"/>
      <c r="S138" s="924" t="s">
        <v>131</v>
      </c>
      <c r="T138" s="1157">
        <f>F144+L148</f>
        <v>8.75</v>
      </c>
      <c r="U138" s="1159">
        <f>G144+M148</f>
        <v>8.75</v>
      </c>
      <c r="V138" s="11"/>
      <c r="W138" s="1160" t="s">
        <v>158</v>
      </c>
      <c r="X138" s="1157">
        <f>I137+L147</f>
        <v>8.66</v>
      </c>
      <c r="Y138" s="1245">
        <f>J137+M147</f>
        <v>8.66</v>
      </c>
      <c r="AA138" s="5"/>
      <c r="AB138" s="5"/>
      <c r="AC138" s="5"/>
      <c r="AD138" s="244"/>
      <c r="AE138" s="217"/>
      <c r="AF138" s="275"/>
      <c r="AG138" s="217"/>
      <c r="AH138" s="201"/>
      <c r="AI138" s="217"/>
      <c r="AJ138" s="214"/>
      <c r="AK138" s="217"/>
      <c r="AL138" s="216"/>
      <c r="AM138" s="350"/>
      <c r="AN138" s="244"/>
      <c r="AO138" s="217"/>
      <c r="AP138" s="217"/>
      <c r="AQ138" s="217"/>
      <c r="AR138" s="217"/>
      <c r="AS138" s="217"/>
      <c r="AT138" s="238"/>
      <c r="AU138" s="217"/>
      <c r="AV138" s="217"/>
      <c r="AW138" s="201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</row>
    <row r="139" spans="2:59" ht="13.5" customHeight="1">
      <c r="B139" s="585" t="s">
        <v>11</v>
      </c>
      <c r="C139" s="461" t="s">
        <v>12</v>
      </c>
      <c r="D139" s="802">
        <v>70</v>
      </c>
      <c r="E139" s="972" t="s">
        <v>142</v>
      </c>
      <c r="F139" s="752" t="s">
        <v>449</v>
      </c>
      <c r="G139" s="965">
        <v>2.8</v>
      </c>
      <c r="H139" s="641" t="s">
        <v>107</v>
      </c>
      <c r="I139" s="682">
        <v>2</v>
      </c>
      <c r="J139" s="937">
        <v>2</v>
      </c>
      <c r="K139" s="498" t="s">
        <v>122</v>
      </c>
      <c r="L139" s="667">
        <v>5</v>
      </c>
      <c r="M139" s="930">
        <v>5</v>
      </c>
      <c r="O139" s="1151" t="s">
        <v>314</v>
      </c>
      <c r="P139" s="1199">
        <f>X143</f>
        <v>242.49999999999997</v>
      </c>
      <c r="Q139" s="1163">
        <f>Y143</f>
        <v>191.57999999999998</v>
      </c>
      <c r="R139" s="11"/>
      <c r="S139" s="1224" t="s">
        <v>489</v>
      </c>
      <c r="T139" s="1227">
        <f>U139/1000/0.04</f>
        <v>6.9999999999999993E-2</v>
      </c>
      <c r="U139" s="1159">
        <f>G139</f>
        <v>2.8</v>
      </c>
      <c r="V139" s="11"/>
      <c r="W139" s="1162" t="s">
        <v>313</v>
      </c>
      <c r="X139" s="1157">
        <f>I139+L142</f>
        <v>4</v>
      </c>
      <c r="Y139" s="1245">
        <f>J139+M142</f>
        <v>4</v>
      </c>
      <c r="AA139" s="238"/>
      <c r="AB139" s="244"/>
      <c r="AC139" s="244"/>
      <c r="AD139" s="244"/>
      <c r="AE139" s="217"/>
      <c r="AF139" s="275"/>
      <c r="AG139" s="217"/>
      <c r="AH139" s="201"/>
      <c r="AI139" s="1255"/>
      <c r="AJ139" s="214"/>
      <c r="AK139" s="217"/>
      <c r="AL139" s="237"/>
      <c r="AM139" s="291"/>
      <c r="AN139" s="244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</row>
    <row r="140" spans="2:59" ht="13.5" customHeight="1">
      <c r="B140" s="585" t="s">
        <v>11</v>
      </c>
      <c r="C140" s="461" t="s">
        <v>17</v>
      </c>
      <c r="D140" s="802">
        <v>40</v>
      </c>
      <c r="E140" s="661" t="s">
        <v>162</v>
      </c>
      <c r="F140" s="651">
        <v>44.21</v>
      </c>
      <c r="G140" s="748">
        <v>36.840000000000003</v>
      </c>
      <c r="H140" s="641" t="s">
        <v>151</v>
      </c>
      <c r="I140" s="660">
        <v>1.03</v>
      </c>
      <c r="J140" s="933">
        <v>0.86</v>
      </c>
      <c r="K140" s="920" t="s">
        <v>86</v>
      </c>
      <c r="L140" s="660">
        <v>1</v>
      </c>
      <c r="M140" s="930">
        <v>1</v>
      </c>
      <c r="O140" s="1151" t="s">
        <v>498</v>
      </c>
      <c r="P140" s="1157">
        <f>D141</f>
        <v>100</v>
      </c>
      <c r="Q140" s="1159">
        <f>D141</f>
        <v>100</v>
      </c>
      <c r="R140" s="11"/>
      <c r="S140" s="924" t="s">
        <v>86</v>
      </c>
      <c r="T140" s="1157">
        <f>I144+L140</f>
        <v>1.05</v>
      </c>
      <c r="U140" s="1159">
        <f>J144+M140</f>
        <v>1.05</v>
      </c>
      <c r="V140" s="11"/>
      <c r="W140" s="1162" t="s">
        <v>487</v>
      </c>
      <c r="X140" s="1187">
        <f>I148</f>
        <v>16.5</v>
      </c>
      <c r="Y140" s="1288">
        <f>J148</f>
        <v>13.2</v>
      </c>
      <c r="AA140" s="238"/>
      <c r="AB140" s="244"/>
      <c r="AC140" s="244"/>
      <c r="AD140" s="244"/>
      <c r="AE140" s="217"/>
      <c r="AF140" s="275"/>
      <c r="AG140" s="217"/>
      <c r="AH140" s="279"/>
      <c r="AI140" s="217"/>
      <c r="AJ140" s="214"/>
      <c r="AK140" s="217"/>
      <c r="AL140" s="199"/>
      <c r="AM140" s="291"/>
      <c r="AN140" s="244"/>
      <c r="AO140" s="217"/>
      <c r="AP140" s="217"/>
      <c r="AQ140" s="217"/>
      <c r="AR140" s="1234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</row>
    <row r="141" spans="2:59" ht="14.25" customHeight="1">
      <c r="B141" s="728" t="s">
        <v>14</v>
      </c>
      <c r="C141" s="461" t="s">
        <v>256</v>
      </c>
      <c r="D141" s="707">
        <v>100</v>
      </c>
      <c r="E141" s="498" t="s">
        <v>122</v>
      </c>
      <c r="F141" s="482">
        <v>5.52</v>
      </c>
      <c r="G141" s="625">
        <v>5.52</v>
      </c>
      <c r="H141" s="641" t="s">
        <v>108</v>
      </c>
      <c r="I141" s="660">
        <v>2</v>
      </c>
      <c r="J141" s="933">
        <v>2</v>
      </c>
      <c r="K141" s="920" t="s">
        <v>125</v>
      </c>
      <c r="L141" s="660">
        <v>0.01</v>
      </c>
      <c r="M141" s="930">
        <v>0.01</v>
      </c>
      <c r="O141" s="1200" t="s">
        <v>354</v>
      </c>
      <c r="P141" s="1152">
        <f>D138</f>
        <v>200</v>
      </c>
      <c r="Q141" s="1159">
        <f>D138</f>
        <v>200</v>
      </c>
      <c r="R141" s="11"/>
      <c r="S141" s="924" t="s">
        <v>508</v>
      </c>
      <c r="T141" s="1157">
        <f>I143+L141</f>
        <v>1.2E-2</v>
      </c>
      <c r="U141" s="1198">
        <f>J143+M141</f>
        <v>1.2E-2</v>
      </c>
      <c r="V141" s="11"/>
      <c r="W141" s="1162" t="s">
        <v>128</v>
      </c>
      <c r="X141" s="1157">
        <f>F140+I140+I149+L138</f>
        <v>65.099999999999994</v>
      </c>
      <c r="Y141" s="1251">
        <f>G140+J140+M138+J149</f>
        <v>54.300000000000004</v>
      </c>
      <c r="AA141" s="238"/>
      <c r="AB141" s="244"/>
      <c r="AC141" s="244"/>
      <c r="AD141" s="244"/>
      <c r="AE141" s="217"/>
      <c r="AF141" s="275"/>
      <c r="AG141" s="217"/>
      <c r="AH141" s="217"/>
      <c r="AI141" s="217"/>
      <c r="AJ141" s="214"/>
      <c r="AK141" s="217"/>
      <c r="AL141" s="199"/>
      <c r="AM141" s="361"/>
      <c r="AN141" s="244"/>
      <c r="AO141" s="217"/>
      <c r="AP141" s="217"/>
      <c r="AQ141" s="217"/>
      <c r="AR141" s="216"/>
      <c r="AS141" s="1325"/>
      <c r="AT141" s="291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</row>
    <row r="142" spans="2:59" ht="14.25" customHeight="1">
      <c r="B142" s="204"/>
      <c r="C142" s="207"/>
      <c r="D142" s="203"/>
      <c r="E142" s="661" t="s">
        <v>118</v>
      </c>
      <c r="F142" s="651">
        <v>7.3</v>
      </c>
      <c r="G142" s="626">
        <v>7.3</v>
      </c>
      <c r="H142" s="641" t="s">
        <v>106</v>
      </c>
      <c r="I142" s="660">
        <v>6.84</v>
      </c>
      <c r="J142" s="933">
        <v>5.48</v>
      </c>
      <c r="K142" s="920" t="s">
        <v>107</v>
      </c>
      <c r="L142" s="660">
        <v>2</v>
      </c>
      <c r="M142" s="921">
        <v>2</v>
      </c>
      <c r="O142" s="1289" t="s">
        <v>126</v>
      </c>
      <c r="P142" s="1175">
        <f>F135</f>
        <v>29.36</v>
      </c>
      <c r="Q142" s="1163">
        <f>G135</f>
        <v>24.1</v>
      </c>
      <c r="R142" s="11"/>
      <c r="S142" s="641" t="s">
        <v>165</v>
      </c>
      <c r="T142" s="925">
        <f>F143</f>
        <v>0.4</v>
      </c>
      <c r="U142" s="1159">
        <f>G143</f>
        <v>0.4</v>
      </c>
      <c r="V142" s="11"/>
      <c r="W142" s="1162" t="s">
        <v>106</v>
      </c>
      <c r="X142" s="1157">
        <f>I142+L137</f>
        <v>19.34</v>
      </c>
      <c r="Y142" s="1245">
        <f>J142+M137</f>
        <v>15.48</v>
      </c>
      <c r="AA142" s="383"/>
      <c r="AB142" s="244"/>
      <c r="AC142" s="244"/>
      <c r="AD142" s="244"/>
      <c r="AE142" s="1117"/>
      <c r="AF142" s="217"/>
      <c r="AG142" s="187"/>
      <c r="AH142" s="217"/>
      <c r="AI142" s="217"/>
      <c r="AJ142" s="217"/>
      <c r="AK142" s="217"/>
      <c r="AL142" s="220"/>
      <c r="AM142" s="223"/>
      <c r="AN142" s="244"/>
      <c r="AO142" s="217"/>
      <c r="AP142" s="217"/>
      <c r="AQ142" s="217"/>
      <c r="AR142" s="199"/>
      <c r="AS142" s="199"/>
      <c r="AT142" s="350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</row>
    <row r="143" spans="2:59" ht="12.75" customHeight="1">
      <c r="B143" s="204"/>
      <c r="C143" s="207"/>
      <c r="D143" s="203"/>
      <c r="E143" s="1033" t="s">
        <v>447</v>
      </c>
      <c r="F143" s="651">
        <v>0.4</v>
      </c>
      <c r="G143" s="626">
        <v>0.4</v>
      </c>
      <c r="H143" s="627" t="s">
        <v>125</v>
      </c>
      <c r="I143" s="660">
        <v>2E-3</v>
      </c>
      <c r="J143" s="933">
        <v>2E-3</v>
      </c>
      <c r="K143" s="920" t="s">
        <v>121</v>
      </c>
      <c r="L143" s="660">
        <v>187.5</v>
      </c>
      <c r="M143" s="930"/>
      <c r="O143" s="1201" t="s">
        <v>537</v>
      </c>
      <c r="P143" s="1175">
        <f>F136</f>
        <v>160.6</v>
      </c>
      <c r="Q143" s="1163">
        <f>G136</f>
        <v>57.82</v>
      </c>
      <c r="R143" s="11"/>
      <c r="S143" s="11"/>
      <c r="T143" s="11"/>
      <c r="U143" s="11"/>
      <c r="V143" s="11"/>
      <c r="W143" s="1167" t="s">
        <v>315</v>
      </c>
      <c r="X143" s="1168">
        <f>SUM(X136:X142)</f>
        <v>242.49999999999997</v>
      </c>
      <c r="Y143" s="1194">
        <f>SUM(Y136:Y142)</f>
        <v>191.57999999999998</v>
      </c>
      <c r="Z143" s="1211"/>
      <c r="AA143" s="187"/>
      <c r="AB143" s="1540"/>
      <c r="AC143" s="199"/>
      <c r="AD143" s="244"/>
      <c r="AE143" s="275"/>
      <c r="AF143" s="217"/>
      <c r="AG143" s="214"/>
      <c r="AH143" s="217"/>
      <c r="AI143" s="217"/>
      <c r="AJ143" s="217"/>
      <c r="AK143" s="217"/>
      <c r="AL143" s="201"/>
      <c r="AM143" s="199"/>
      <c r="AN143" s="244"/>
      <c r="AO143" s="217"/>
      <c r="AP143" s="217"/>
      <c r="AQ143" s="217"/>
      <c r="AR143" s="199"/>
      <c r="AS143" s="199"/>
      <c r="AT143" s="291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</row>
    <row r="144" spans="2:59" ht="12.75" customHeight="1" thickBot="1">
      <c r="B144" s="204"/>
      <c r="C144" s="207"/>
      <c r="D144" s="98"/>
      <c r="E144" s="661" t="s">
        <v>131</v>
      </c>
      <c r="F144" s="651">
        <v>5.75</v>
      </c>
      <c r="G144" s="748">
        <v>5.75</v>
      </c>
      <c r="H144" s="641" t="s">
        <v>124</v>
      </c>
      <c r="I144" s="677">
        <v>0.05</v>
      </c>
      <c r="J144" s="956">
        <v>0.05</v>
      </c>
      <c r="K144" s="78"/>
      <c r="L144" s="38"/>
      <c r="M144" s="101"/>
      <c r="O144" s="78"/>
      <c r="P144" s="38"/>
      <c r="Q144" s="38"/>
      <c r="R144" s="38"/>
      <c r="S144" s="38"/>
      <c r="T144" s="38"/>
      <c r="U144" s="38"/>
      <c r="V144" s="38"/>
      <c r="W144" s="38"/>
      <c r="X144" s="38"/>
      <c r="Y144" s="101"/>
      <c r="AA144" s="217"/>
      <c r="AB144" s="1541"/>
      <c r="AC144" s="217"/>
      <c r="AD144" s="244"/>
      <c r="AE144" s="275"/>
      <c r="AF144" s="217"/>
      <c r="AG144" s="214"/>
      <c r="AH144" s="217"/>
      <c r="AI144" s="217"/>
      <c r="AJ144" s="238"/>
      <c r="AK144" s="217"/>
      <c r="AL144" s="220"/>
      <c r="AM144" s="223"/>
      <c r="AN144" s="244"/>
      <c r="AO144" s="217"/>
      <c r="AP144" s="217"/>
      <c r="AQ144" s="217"/>
      <c r="AR144" s="237"/>
      <c r="AS144" s="237"/>
      <c r="AT144" s="291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</row>
    <row r="145" spans="2:59" ht="12.75" customHeight="1" thickBot="1">
      <c r="B145" s="204"/>
      <c r="C145" s="207"/>
      <c r="D145" s="98"/>
      <c r="E145" s="981" t="s">
        <v>437</v>
      </c>
      <c r="F145" s="127"/>
      <c r="G145" s="982"/>
      <c r="H145" s="983" t="s">
        <v>438</v>
      </c>
      <c r="I145" s="51"/>
      <c r="J145" s="51"/>
      <c r="K145" s="51"/>
      <c r="L145" s="51"/>
      <c r="M145" s="66"/>
      <c r="W145" s="104"/>
      <c r="X145" s="1211"/>
      <c r="Y145" s="1212"/>
      <c r="AA145" s="220"/>
      <c r="AB145" s="220"/>
      <c r="AC145" s="275"/>
      <c r="AD145" s="217"/>
      <c r="AE145" s="275"/>
      <c r="AF145" s="217"/>
      <c r="AG145" s="214"/>
      <c r="AH145" s="217"/>
      <c r="AI145" s="217"/>
      <c r="AJ145" s="217"/>
      <c r="AK145" s="217"/>
      <c r="AL145" s="217"/>
      <c r="AM145" s="217"/>
      <c r="AN145" s="244"/>
      <c r="AO145" s="217"/>
      <c r="AP145" s="217"/>
      <c r="AQ145" s="217"/>
      <c r="AR145" s="220"/>
      <c r="AS145" s="237"/>
      <c r="AT145" s="361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</row>
    <row r="146" spans="2:59" ht="15.75" thickBot="1">
      <c r="B146" s="204"/>
      <c r="C146" s="207"/>
      <c r="D146" s="98"/>
      <c r="E146" s="136" t="s">
        <v>180</v>
      </c>
      <c r="F146" s="137" t="s">
        <v>181</v>
      </c>
      <c r="G146" s="325" t="s">
        <v>182</v>
      </c>
      <c r="H146" s="136" t="s">
        <v>180</v>
      </c>
      <c r="I146" s="137" t="s">
        <v>181</v>
      </c>
      <c r="J146" s="335" t="s">
        <v>182</v>
      </c>
      <c r="K146" s="128" t="s">
        <v>180</v>
      </c>
      <c r="L146" s="129" t="s">
        <v>181</v>
      </c>
      <c r="M146" s="331" t="s">
        <v>182</v>
      </c>
      <c r="AB146" s="1235"/>
      <c r="AC146" s="275"/>
      <c r="AD146" s="217"/>
      <c r="AE146" s="275"/>
      <c r="AF146" s="217"/>
      <c r="AG146" s="201"/>
      <c r="AH146" s="217"/>
      <c r="AI146" s="201"/>
      <c r="AJ146" s="238"/>
      <c r="AK146" s="217"/>
      <c r="AL146" s="217"/>
      <c r="AM146" s="217"/>
      <c r="AN146" s="244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</row>
    <row r="147" spans="2:59">
      <c r="B147" s="204"/>
      <c r="C147" s="207"/>
      <c r="D147" s="98"/>
      <c r="E147" s="286" t="s">
        <v>167</v>
      </c>
      <c r="F147" s="322">
        <v>140.80000000000001</v>
      </c>
      <c r="G147" s="772">
        <v>105.6</v>
      </c>
      <c r="H147" s="629" t="s">
        <v>327</v>
      </c>
      <c r="I147" s="629">
        <v>80.599999999999994</v>
      </c>
      <c r="J147" s="367">
        <v>64.44</v>
      </c>
      <c r="K147" s="288" t="s">
        <v>104</v>
      </c>
      <c r="L147" s="288">
        <v>6.6</v>
      </c>
      <c r="M147" s="337">
        <v>6.6</v>
      </c>
      <c r="AB147" s="217"/>
      <c r="AC147" s="275"/>
      <c r="AD147" s="217"/>
      <c r="AE147" s="275"/>
      <c r="AF147" s="217"/>
      <c r="AG147" s="201"/>
      <c r="AH147" s="217"/>
      <c r="AJ147" s="217"/>
      <c r="AK147" s="217"/>
      <c r="AL147" s="217"/>
      <c r="AM147" s="217"/>
      <c r="AN147" s="244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</row>
    <row r="148" spans="2:59">
      <c r="B148" s="86"/>
      <c r="C148" s="207"/>
      <c r="D148" s="98"/>
      <c r="E148" s="661" t="s">
        <v>120</v>
      </c>
      <c r="F148" s="499">
        <v>19.2</v>
      </c>
      <c r="G148" s="555">
        <v>18</v>
      </c>
      <c r="H148" s="667" t="s">
        <v>322</v>
      </c>
      <c r="I148" s="984">
        <v>16.5</v>
      </c>
      <c r="J148" s="699">
        <v>13.2</v>
      </c>
      <c r="K148" s="499" t="s">
        <v>328</v>
      </c>
      <c r="L148" s="499">
        <v>3</v>
      </c>
      <c r="M148" s="711">
        <v>3</v>
      </c>
      <c r="AB148" s="217"/>
      <c r="AC148" s="201"/>
      <c r="AD148" s="217"/>
      <c r="AE148" s="275"/>
      <c r="AF148" s="217"/>
      <c r="AG148" s="201"/>
      <c r="AH148" s="217"/>
      <c r="AJ148" s="217"/>
      <c r="AK148" s="217"/>
      <c r="AL148" s="217"/>
      <c r="AM148" s="217"/>
      <c r="AN148" s="244"/>
      <c r="AO148" s="217"/>
      <c r="AP148" s="217"/>
      <c r="AQ148" s="217"/>
      <c r="AR148" s="544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</row>
    <row r="149" spans="2:59" ht="15.75" thickBot="1">
      <c r="B149" s="78"/>
      <c r="C149" s="208"/>
      <c r="D149" s="38"/>
      <c r="E149" s="484" t="s">
        <v>178</v>
      </c>
      <c r="F149" s="820">
        <v>3.6</v>
      </c>
      <c r="G149" s="940">
        <v>3.6</v>
      </c>
      <c r="H149" s="985" t="s">
        <v>151</v>
      </c>
      <c r="I149" s="985">
        <v>7.86</v>
      </c>
      <c r="J149" s="986">
        <v>6.6</v>
      </c>
      <c r="K149" s="822"/>
      <c r="L149" s="843"/>
      <c r="M149" s="987"/>
      <c r="AB149" s="220"/>
      <c r="AC149" s="275"/>
      <c r="AD149" s="217"/>
      <c r="AE149" s="275"/>
      <c r="AF149" s="217"/>
      <c r="AG149" s="201"/>
      <c r="AH149" s="217"/>
      <c r="AK149" s="217"/>
      <c r="AL149" s="217"/>
      <c r="AM149" s="217"/>
      <c r="AN149" s="244"/>
      <c r="AO149" s="217"/>
      <c r="AP149" s="217"/>
      <c r="AQ149" s="217"/>
      <c r="AR149" s="338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</row>
    <row r="150" spans="2:59">
      <c r="C150" s="271"/>
      <c r="D150" s="11"/>
      <c r="E150" s="11"/>
      <c r="F150" s="11"/>
      <c r="G150" s="11"/>
      <c r="K150" s="11"/>
      <c r="L150" s="11"/>
      <c r="M150" s="11"/>
      <c r="AB150" s="220"/>
      <c r="AC150" s="275"/>
      <c r="AD150" s="217"/>
      <c r="AE150" s="275"/>
      <c r="AF150" s="217"/>
      <c r="AG150" s="201"/>
      <c r="AH150" s="217"/>
      <c r="AK150" s="217"/>
      <c r="AL150" s="217"/>
      <c r="AM150" s="217"/>
      <c r="AN150" s="244"/>
      <c r="AO150" s="217"/>
      <c r="AP150" s="217"/>
      <c r="AQ150" s="217"/>
      <c r="AR150" s="338"/>
      <c r="AS150" s="217"/>
      <c r="AT150" s="217"/>
      <c r="AU150" s="790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</row>
    <row r="151" spans="2:59" ht="16.5" thickBot="1">
      <c r="B151" s="445" t="s">
        <v>691</v>
      </c>
      <c r="C151" s="271"/>
      <c r="D151" s="11"/>
      <c r="E151" s="11"/>
      <c r="F151" s="11"/>
      <c r="G151" s="11"/>
      <c r="K151" s="11"/>
      <c r="L151" s="11"/>
      <c r="M151" s="11"/>
      <c r="AB151" s="217"/>
      <c r="AC151" s="229"/>
      <c r="AD151" s="217"/>
      <c r="AE151" s="275"/>
      <c r="AF151" s="217"/>
      <c r="AG151" s="201"/>
      <c r="AH151" s="217"/>
      <c r="AK151" s="217"/>
      <c r="AL151" s="217"/>
      <c r="AM151" s="217"/>
      <c r="AN151" s="244"/>
      <c r="AO151" s="217"/>
      <c r="AP151" s="217"/>
      <c r="AQ151" s="217"/>
      <c r="AR151" s="338"/>
      <c r="AS151" s="217"/>
      <c r="AT151" s="217"/>
      <c r="AU151" s="450"/>
      <c r="AV151" s="541"/>
      <c r="AW151" s="451"/>
      <c r="AX151" s="450"/>
      <c r="AY151" s="217"/>
      <c r="AZ151" s="217"/>
      <c r="BA151" s="217"/>
      <c r="BB151" s="217"/>
      <c r="BC151" s="217"/>
      <c r="BD151" s="217"/>
      <c r="BE151" s="217"/>
      <c r="BF151" s="217"/>
      <c r="BG151" s="217"/>
    </row>
    <row r="152" spans="2:59" ht="16.5" thickBot="1">
      <c r="B152" s="1790" t="s">
        <v>275</v>
      </c>
      <c r="C152" s="231"/>
      <c r="D152" s="255"/>
      <c r="E152" s="234" t="s">
        <v>440</v>
      </c>
      <c r="F152" s="250"/>
      <c r="G152" s="250"/>
      <c r="H152" s="250"/>
      <c r="I152" s="250"/>
      <c r="J152" s="230"/>
      <c r="K152" s="1044" t="s">
        <v>439</v>
      </c>
      <c r="L152" s="94"/>
      <c r="M152" s="72"/>
      <c r="O152" s="1143" t="s">
        <v>275</v>
      </c>
      <c r="P152" s="1144"/>
      <c r="Q152" s="1144"/>
      <c r="R152" s="1145"/>
      <c r="S152" s="51"/>
      <c r="T152" s="51"/>
      <c r="U152" s="51"/>
      <c r="V152" s="51"/>
      <c r="W152" s="51"/>
      <c r="X152" s="51"/>
      <c r="Y152" s="66"/>
      <c r="AA152" s="220"/>
      <c r="AB152" s="217"/>
      <c r="AC152" s="275"/>
      <c r="AD152" s="217"/>
      <c r="AE152" s="275"/>
      <c r="AF152" s="217"/>
      <c r="AG152" s="201"/>
      <c r="AH152" s="217"/>
      <c r="AK152" s="217"/>
      <c r="AL152" s="217"/>
      <c r="AM152" s="217"/>
      <c r="AN152" s="217"/>
      <c r="AO152" s="217"/>
      <c r="AP152" s="217"/>
      <c r="AQ152" s="217"/>
      <c r="AR152" s="291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</row>
    <row r="153" spans="2:59" ht="15.75" thickBot="1">
      <c r="B153" s="196" t="s">
        <v>231</v>
      </c>
      <c r="C153" s="227" t="s">
        <v>441</v>
      </c>
      <c r="D153" s="185" t="s">
        <v>536</v>
      </c>
      <c r="E153" s="450" t="s">
        <v>180</v>
      </c>
      <c r="F153" s="1045" t="s">
        <v>181</v>
      </c>
      <c r="G153" s="1046" t="s">
        <v>182</v>
      </c>
      <c r="H153" s="1047" t="s">
        <v>180</v>
      </c>
      <c r="I153" s="1048" t="s">
        <v>181</v>
      </c>
      <c r="J153" s="1049" t="s">
        <v>182</v>
      </c>
      <c r="K153" s="738" t="s">
        <v>442</v>
      </c>
      <c r="L153" s="990"/>
      <c r="M153" s="991"/>
      <c r="O153" s="1228" t="s">
        <v>180</v>
      </c>
      <c r="P153" s="1543" t="s">
        <v>181</v>
      </c>
      <c r="Q153" s="1544" t="s">
        <v>182</v>
      </c>
      <c r="R153" s="94"/>
      <c r="S153" s="1229" t="s">
        <v>180</v>
      </c>
      <c r="T153" s="1229" t="s">
        <v>181</v>
      </c>
      <c r="U153" s="1230" t="s">
        <v>182</v>
      </c>
      <c r="V153" s="94"/>
      <c r="W153" s="1229" t="s">
        <v>180</v>
      </c>
      <c r="X153" s="1229" t="s">
        <v>181</v>
      </c>
      <c r="Y153" s="1230" t="s">
        <v>182</v>
      </c>
      <c r="AA153" s="214"/>
      <c r="AB153" s="201"/>
      <c r="AC153" s="1233"/>
      <c r="AD153" s="217"/>
      <c r="AE153" s="275"/>
      <c r="AF153" s="217"/>
      <c r="AG153" s="201"/>
      <c r="AH153" s="217"/>
      <c r="AK153" s="217"/>
      <c r="AL153" s="217"/>
      <c r="AM153" s="217"/>
      <c r="AN153" s="217"/>
      <c r="AO153" s="217"/>
      <c r="AP153" s="217"/>
      <c r="AQ153" s="217"/>
      <c r="AR153" s="338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</row>
    <row r="154" spans="2:59" ht="15.75" thickBot="1">
      <c r="B154" s="998" t="s">
        <v>360</v>
      </c>
      <c r="C154" s="1996" t="s">
        <v>385</v>
      </c>
      <c r="D154" s="900">
        <v>210</v>
      </c>
      <c r="E154" s="286" t="s">
        <v>167</v>
      </c>
      <c r="F154" s="284">
        <v>66.94</v>
      </c>
      <c r="G154" s="302">
        <v>50.2</v>
      </c>
      <c r="H154" s="992" t="s">
        <v>107</v>
      </c>
      <c r="I154" s="993">
        <v>2</v>
      </c>
      <c r="J154" s="994">
        <v>2</v>
      </c>
      <c r="K154" s="495" t="s">
        <v>180</v>
      </c>
      <c r="L154" s="129" t="s">
        <v>181</v>
      </c>
      <c r="M154" s="331" t="s">
        <v>182</v>
      </c>
      <c r="O154" s="1178" t="s">
        <v>483</v>
      </c>
      <c r="P154" s="1191">
        <f>D159</f>
        <v>40</v>
      </c>
      <c r="Q154" s="1192">
        <f>D159</f>
        <v>40</v>
      </c>
      <c r="R154" s="94"/>
      <c r="S154" s="1292" t="s">
        <v>489</v>
      </c>
      <c r="T154" s="1545">
        <f>U154/1000/0.04</f>
        <v>2.6100000000000003</v>
      </c>
      <c r="U154" s="1192">
        <f>J157+M158</f>
        <v>104.4</v>
      </c>
      <c r="V154" s="94"/>
      <c r="W154" s="1193" t="s">
        <v>484</v>
      </c>
      <c r="X154" s="191"/>
      <c r="Y154" s="192"/>
      <c r="AA154" s="220"/>
      <c r="AK154" s="217"/>
      <c r="AL154" s="217"/>
      <c r="AM154" s="217"/>
      <c r="AN154" s="217"/>
      <c r="AO154" s="217"/>
      <c r="AP154" s="217"/>
      <c r="AQ154" s="217"/>
      <c r="AR154" s="338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</row>
    <row r="155" spans="2:59">
      <c r="B155" s="785" t="s">
        <v>373</v>
      </c>
      <c r="C155" s="1957" t="s">
        <v>627</v>
      </c>
      <c r="D155" s="2011">
        <v>50</v>
      </c>
      <c r="E155" s="661" t="s">
        <v>106</v>
      </c>
      <c r="F155" s="651">
        <v>18.75</v>
      </c>
      <c r="G155" s="953">
        <v>15</v>
      </c>
      <c r="H155" s="995" t="s">
        <v>232</v>
      </c>
      <c r="I155" s="996"/>
      <c r="J155" s="997"/>
      <c r="K155" s="493" t="s">
        <v>537</v>
      </c>
      <c r="L155" s="742">
        <v>162</v>
      </c>
      <c r="M155" s="337">
        <v>90.78</v>
      </c>
      <c r="O155" s="1156" t="s">
        <v>485</v>
      </c>
      <c r="P155" s="1157">
        <f>D158</f>
        <v>70</v>
      </c>
      <c r="Q155" s="1213">
        <f>D158</f>
        <v>70</v>
      </c>
      <c r="R155" s="11"/>
      <c r="S155" s="924" t="s">
        <v>82</v>
      </c>
      <c r="T155" s="1157">
        <f>I163</f>
        <v>14</v>
      </c>
      <c r="U155" s="1159">
        <f>J163</f>
        <v>14</v>
      </c>
      <c r="V155" s="11"/>
      <c r="W155" s="1160" t="s">
        <v>486</v>
      </c>
      <c r="X155" s="1157">
        <f>L165</f>
        <v>83.34</v>
      </c>
      <c r="Y155" s="1249">
        <f>M165</f>
        <v>50</v>
      </c>
      <c r="AA155" s="220"/>
      <c r="AK155" s="217"/>
      <c r="AL155" s="217"/>
      <c r="AM155" s="217"/>
      <c r="AN155" s="217"/>
      <c r="AO155" s="217"/>
      <c r="AP155" s="217"/>
      <c r="AQ155" s="217"/>
      <c r="AR155" s="1255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</row>
    <row r="156" spans="2:59">
      <c r="B156" s="1958" t="s">
        <v>683</v>
      </c>
      <c r="C156" s="1424" t="s">
        <v>378</v>
      </c>
      <c r="D156" s="901">
        <v>10</v>
      </c>
      <c r="E156" s="661" t="s">
        <v>162</v>
      </c>
      <c r="F156" s="651">
        <v>12.6</v>
      </c>
      <c r="G156" s="953">
        <v>10.5</v>
      </c>
      <c r="H156" s="689" t="s">
        <v>283</v>
      </c>
      <c r="I156" s="651">
        <v>118.34</v>
      </c>
      <c r="J156" s="953">
        <v>82.4</v>
      </c>
      <c r="K156" s="929" t="s">
        <v>361</v>
      </c>
      <c r="L156" s="660">
        <v>21.15</v>
      </c>
      <c r="M156" s="922">
        <v>18</v>
      </c>
      <c r="O156" s="920" t="s">
        <v>76</v>
      </c>
      <c r="P156" s="1157">
        <f>F154</f>
        <v>66.94</v>
      </c>
      <c r="Q156" s="1183">
        <f>G154</f>
        <v>50.2</v>
      </c>
      <c r="R156" s="11"/>
      <c r="S156" s="924" t="s">
        <v>261</v>
      </c>
      <c r="T156" s="1157">
        <f>I162</f>
        <v>4.2</v>
      </c>
      <c r="U156" s="1159">
        <f>J162</f>
        <v>4.2</v>
      </c>
      <c r="V156" s="11"/>
      <c r="W156" s="1160" t="s">
        <v>158</v>
      </c>
      <c r="X156" s="1157">
        <f>F157</f>
        <v>2</v>
      </c>
      <c r="Y156" s="1245">
        <f>G157</f>
        <v>2</v>
      </c>
      <c r="AA156" s="220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</row>
    <row r="157" spans="2:59">
      <c r="B157" s="961" t="s">
        <v>224</v>
      </c>
      <c r="C157" s="764" t="s">
        <v>223</v>
      </c>
      <c r="D157" s="901">
        <v>200</v>
      </c>
      <c r="E157" s="661" t="s">
        <v>179</v>
      </c>
      <c r="F157" s="651">
        <v>2</v>
      </c>
      <c r="G157" s="953">
        <v>2</v>
      </c>
      <c r="H157" s="721" t="s">
        <v>142</v>
      </c>
      <c r="I157" s="752" t="s">
        <v>374</v>
      </c>
      <c r="J157" s="954">
        <v>4</v>
      </c>
      <c r="K157" s="920" t="s">
        <v>331</v>
      </c>
      <c r="L157" s="989">
        <v>18.760000000000002</v>
      </c>
      <c r="M157" s="921">
        <v>18</v>
      </c>
      <c r="O157" s="1214" t="s">
        <v>314</v>
      </c>
      <c r="P157" s="1199">
        <f>X161</f>
        <v>158.88000000000002</v>
      </c>
      <c r="Q157" s="1163">
        <f>Y161</f>
        <v>113.5</v>
      </c>
      <c r="R157" s="11"/>
      <c r="S157" s="924" t="s">
        <v>86</v>
      </c>
      <c r="T157" s="1157">
        <f>F159+L160</f>
        <v>2</v>
      </c>
      <c r="U157" s="1159">
        <f>G159+M160</f>
        <v>2</v>
      </c>
      <c r="V157" s="11"/>
      <c r="W157" s="1162" t="s">
        <v>313</v>
      </c>
      <c r="X157" s="1157">
        <f>I154</f>
        <v>2</v>
      </c>
      <c r="Y157" s="1245">
        <f>J154</f>
        <v>2</v>
      </c>
      <c r="AA157" s="220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</row>
    <row r="158" spans="2:59" ht="15.75" thickBot="1">
      <c r="B158" s="585" t="s">
        <v>11</v>
      </c>
      <c r="C158" s="1996" t="s">
        <v>12</v>
      </c>
      <c r="D158" s="901">
        <v>70</v>
      </c>
      <c r="E158" s="661" t="s">
        <v>122</v>
      </c>
      <c r="F158" s="651">
        <v>4</v>
      </c>
      <c r="G158" s="953">
        <v>4</v>
      </c>
      <c r="H158" s="689" t="s">
        <v>162</v>
      </c>
      <c r="I158" s="651">
        <v>19.04</v>
      </c>
      <c r="J158" s="953">
        <v>16</v>
      </c>
      <c r="K158" s="920" t="s">
        <v>142</v>
      </c>
      <c r="L158" s="677" t="s">
        <v>384</v>
      </c>
      <c r="M158" s="921">
        <v>100.4</v>
      </c>
      <c r="O158" s="920" t="s">
        <v>537</v>
      </c>
      <c r="P158" s="1175">
        <f>L155</f>
        <v>162</v>
      </c>
      <c r="Q158" s="1291">
        <f>M155</f>
        <v>90.78</v>
      </c>
      <c r="R158" s="11"/>
      <c r="S158" s="924" t="s">
        <v>508</v>
      </c>
      <c r="T158" s="1171">
        <f>F160</f>
        <v>8.0000000000000002E-3</v>
      </c>
      <c r="U158" s="1159">
        <f>G160</f>
        <v>8.0000000000000002E-3</v>
      </c>
      <c r="V158" s="11"/>
      <c r="W158" s="1162" t="s">
        <v>128</v>
      </c>
      <c r="X158" s="1157">
        <f>F156+I158</f>
        <v>31.64</v>
      </c>
      <c r="Y158" s="1245">
        <f>G156+J158</f>
        <v>26.5</v>
      </c>
      <c r="AJ158" s="217"/>
      <c r="AK158" s="217"/>
      <c r="AL158" s="217"/>
      <c r="AM158" s="217"/>
      <c r="AN158" s="217"/>
      <c r="AO158" s="530"/>
      <c r="AP158" s="541"/>
      <c r="AQ158" s="451"/>
      <c r="AR158" s="217"/>
      <c r="AS158" s="217"/>
      <c r="AT158" s="217"/>
      <c r="AU158" s="217"/>
      <c r="AV158" s="217"/>
      <c r="AW158" s="217"/>
      <c r="AX158" s="360"/>
      <c r="AY158" s="217"/>
      <c r="AZ158" s="217"/>
      <c r="BA158" s="217"/>
      <c r="BB158" s="217"/>
      <c r="BC158" s="217"/>
      <c r="BD158" s="217"/>
      <c r="BE158" s="217"/>
      <c r="BF158" s="217"/>
      <c r="BG158" s="217"/>
    </row>
    <row r="159" spans="2:59" ht="15.75" thickBot="1">
      <c r="B159" s="585" t="s">
        <v>11</v>
      </c>
      <c r="C159" s="1996" t="s">
        <v>17</v>
      </c>
      <c r="D159" s="901">
        <v>40</v>
      </c>
      <c r="E159" s="941" t="s">
        <v>124</v>
      </c>
      <c r="F159" s="655">
        <v>1</v>
      </c>
      <c r="G159" s="942">
        <v>1</v>
      </c>
      <c r="H159" s="11"/>
      <c r="I159" s="11"/>
      <c r="J159" s="98"/>
      <c r="K159" s="498" t="s">
        <v>120</v>
      </c>
      <c r="L159" s="499">
        <v>35.6</v>
      </c>
      <c r="M159" s="492">
        <v>35.6</v>
      </c>
      <c r="O159" s="1156" t="s">
        <v>492</v>
      </c>
      <c r="P159" s="1157">
        <f>F161+I156</f>
        <v>256.14</v>
      </c>
      <c r="Q159" s="1159">
        <f>G161+J156</f>
        <v>220.20000000000002</v>
      </c>
      <c r="R159" s="11"/>
      <c r="S159" s="1293" t="s">
        <v>501</v>
      </c>
      <c r="T159" s="1216" t="s">
        <v>502</v>
      </c>
      <c r="U159" s="1217" t="s">
        <v>503</v>
      </c>
      <c r="V159" s="11"/>
      <c r="W159" s="1162" t="s">
        <v>106</v>
      </c>
      <c r="X159" s="1157">
        <f>F155</f>
        <v>18.75</v>
      </c>
      <c r="Y159" s="1245">
        <f>G155</f>
        <v>15</v>
      </c>
      <c r="AA159" s="220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4"/>
      <c r="AY159" s="217"/>
      <c r="AZ159" s="217"/>
      <c r="BA159" s="217"/>
      <c r="BB159" s="217"/>
      <c r="BC159" s="217"/>
      <c r="BD159" s="217"/>
      <c r="BE159" s="217"/>
      <c r="BF159" s="217"/>
      <c r="BG159" s="217"/>
    </row>
    <row r="160" spans="2:59" ht="15.75" thickBot="1">
      <c r="B160" s="204"/>
      <c r="C160" s="2009"/>
      <c r="D160" s="119"/>
      <c r="E160" s="941" t="s">
        <v>125</v>
      </c>
      <c r="F160" s="655">
        <v>8.0000000000000002E-3</v>
      </c>
      <c r="G160" s="942">
        <v>8.0000000000000002E-3</v>
      </c>
      <c r="H160" s="234" t="s">
        <v>223</v>
      </c>
      <c r="I160" s="51"/>
      <c r="J160" s="66"/>
      <c r="K160" s="498" t="s">
        <v>86</v>
      </c>
      <c r="L160" s="499">
        <v>1</v>
      </c>
      <c r="M160" s="492">
        <v>1</v>
      </c>
      <c r="O160" s="1156" t="s">
        <v>96</v>
      </c>
      <c r="P160" s="1218">
        <f>I164+L159</f>
        <v>235.6</v>
      </c>
      <c r="Q160" s="1163">
        <f>J164+M159</f>
        <v>235.6</v>
      </c>
      <c r="R160" s="11"/>
      <c r="S160" s="925" t="s">
        <v>504</v>
      </c>
      <c r="T160" s="1219">
        <f>U160/1000/0.04</f>
        <v>0.1</v>
      </c>
      <c r="U160" s="1159">
        <f>J157</f>
        <v>4</v>
      </c>
      <c r="V160" s="11"/>
      <c r="W160" s="1182" t="s">
        <v>499</v>
      </c>
      <c r="X160" s="1180">
        <f>L156</f>
        <v>21.15</v>
      </c>
      <c r="Y160" s="1266">
        <f>M156</f>
        <v>18</v>
      </c>
      <c r="AA160" s="220"/>
      <c r="AJ160" s="201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01"/>
      <c r="AW160" s="199"/>
      <c r="AX160" s="201"/>
      <c r="AY160" s="217"/>
      <c r="AZ160" s="217"/>
      <c r="BA160" s="217"/>
      <c r="BB160" s="217"/>
      <c r="BC160" s="217"/>
      <c r="BD160" s="217"/>
      <c r="BE160" s="217"/>
      <c r="BF160" s="217"/>
      <c r="BG160" s="217"/>
    </row>
    <row r="161" spans="2:59" ht="15.75" thickBot="1">
      <c r="B161" s="86"/>
      <c r="C161" s="2009"/>
      <c r="D161" s="119"/>
      <c r="E161" s="661" t="s">
        <v>233</v>
      </c>
      <c r="F161" s="727">
        <v>137.80000000000001</v>
      </c>
      <c r="G161" s="965">
        <v>137.80000000000001</v>
      </c>
      <c r="H161" s="500" t="s">
        <v>180</v>
      </c>
      <c r="I161" s="129" t="s">
        <v>181</v>
      </c>
      <c r="J161" s="331" t="s">
        <v>182</v>
      </c>
      <c r="K161" s="1069" t="s">
        <v>122</v>
      </c>
      <c r="L161" s="667">
        <v>8.75</v>
      </c>
      <c r="M161" s="921">
        <v>8.75</v>
      </c>
      <c r="O161" s="920" t="s">
        <v>331</v>
      </c>
      <c r="P161" s="1175">
        <f>L157</f>
        <v>18.760000000000002</v>
      </c>
      <c r="Q161" s="1159">
        <f>M157</f>
        <v>18</v>
      </c>
      <c r="R161" s="11"/>
      <c r="S161" s="925" t="s">
        <v>505</v>
      </c>
      <c r="T161" s="1219">
        <f>U161/1000/0.04</f>
        <v>2.5100000000000002</v>
      </c>
      <c r="U161" s="1159">
        <f>M158</f>
        <v>100.4</v>
      </c>
      <c r="V161" s="11"/>
      <c r="W161" s="1167" t="s">
        <v>315</v>
      </c>
      <c r="X161" s="1168">
        <f>SUM(X155:X160)</f>
        <v>158.88000000000002</v>
      </c>
      <c r="Y161" s="1194">
        <f>SUM(Y155:Y160)</f>
        <v>113.5</v>
      </c>
      <c r="AA161" s="220"/>
      <c r="AJ161" s="214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01"/>
      <c r="AW161" s="199"/>
      <c r="AX161" s="214"/>
      <c r="AY161" s="217"/>
      <c r="AZ161" s="217"/>
      <c r="BA161" s="217"/>
      <c r="BB161" s="217"/>
      <c r="BC161" s="217"/>
      <c r="BD161" s="217"/>
      <c r="BE161" s="217"/>
      <c r="BF161" s="217"/>
      <c r="BG161" s="217"/>
    </row>
    <row r="162" spans="2:59" ht="12.75" customHeight="1" thickBot="1">
      <c r="B162" s="86"/>
      <c r="C162" s="2009"/>
      <c r="D162" s="119"/>
      <c r="E162" s="489" t="s">
        <v>687</v>
      </c>
      <c r="F162" s="490">
        <v>153.30000000000001</v>
      </c>
      <c r="G162" s="509">
        <v>153.30000000000001</v>
      </c>
      <c r="H162" s="973" t="s">
        <v>223</v>
      </c>
      <c r="I162" s="660">
        <v>4.2</v>
      </c>
      <c r="J162" s="922">
        <v>4.2</v>
      </c>
      <c r="K162" s="86"/>
      <c r="L162" s="11"/>
      <c r="M162" s="98"/>
      <c r="O162" s="1197" t="s">
        <v>122</v>
      </c>
      <c r="P162" s="1171">
        <f>F158+L161+D156</f>
        <v>22.75</v>
      </c>
      <c r="Q162" s="1172">
        <f>G158+M161+D156</f>
        <v>22.75</v>
      </c>
      <c r="R162" s="38"/>
      <c r="S162" s="1220" t="s">
        <v>506</v>
      </c>
      <c r="T162" s="1221">
        <f>SUM(T160:T161)</f>
        <v>2.6100000000000003</v>
      </c>
      <c r="U162" s="1222">
        <f>SUM(U160:U161)</f>
        <v>104.4</v>
      </c>
      <c r="V162" s="38"/>
      <c r="W162" s="149"/>
      <c r="X162" s="1294"/>
      <c r="Y162" s="1295"/>
      <c r="AA162" s="220"/>
      <c r="AJ162" s="214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01"/>
      <c r="AW162" s="199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</row>
    <row r="163" spans="2:59" ht="13.5" customHeight="1" thickBot="1">
      <c r="B163" s="86"/>
      <c r="C163" s="2009"/>
      <c r="D163" s="119"/>
      <c r="E163" s="661"/>
      <c r="F163" s="651"/>
      <c r="G163" s="954"/>
      <c r="H163" s="661" t="s">
        <v>82</v>
      </c>
      <c r="I163" s="660">
        <v>14</v>
      </c>
      <c r="J163" s="922">
        <v>14</v>
      </c>
      <c r="K163" s="988" t="s">
        <v>362</v>
      </c>
      <c r="L163" s="51"/>
      <c r="M163" s="66"/>
      <c r="AJ163" s="214"/>
      <c r="AK163" s="217"/>
      <c r="AL163" s="201"/>
      <c r="AM163" s="216"/>
      <c r="AN163" s="291"/>
      <c r="AO163" s="217"/>
      <c r="AP163" s="217"/>
      <c r="AQ163" s="217"/>
      <c r="AR163" s="217"/>
      <c r="AS163" s="217"/>
      <c r="AT163" s="217"/>
      <c r="AU163" s="217"/>
      <c r="AV163" s="217"/>
      <c r="AW163" s="199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</row>
    <row r="164" spans="2:59" ht="12.75" customHeight="1" thickBot="1">
      <c r="B164" s="86"/>
      <c r="C164" s="2009"/>
      <c r="D164" s="119"/>
      <c r="E164" s="86"/>
      <c r="F164" s="11"/>
      <c r="G164" s="11"/>
      <c r="H164" s="661" t="s">
        <v>120</v>
      </c>
      <c r="I164" s="667">
        <v>200</v>
      </c>
      <c r="J164" s="921">
        <v>200</v>
      </c>
      <c r="K164" s="500" t="s">
        <v>180</v>
      </c>
      <c r="L164" s="129" t="s">
        <v>181</v>
      </c>
      <c r="M164" s="331" t="s">
        <v>182</v>
      </c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01"/>
      <c r="AX164" s="201"/>
      <c r="AY164" s="217"/>
      <c r="AZ164" s="217"/>
      <c r="BA164" s="217"/>
      <c r="BB164" s="217"/>
      <c r="BC164" s="217"/>
      <c r="BD164" s="217"/>
      <c r="BE164" s="217"/>
      <c r="BF164" s="217"/>
      <c r="BG164" s="217"/>
    </row>
    <row r="165" spans="2:59" ht="15.75" thickBot="1">
      <c r="B165" s="78"/>
      <c r="C165" s="2010"/>
      <c r="D165" s="122"/>
      <c r="E165" s="78"/>
      <c r="F165" s="38"/>
      <c r="G165" s="38"/>
      <c r="H165" s="999" t="s">
        <v>121</v>
      </c>
      <c r="I165" s="851">
        <v>20</v>
      </c>
      <c r="J165" s="486">
        <v>20</v>
      </c>
      <c r="K165" s="1296" t="s">
        <v>363</v>
      </c>
      <c r="L165" s="615">
        <v>83.34</v>
      </c>
      <c r="M165" s="750">
        <v>50</v>
      </c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01"/>
      <c r="AX165" s="201"/>
      <c r="AY165" s="217"/>
      <c r="AZ165" s="217"/>
      <c r="BA165" s="217"/>
      <c r="BB165" s="217"/>
      <c r="BC165" s="217"/>
      <c r="BD165" s="217"/>
      <c r="BE165" s="217"/>
      <c r="BF165" s="217"/>
      <c r="BG165" s="217"/>
    </row>
    <row r="166" spans="2:59" ht="14.25" customHeight="1">
      <c r="B166" s="217"/>
      <c r="C166" s="236"/>
      <c r="D166" s="11"/>
      <c r="E166" s="11"/>
      <c r="F166" s="11"/>
      <c r="G166" s="11"/>
      <c r="H166" s="11"/>
      <c r="I166" s="11"/>
      <c r="J166" s="11"/>
      <c r="K166" s="124"/>
      <c r="L166" s="11"/>
      <c r="M166" s="11"/>
      <c r="AK166" s="217"/>
      <c r="AL166" s="306"/>
      <c r="AM166" s="306"/>
      <c r="AN166" s="306"/>
      <c r="AO166" s="306"/>
      <c r="AP166" s="306"/>
      <c r="AQ166" s="306"/>
      <c r="AR166" s="306"/>
      <c r="AS166" s="217"/>
      <c r="AT166" s="306"/>
      <c r="AU166" s="217"/>
      <c r="AV166" s="216"/>
      <c r="AW166" s="360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</row>
    <row r="167" spans="2:59" ht="14.25" customHeight="1">
      <c r="B167" s="11"/>
      <c r="C167" s="236"/>
      <c r="D167" s="11"/>
      <c r="E167" s="11"/>
      <c r="F167" s="11"/>
      <c r="G167" s="769"/>
      <c r="H167" s="11"/>
      <c r="I167" s="11"/>
      <c r="J167" s="11"/>
      <c r="K167" s="64"/>
      <c r="L167" s="59"/>
      <c r="M167" s="363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1234"/>
      <c r="AU167" s="217"/>
      <c r="AV167" s="199"/>
      <c r="AW167" s="201"/>
      <c r="AX167" s="199"/>
      <c r="AY167" s="217"/>
      <c r="AZ167" s="217"/>
      <c r="BA167" s="217"/>
      <c r="BB167" s="217"/>
      <c r="BC167" s="217"/>
      <c r="BD167" s="217"/>
      <c r="BE167" s="217"/>
      <c r="BF167" s="217"/>
      <c r="BG167" s="217"/>
    </row>
    <row r="168" spans="2:59" ht="13.5" customHeight="1">
      <c r="C168" s="271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1234"/>
      <c r="AU168" s="217"/>
      <c r="AV168" s="199"/>
      <c r="AW168" s="201"/>
      <c r="AX168" s="199"/>
      <c r="AY168" s="217"/>
      <c r="AZ168" s="217"/>
      <c r="BA168" s="217"/>
      <c r="BB168" s="217"/>
      <c r="BC168" s="217"/>
      <c r="BD168" s="217"/>
      <c r="BE168" s="217"/>
      <c r="BF168" s="217"/>
      <c r="BG168" s="217"/>
    </row>
    <row r="169" spans="2:59">
      <c r="B169" s="442"/>
      <c r="C169" s="442"/>
      <c r="E169" s="12" t="s">
        <v>380</v>
      </c>
      <c r="F169" s="12"/>
      <c r="G169" s="12"/>
      <c r="H169" s="12"/>
      <c r="I169" s="12"/>
      <c r="J169" s="12"/>
      <c r="K169" s="12"/>
      <c r="L169" s="12"/>
      <c r="R169" s="301" t="s">
        <v>497</v>
      </c>
      <c r="T169" s="2"/>
      <c r="U169" s="2" t="s">
        <v>477</v>
      </c>
      <c r="V169" s="1140"/>
      <c r="W169" s="12"/>
      <c r="AK169" s="217"/>
      <c r="AL169" s="217"/>
      <c r="AM169" s="217"/>
      <c r="AN169" s="217"/>
      <c r="AO169" s="217"/>
      <c r="AP169" s="217"/>
      <c r="AQ169" s="217"/>
      <c r="AR169" s="441"/>
      <c r="AS169" s="372"/>
      <c r="AT169" s="1234"/>
      <c r="AU169" s="217"/>
      <c r="AV169" s="217"/>
      <c r="AW169" s="201"/>
      <c r="AX169" s="199"/>
      <c r="AY169" s="217"/>
      <c r="AZ169" s="217"/>
      <c r="BA169" s="217"/>
      <c r="BB169" s="217"/>
      <c r="BC169" s="217"/>
      <c r="BD169" s="217"/>
      <c r="BE169" s="217"/>
      <c r="BF169" s="217"/>
      <c r="BG169" s="217"/>
    </row>
    <row r="170" spans="2:59" ht="13.5" customHeight="1">
      <c r="C170" s="266" t="s">
        <v>222</v>
      </c>
      <c r="G170" s="2"/>
      <c r="H170" s="2"/>
      <c r="I170" s="2"/>
      <c r="K170" s="188" t="s">
        <v>230</v>
      </c>
      <c r="L170" s="2"/>
      <c r="O170" s="2" t="s">
        <v>93</v>
      </c>
      <c r="U170" s="87"/>
      <c r="V170" s="188"/>
      <c r="W170" s="104"/>
      <c r="AK170" s="217"/>
      <c r="AL170" s="217"/>
      <c r="AM170" s="217"/>
      <c r="AN170" s="217"/>
      <c r="AO170" s="217"/>
      <c r="AP170" s="441"/>
      <c r="AQ170" s="441"/>
      <c r="AR170" s="441"/>
      <c r="AS170" s="217"/>
      <c r="AT170" s="1234"/>
      <c r="AU170" s="217"/>
      <c r="AV170" s="217"/>
      <c r="AW170" s="201"/>
      <c r="AX170" s="199"/>
      <c r="AY170" s="217"/>
      <c r="AZ170" s="217"/>
      <c r="BA170" s="217"/>
      <c r="BB170" s="217"/>
      <c r="BC170" s="217"/>
      <c r="BD170" s="217"/>
      <c r="BE170" s="217"/>
      <c r="BF170" s="217"/>
      <c r="BG170" s="217"/>
    </row>
    <row r="171" spans="2:59" ht="13.5" customHeight="1">
      <c r="B171" s="445" t="s">
        <v>691</v>
      </c>
      <c r="C171" s="172"/>
      <c r="F171" s="103" t="s">
        <v>92</v>
      </c>
      <c r="G171" s="103"/>
      <c r="H171" s="104"/>
      <c r="O171" s="188" t="s">
        <v>478</v>
      </c>
      <c r="Q171" s="1141" t="s">
        <v>479</v>
      </c>
      <c r="T171" s="381"/>
      <c r="U171" s="301" t="s">
        <v>480</v>
      </c>
      <c r="W171" s="188" t="s">
        <v>507</v>
      </c>
      <c r="AK171" s="217"/>
      <c r="AL171" s="217"/>
      <c r="AM171" s="217"/>
      <c r="AN171" s="217"/>
      <c r="AO171" s="217"/>
      <c r="AP171" s="441"/>
      <c r="AQ171" s="441"/>
      <c r="AR171" s="441"/>
      <c r="AS171" s="217"/>
      <c r="AT171" s="1234"/>
      <c r="AU171" s="217"/>
      <c r="AV171" s="217"/>
      <c r="AW171" s="220"/>
      <c r="AX171" s="221"/>
      <c r="AY171" s="217"/>
      <c r="AZ171" s="217"/>
      <c r="BA171" s="217"/>
      <c r="BB171" s="217"/>
      <c r="BC171" s="217"/>
      <c r="BD171" s="217"/>
      <c r="BE171" s="217"/>
      <c r="BF171" s="217"/>
      <c r="BG171" s="217"/>
    </row>
    <row r="172" spans="2:59" ht="14.25" customHeight="1" thickBot="1">
      <c r="B172" s="267" t="s">
        <v>93</v>
      </c>
      <c r="C172" s="267"/>
      <c r="D172" s="105"/>
      <c r="F172" s="301" t="s">
        <v>159</v>
      </c>
      <c r="H172" s="106">
        <v>0.35</v>
      </c>
      <c r="K172" t="s">
        <v>343</v>
      </c>
      <c r="O172" s="1142" t="s">
        <v>481</v>
      </c>
      <c r="S172" s="1129"/>
      <c r="T172" t="s">
        <v>482</v>
      </c>
      <c r="Y172" s="104"/>
      <c r="AK172" s="217"/>
      <c r="AL172" s="217"/>
      <c r="AM172" s="217"/>
      <c r="AN172" s="217"/>
      <c r="AO172" s="217"/>
      <c r="AP172" s="441"/>
      <c r="AQ172" s="441"/>
      <c r="AR172" s="441"/>
      <c r="AS172" s="217"/>
      <c r="AT172" s="338"/>
      <c r="AU172" s="217"/>
      <c r="AV172" s="217"/>
      <c r="AW172" s="220"/>
      <c r="AX172" s="221"/>
      <c r="AY172" s="217"/>
      <c r="AZ172" s="217"/>
      <c r="BA172" s="217"/>
      <c r="BB172" s="217"/>
      <c r="BC172" s="217"/>
      <c r="BD172" s="217"/>
      <c r="BE172" s="217"/>
      <c r="BF172" s="217"/>
      <c r="BG172" s="217"/>
    </row>
    <row r="173" spans="2:59" ht="14.25" customHeight="1">
      <c r="B173" s="272" t="s">
        <v>3</v>
      </c>
      <c r="C173" s="227" t="s">
        <v>4</v>
      </c>
      <c r="D173" s="109" t="s">
        <v>5</v>
      </c>
      <c r="E173" s="110" t="s">
        <v>97</v>
      </c>
      <c r="F173" s="94"/>
      <c r="G173" s="94"/>
      <c r="H173" s="94"/>
      <c r="I173" s="94"/>
      <c r="J173" s="94"/>
      <c r="K173" s="94"/>
      <c r="L173" s="94"/>
      <c r="M173" s="72"/>
      <c r="S173" s="301" t="s">
        <v>497</v>
      </c>
      <c r="AJ173" s="216"/>
      <c r="AK173" s="217"/>
      <c r="AL173" s="201"/>
      <c r="AM173" s="199"/>
      <c r="AN173" s="217"/>
      <c r="AO173" s="217"/>
      <c r="AP173" s="217"/>
      <c r="AQ173" s="217"/>
      <c r="AR173" s="217"/>
      <c r="AS173" s="217"/>
      <c r="AT173" s="201"/>
      <c r="AU173" s="516"/>
      <c r="AV173" s="217"/>
      <c r="AW173" s="217"/>
      <c r="AX173" s="201"/>
      <c r="AY173" s="217"/>
      <c r="AZ173" s="217"/>
      <c r="BA173" s="217"/>
      <c r="BB173" s="217"/>
      <c r="BC173" s="217"/>
      <c r="BD173" s="217"/>
      <c r="BE173" s="217"/>
      <c r="BF173" s="217"/>
      <c r="BG173" s="217"/>
    </row>
    <row r="174" spans="2:59" ht="16.5" thickBot="1">
      <c r="B174" s="235" t="s">
        <v>6</v>
      </c>
      <c r="C174" s="275"/>
      <c r="D174" s="111" t="s">
        <v>98</v>
      </c>
      <c r="E174" s="86"/>
      <c r="F174" s="11"/>
      <c r="G174" s="11"/>
      <c r="H174" s="11"/>
      <c r="I174" s="11"/>
      <c r="J174" s="11"/>
      <c r="K174" s="11"/>
      <c r="L174" s="11"/>
      <c r="M174" s="98"/>
      <c r="AK174" s="217"/>
      <c r="AL174" s="201"/>
      <c r="AM174" s="216"/>
      <c r="AN174" s="217"/>
      <c r="AO174" s="217"/>
      <c r="AP174" s="217"/>
      <c r="AQ174" s="217"/>
      <c r="AR174" s="217"/>
      <c r="AS174" s="217"/>
      <c r="AT174" s="201"/>
      <c r="AU174" s="516"/>
      <c r="AV174" s="217"/>
      <c r="AW174" s="217"/>
      <c r="AX174" s="279"/>
      <c r="AY174" s="217"/>
      <c r="AZ174" s="217"/>
      <c r="BA174" s="217"/>
      <c r="BB174" s="217"/>
      <c r="BC174" s="217"/>
      <c r="BD174" s="217"/>
      <c r="BE174" s="217"/>
      <c r="BF174" s="217"/>
      <c r="BG174" s="217"/>
    </row>
    <row r="175" spans="2:59" ht="16.5" thickBot="1">
      <c r="B175" s="1790" t="s">
        <v>276</v>
      </c>
      <c r="C175" s="250"/>
      <c r="D175" s="230"/>
      <c r="E175" s="775" t="s">
        <v>379</v>
      </c>
      <c r="F175" s="51"/>
      <c r="G175" s="230"/>
      <c r="H175" s="1319" t="s">
        <v>407</v>
      </c>
      <c r="I175" s="51"/>
      <c r="J175" s="66"/>
      <c r="K175" s="690"/>
      <c r="L175" s="881"/>
      <c r="M175" s="66"/>
      <c r="O175" s="1143" t="s">
        <v>276</v>
      </c>
      <c r="P175" s="1144"/>
      <c r="Q175" s="1144"/>
      <c r="R175" s="1145"/>
      <c r="S175" s="51"/>
      <c r="T175" s="51"/>
      <c r="U175" s="51"/>
      <c r="V175" s="51"/>
      <c r="W175" s="51"/>
      <c r="X175" s="51"/>
      <c r="Y175" s="66"/>
      <c r="AB175" s="217"/>
      <c r="AC175" s="217"/>
      <c r="AD175" s="275"/>
      <c r="AE175" s="217"/>
      <c r="AF175" s="217"/>
      <c r="AG175" s="217"/>
      <c r="AK175" s="217"/>
      <c r="AL175" s="214"/>
      <c r="AM175" s="216"/>
      <c r="AN175" s="217"/>
      <c r="AO175" s="217"/>
      <c r="AP175" s="217"/>
      <c r="AQ175" s="217"/>
      <c r="AR175" s="217"/>
      <c r="AS175" s="217"/>
      <c r="AT175" s="201"/>
      <c r="AU175" s="516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</row>
    <row r="176" spans="2:59" ht="14.25" customHeight="1" thickBot="1">
      <c r="B176" s="1002" t="s">
        <v>629</v>
      </c>
      <c r="C176" s="774" t="s">
        <v>253</v>
      </c>
      <c r="D176" s="1942">
        <v>250</v>
      </c>
      <c r="E176" s="735" t="s">
        <v>180</v>
      </c>
      <c r="F176" s="129" t="s">
        <v>181</v>
      </c>
      <c r="G176" s="666" t="s">
        <v>182</v>
      </c>
      <c r="H176" s="735" t="s">
        <v>180</v>
      </c>
      <c r="I176" s="129" t="s">
        <v>181</v>
      </c>
      <c r="J176" s="331" t="s">
        <v>182</v>
      </c>
      <c r="K176" s="500" t="s">
        <v>180</v>
      </c>
      <c r="L176" s="129" t="s">
        <v>181</v>
      </c>
      <c r="M176" s="331" t="s">
        <v>182</v>
      </c>
      <c r="O176" s="1146" t="s">
        <v>180</v>
      </c>
      <c r="P176" s="1147" t="s">
        <v>181</v>
      </c>
      <c r="Q176" s="1148" t="s">
        <v>182</v>
      </c>
      <c r="R176" s="94"/>
      <c r="S176" s="1149" t="s">
        <v>180</v>
      </c>
      <c r="T176" s="1149" t="s">
        <v>181</v>
      </c>
      <c r="U176" s="1150" t="s">
        <v>182</v>
      </c>
      <c r="V176" s="94"/>
      <c r="W176" s="1149" t="s">
        <v>180</v>
      </c>
      <c r="X176" s="1149" t="s">
        <v>181</v>
      </c>
      <c r="Y176" s="1150" t="s">
        <v>182</v>
      </c>
      <c r="AB176" s="217"/>
      <c r="AC176" s="1123"/>
      <c r="AD176" s="1117"/>
      <c r="AE176" s="217"/>
      <c r="AF176" s="187"/>
      <c r="AG176" s="217"/>
      <c r="AK176" s="217"/>
      <c r="AL176" s="214"/>
      <c r="AM176" s="216"/>
      <c r="AN176" s="217"/>
      <c r="AO176" s="217"/>
      <c r="AP176" s="217"/>
      <c r="AQ176" s="217"/>
      <c r="AR176" s="217"/>
      <c r="AS176" s="217"/>
      <c r="AT176" s="201"/>
      <c r="AU176" s="516"/>
      <c r="AV176" s="217"/>
      <c r="AW176" s="201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</row>
    <row r="177" spans="2:59" ht="12.75" customHeight="1">
      <c r="B177" s="1006" t="s">
        <v>146</v>
      </c>
      <c r="C177" s="811" t="s">
        <v>364</v>
      </c>
      <c r="D177" s="844">
        <v>60</v>
      </c>
      <c r="E177" s="286" t="s">
        <v>147</v>
      </c>
      <c r="F177" s="284">
        <v>66.75</v>
      </c>
      <c r="G177" s="302">
        <v>50</v>
      </c>
      <c r="H177" s="134" t="s">
        <v>126</v>
      </c>
      <c r="I177" s="288">
        <v>129.5</v>
      </c>
      <c r="J177" s="355">
        <v>112</v>
      </c>
      <c r="K177" s="882" t="s">
        <v>153</v>
      </c>
      <c r="L177" s="288"/>
      <c r="M177" s="403"/>
      <c r="O177" s="1151" t="s">
        <v>483</v>
      </c>
      <c r="P177" s="1152">
        <f>D182</f>
        <v>40</v>
      </c>
      <c r="Q177" s="1303">
        <f>D182</f>
        <v>40</v>
      </c>
      <c r="R177" s="11"/>
      <c r="S177" s="924" t="s">
        <v>122</v>
      </c>
      <c r="T177" s="1157">
        <f>F180+F186+I181+I182</f>
        <v>10.879999999999999</v>
      </c>
      <c r="U177" s="1159">
        <f>G180+J182+J181+G186</f>
        <v>10.879999999999999</v>
      </c>
      <c r="V177" s="11"/>
      <c r="W177" s="1179" t="s">
        <v>484</v>
      </c>
      <c r="X177" s="190"/>
      <c r="Y177" s="193"/>
      <c r="AB177" s="275"/>
      <c r="AC177" s="217"/>
      <c r="AD177" s="275"/>
      <c r="AE177" s="217"/>
      <c r="AF177" s="214"/>
      <c r="AG177" s="217"/>
      <c r="AK177" s="217"/>
      <c r="AL177" s="217"/>
      <c r="AM177" s="201"/>
      <c r="AN177" s="201"/>
      <c r="AO177" s="217"/>
      <c r="AP177" s="1017"/>
      <c r="AQ177" s="217"/>
      <c r="AR177" s="217"/>
      <c r="AS177" s="217"/>
      <c r="AT177" s="201"/>
      <c r="AU177" s="516"/>
      <c r="AV177" s="217"/>
      <c r="AW177" s="220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</row>
    <row r="178" spans="2:59" ht="14.25" customHeight="1">
      <c r="B178" s="513" t="s">
        <v>404</v>
      </c>
      <c r="C178" s="464" t="s">
        <v>405</v>
      </c>
      <c r="D178" s="670" t="s">
        <v>372</v>
      </c>
      <c r="E178" s="661" t="s">
        <v>149</v>
      </c>
      <c r="F178" s="651">
        <v>12.5</v>
      </c>
      <c r="G178" s="953">
        <v>10</v>
      </c>
      <c r="H178" s="815" t="s">
        <v>111</v>
      </c>
      <c r="I178" s="589">
        <v>5.67</v>
      </c>
      <c r="J178" s="807">
        <v>5.67</v>
      </c>
      <c r="K178" s="578" t="s">
        <v>139</v>
      </c>
      <c r="L178" s="589">
        <v>5</v>
      </c>
      <c r="M178" s="628">
        <v>5</v>
      </c>
      <c r="O178" s="1156" t="s">
        <v>485</v>
      </c>
      <c r="P178" s="1157">
        <f>D181</f>
        <v>70</v>
      </c>
      <c r="Q178" s="1304">
        <f>D181</f>
        <v>70</v>
      </c>
      <c r="R178" s="11"/>
      <c r="S178" s="924" t="s">
        <v>131</v>
      </c>
      <c r="T178" s="1157">
        <f>I178</f>
        <v>5.67</v>
      </c>
      <c r="U178" s="1159">
        <f>J178</f>
        <v>5.67</v>
      </c>
      <c r="V178" s="11"/>
      <c r="W178" s="1160" t="s">
        <v>158</v>
      </c>
      <c r="X178" s="1157">
        <f>L180</f>
        <v>2</v>
      </c>
      <c r="Y178" s="1245">
        <f>M180</f>
        <v>2</v>
      </c>
      <c r="AB178" s="275"/>
      <c r="AC178" s="217"/>
      <c r="AD178" s="275"/>
      <c r="AE178" s="217"/>
      <c r="AF178" s="214"/>
      <c r="AG178" s="217"/>
      <c r="AK178" s="217"/>
      <c r="AL178" s="217"/>
      <c r="AM178" s="217"/>
      <c r="AN178" s="217"/>
      <c r="AO178" s="214"/>
      <c r="AP178" s="1017"/>
      <c r="AQ178" s="217"/>
      <c r="AR178" s="217"/>
      <c r="AS178" s="217"/>
      <c r="AT178" s="201"/>
      <c r="AU178" s="516"/>
      <c r="AV178" s="217"/>
      <c r="AW178" s="1326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</row>
    <row r="179" spans="2:59" ht="12" customHeight="1">
      <c r="B179" s="514"/>
      <c r="C179" s="465" t="s">
        <v>406</v>
      </c>
      <c r="D179" s="731"/>
      <c r="E179" s="931" t="s">
        <v>109</v>
      </c>
      <c r="F179" s="682">
        <v>12</v>
      </c>
      <c r="G179" s="937">
        <v>10</v>
      </c>
      <c r="H179" s="815" t="s">
        <v>147</v>
      </c>
      <c r="I179" s="589">
        <v>186.67</v>
      </c>
      <c r="J179" s="806">
        <v>140</v>
      </c>
      <c r="K179" s="578" t="s">
        <v>156</v>
      </c>
      <c r="L179" s="589">
        <v>1.5</v>
      </c>
      <c r="M179" s="628">
        <v>1.5</v>
      </c>
      <c r="O179" s="1156" t="s">
        <v>118</v>
      </c>
      <c r="P179" s="1157">
        <f>F188+L179</f>
        <v>20.75</v>
      </c>
      <c r="Q179" s="1305">
        <f>G188+M179</f>
        <v>20.75</v>
      </c>
      <c r="R179" s="11"/>
      <c r="S179" s="1224" t="s">
        <v>489</v>
      </c>
      <c r="T179" s="1301">
        <f>U179/1000/0.04</f>
        <v>0.13749999999999998</v>
      </c>
      <c r="U179" s="1159">
        <f>G187</f>
        <v>5.5</v>
      </c>
      <c r="V179" s="11"/>
      <c r="W179" s="1162" t="s">
        <v>128</v>
      </c>
      <c r="X179" s="1157">
        <f>F179+I180</f>
        <v>24.28</v>
      </c>
      <c r="Y179" s="1251">
        <f>G179+J180</f>
        <v>19.829999999999998</v>
      </c>
      <c r="AB179" s="275"/>
      <c r="AC179" s="217"/>
      <c r="AD179" s="275"/>
      <c r="AE179" s="217"/>
      <c r="AF179" s="214"/>
      <c r="AG179" s="217"/>
      <c r="AK179" s="217"/>
      <c r="AL179" s="201"/>
      <c r="AM179" s="199"/>
      <c r="AN179" s="1327"/>
      <c r="AO179" s="217"/>
      <c r="AP179" s="217"/>
      <c r="AQ179" s="217"/>
      <c r="AR179" s="217"/>
      <c r="AS179" s="217"/>
      <c r="AT179" s="217"/>
      <c r="AU179" s="516"/>
      <c r="AV179" s="217"/>
      <c r="AW179" s="201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</row>
    <row r="180" spans="2:59" ht="13.5" customHeight="1">
      <c r="B180" s="633" t="s">
        <v>326</v>
      </c>
      <c r="C180" s="200" t="s">
        <v>365</v>
      </c>
      <c r="D180" s="14">
        <v>200</v>
      </c>
      <c r="E180" s="920" t="s">
        <v>370</v>
      </c>
      <c r="F180" s="660">
        <v>5</v>
      </c>
      <c r="G180" s="933">
        <v>5</v>
      </c>
      <c r="H180" s="815" t="s">
        <v>151</v>
      </c>
      <c r="I180" s="589">
        <v>12.28</v>
      </c>
      <c r="J180" s="806">
        <v>9.83</v>
      </c>
      <c r="K180" s="578" t="s">
        <v>158</v>
      </c>
      <c r="L180" s="589">
        <v>2</v>
      </c>
      <c r="M180" s="628">
        <v>2</v>
      </c>
      <c r="O180" s="920" t="s">
        <v>76</v>
      </c>
      <c r="P180" s="1157">
        <f>F177+I179</f>
        <v>253.42</v>
      </c>
      <c r="Q180" s="1303">
        <f>G177+J179</f>
        <v>190</v>
      </c>
      <c r="R180" s="11"/>
      <c r="S180" s="924" t="s">
        <v>82</v>
      </c>
      <c r="T180" s="1157">
        <f>L187</f>
        <v>12</v>
      </c>
      <c r="U180" s="1159">
        <f>M187</f>
        <v>12</v>
      </c>
      <c r="V180" s="11"/>
      <c r="W180" s="1162" t="s">
        <v>106</v>
      </c>
      <c r="X180" s="1157">
        <f>F178</f>
        <v>12.5</v>
      </c>
      <c r="Y180" s="1245">
        <f>G178</f>
        <v>10</v>
      </c>
      <c r="AB180" s="275"/>
      <c r="AC180" s="217"/>
      <c r="AD180" s="275"/>
      <c r="AE180" s="217"/>
      <c r="AF180" s="214"/>
      <c r="AG180" s="217"/>
      <c r="AK180" s="217"/>
      <c r="AL180" s="201"/>
      <c r="AM180" s="199"/>
      <c r="AN180" s="244"/>
      <c r="AO180" s="217"/>
      <c r="AP180" s="217"/>
      <c r="AQ180" s="217"/>
      <c r="AR180" s="217"/>
      <c r="AS180" s="217"/>
      <c r="AT180" s="217"/>
      <c r="AU180" s="238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</row>
    <row r="181" spans="2:59" ht="12.75" customHeight="1">
      <c r="B181" s="657" t="s">
        <v>11</v>
      </c>
      <c r="C181" s="461" t="s">
        <v>12</v>
      </c>
      <c r="D181" s="650">
        <v>70</v>
      </c>
      <c r="E181" s="1000" t="s">
        <v>86</v>
      </c>
      <c r="F181" s="660">
        <v>1</v>
      </c>
      <c r="G181" s="921">
        <v>1</v>
      </c>
      <c r="H181" s="815" t="s">
        <v>122</v>
      </c>
      <c r="I181" s="589">
        <v>1.23</v>
      </c>
      <c r="J181" s="807">
        <v>1.23</v>
      </c>
      <c r="K181" s="578" t="s">
        <v>121</v>
      </c>
      <c r="L181" s="589">
        <v>15</v>
      </c>
      <c r="M181" s="628">
        <v>15</v>
      </c>
      <c r="O181" s="1151" t="s">
        <v>314</v>
      </c>
      <c r="P181" s="1199">
        <f>X182</f>
        <v>101.9</v>
      </c>
      <c r="Q181" s="1305">
        <f>Y182</f>
        <v>91.83</v>
      </c>
      <c r="R181" s="11"/>
      <c r="S181" s="924" t="s">
        <v>86</v>
      </c>
      <c r="T181" s="1157">
        <f>F181+F189+L183</f>
        <v>1.76</v>
      </c>
      <c r="U181" s="1159">
        <f>G181+G189+M183</f>
        <v>1.76</v>
      </c>
      <c r="V181" s="11"/>
      <c r="W181" s="1162" t="s">
        <v>312</v>
      </c>
      <c r="X181" s="1175">
        <f>I187</f>
        <v>63.12</v>
      </c>
      <c r="Y181" s="1246">
        <f>J187</f>
        <v>60</v>
      </c>
      <c r="AB181" s="275"/>
      <c r="AC181" s="217"/>
      <c r="AD181" s="275"/>
      <c r="AE181" s="217"/>
      <c r="AF181" s="214"/>
      <c r="AG181" s="217"/>
      <c r="AK181" s="217"/>
      <c r="AL181" s="201"/>
      <c r="AM181" s="199"/>
      <c r="AN181" s="244"/>
      <c r="AO181" s="217"/>
      <c r="AP181" s="217"/>
      <c r="AQ181" s="217"/>
      <c r="AR181" s="217"/>
      <c r="AS181" s="217"/>
      <c r="AT181" s="217"/>
      <c r="AU181" s="238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</row>
    <row r="182" spans="2:59" ht="13.5" customHeight="1">
      <c r="B182" s="657" t="s">
        <v>11</v>
      </c>
      <c r="C182" s="461" t="s">
        <v>17</v>
      </c>
      <c r="D182" s="650">
        <v>40</v>
      </c>
      <c r="E182" s="920" t="s">
        <v>371</v>
      </c>
      <c r="F182" s="660">
        <v>0.01</v>
      </c>
      <c r="G182" s="933">
        <v>0.01</v>
      </c>
      <c r="H182" s="815" t="s">
        <v>122</v>
      </c>
      <c r="I182" s="589">
        <v>2.46</v>
      </c>
      <c r="J182" s="807">
        <v>2.46</v>
      </c>
      <c r="K182" s="578" t="s">
        <v>125</v>
      </c>
      <c r="L182" s="883">
        <v>4.0000000000000002E-4</v>
      </c>
      <c r="M182" s="884">
        <v>4.0000000000000002E-4</v>
      </c>
      <c r="O182" s="1151" t="s">
        <v>498</v>
      </c>
      <c r="P182" s="1187">
        <f>L190+D183</f>
        <v>107</v>
      </c>
      <c r="Q182" s="1303">
        <f>M190+D183</f>
        <v>107</v>
      </c>
      <c r="R182" s="11"/>
      <c r="S182" s="924" t="s">
        <v>262</v>
      </c>
      <c r="T182" s="1157">
        <f>L191</f>
        <v>10</v>
      </c>
      <c r="U182" s="1159">
        <f>M191</f>
        <v>10</v>
      </c>
      <c r="V182" s="11"/>
      <c r="W182" s="1167" t="s">
        <v>315</v>
      </c>
      <c r="X182" s="1225">
        <f>SUM(X178:X181)</f>
        <v>101.9</v>
      </c>
      <c r="Y182" s="1169">
        <f>SUM(Y178:Y181)</f>
        <v>91.83</v>
      </c>
      <c r="AB182" s="201"/>
      <c r="AC182" s="217"/>
      <c r="AD182" s="275"/>
      <c r="AE182" s="217"/>
      <c r="AF182" s="201"/>
      <c r="AG182" s="217"/>
      <c r="AK182" s="217"/>
      <c r="AL182" s="201"/>
      <c r="AM182" s="199"/>
      <c r="AN182" s="244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</row>
    <row r="183" spans="2:59" ht="15.75" thickBot="1">
      <c r="B183" s="1006" t="s">
        <v>14</v>
      </c>
      <c r="C183" s="811" t="s">
        <v>676</v>
      </c>
      <c r="D183" s="672">
        <v>100</v>
      </c>
      <c r="E183" s="661" t="s">
        <v>121</v>
      </c>
      <c r="F183" s="680">
        <v>193.75</v>
      </c>
      <c r="G183" s="944">
        <v>193.75</v>
      </c>
      <c r="H183" s="815" t="s">
        <v>123</v>
      </c>
      <c r="I183" s="589">
        <v>2.46</v>
      </c>
      <c r="J183" s="807">
        <v>2.46</v>
      </c>
      <c r="K183" s="834" t="s">
        <v>86</v>
      </c>
      <c r="L183" s="602">
        <v>0.2</v>
      </c>
      <c r="M183" s="588">
        <v>0.2</v>
      </c>
      <c r="O183" s="1195" t="s">
        <v>204</v>
      </c>
      <c r="P183" s="1175">
        <f>L186</f>
        <v>30</v>
      </c>
      <c r="Q183" s="1303">
        <f>M186</f>
        <v>30</v>
      </c>
      <c r="R183" s="11"/>
      <c r="S183" s="924" t="s">
        <v>508</v>
      </c>
      <c r="T183" s="1227">
        <f>F182+L182</f>
        <v>1.04E-2</v>
      </c>
      <c r="U183" s="1174">
        <f>G182+M182</f>
        <v>1.04E-2</v>
      </c>
      <c r="V183" s="11"/>
      <c r="W183" s="11"/>
      <c r="X183" s="11"/>
      <c r="Y183" s="98"/>
      <c r="Z183" s="11"/>
      <c r="AB183" s="275"/>
      <c r="AC183" s="217"/>
      <c r="AD183" s="275"/>
      <c r="AE183" s="217"/>
      <c r="AF183" s="201"/>
      <c r="AG183" s="217"/>
      <c r="AK183" s="217"/>
      <c r="AL183" s="214"/>
      <c r="AM183" s="216"/>
      <c r="AN183" s="244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</row>
    <row r="184" spans="2:59" ht="14.25" customHeight="1" thickBot="1">
      <c r="B184" s="204"/>
      <c r="C184" s="207"/>
      <c r="D184" s="11"/>
      <c r="E184" s="1302" t="s">
        <v>238</v>
      </c>
      <c r="F184" s="11"/>
      <c r="G184" s="98"/>
      <c r="H184" s="834"/>
      <c r="I184" s="602"/>
      <c r="J184" s="600"/>
      <c r="K184" s="1034" t="s">
        <v>329</v>
      </c>
      <c r="L184" s="1035"/>
      <c r="M184" s="1036"/>
      <c r="O184" s="1200" t="s">
        <v>354</v>
      </c>
      <c r="P184" s="1152">
        <f>L189</f>
        <v>40</v>
      </c>
      <c r="Q184" s="1303">
        <f>M189</f>
        <v>40</v>
      </c>
      <c r="R184" s="11"/>
      <c r="S184" s="641" t="s">
        <v>318</v>
      </c>
      <c r="T184" s="11">
        <f>L188</f>
        <v>0.2</v>
      </c>
      <c r="U184" s="1265">
        <f>M188</f>
        <v>0.2</v>
      </c>
      <c r="V184" s="11"/>
      <c r="W184" s="7"/>
      <c r="X184" s="1290"/>
      <c r="Y184" s="1226"/>
      <c r="Z184" s="11"/>
      <c r="AB184" s="275"/>
      <c r="AC184" s="217"/>
      <c r="AD184" s="275"/>
      <c r="AE184" s="217"/>
      <c r="AF184" s="201"/>
      <c r="AG184" s="1285"/>
      <c r="AK184" s="217"/>
      <c r="AL184" s="201"/>
      <c r="AM184" s="232"/>
      <c r="AN184" s="244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</row>
    <row r="185" spans="2:59" ht="13.5" customHeight="1" thickBot="1">
      <c r="B185" s="204"/>
      <c r="C185" s="207"/>
      <c r="D185" s="11"/>
      <c r="E185" s="929" t="s">
        <v>120</v>
      </c>
      <c r="F185" s="652">
        <v>30.25</v>
      </c>
      <c r="G185" s="923">
        <v>30.25</v>
      </c>
      <c r="H185" s="743" t="s">
        <v>77</v>
      </c>
      <c r="I185" s="135"/>
      <c r="J185" s="66"/>
      <c r="K185" s="782" t="s">
        <v>180</v>
      </c>
      <c r="L185" s="636" t="s">
        <v>181</v>
      </c>
      <c r="M185" s="637" t="s">
        <v>182</v>
      </c>
      <c r="O185" s="1298" t="s">
        <v>126</v>
      </c>
      <c r="P185" s="1157">
        <f>I177</f>
        <v>129.5</v>
      </c>
      <c r="Q185" s="1303">
        <f>J177</f>
        <v>112</v>
      </c>
      <c r="R185" s="11"/>
      <c r="S185" s="641" t="s">
        <v>165</v>
      </c>
      <c r="T185" s="925">
        <f>I183</f>
        <v>2.46</v>
      </c>
      <c r="U185" s="1300">
        <f>J183</f>
        <v>2.46</v>
      </c>
      <c r="V185" s="11"/>
      <c r="W185" s="11"/>
      <c r="X185" s="11"/>
      <c r="Y185" s="98"/>
      <c r="Z185" s="11"/>
      <c r="AB185" s="229"/>
      <c r="AC185" s="217"/>
      <c r="AD185" s="275"/>
      <c r="AE185" s="217"/>
      <c r="AF185" s="201"/>
      <c r="AG185" s="1285"/>
      <c r="AJ185" s="238"/>
      <c r="AK185" s="217"/>
      <c r="AL185" s="220"/>
      <c r="AM185" s="223"/>
      <c r="AN185" s="244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</row>
    <row r="186" spans="2:59" ht="13.5" customHeight="1" thickBot="1">
      <c r="B186" s="86"/>
      <c r="C186" s="207"/>
      <c r="D186" s="11"/>
      <c r="E186" s="661" t="s">
        <v>122</v>
      </c>
      <c r="F186" s="651">
        <v>2.19</v>
      </c>
      <c r="G186" s="953">
        <v>2.19</v>
      </c>
      <c r="H186" s="500" t="s">
        <v>180</v>
      </c>
      <c r="I186" s="129" t="s">
        <v>181</v>
      </c>
      <c r="J186" s="285" t="s">
        <v>182</v>
      </c>
      <c r="K186" s="287" t="s">
        <v>204</v>
      </c>
      <c r="L186" s="284">
        <v>30</v>
      </c>
      <c r="M186" s="328">
        <v>30</v>
      </c>
      <c r="O186" s="1156" t="s">
        <v>96</v>
      </c>
      <c r="P186" s="1175">
        <f>F185</f>
        <v>30.25</v>
      </c>
      <c r="Q186" s="1166">
        <f>G185</f>
        <v>30.25</v>
      </c>
      <c r="R186" s="11"/>
      <c r="S186" s="11"/>
      <c r="T186" s="11"/>
      <c r="U186" s="11"/>
      <c r="V186" s="11"/>
      <c r="W186" s="11"/>
      <c r="X186" s="11"/>
      <c r="Y186" s="98"/>
      <c r="Z186" s="11"/>
      <c r="AB186" s="275"/>
      <c r="AC186" s="217"/>
      <c r="AD186" s="275"/>
      <c r="AE186" s="217"/>
      <c r="AF186" s="201"/>
      <c r="AG186" s="217"/>
      <c r="AJ186" s="217"/>
      <c r="AK186" s="217"/>
      <c r="AL186" s="220"/>
      <c r="AM186" s="221"/>
      <c r="AN186" s="244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</row>
    <row r="187" spans="2:59" ht="13.5" customHeight="1">
      <c r="B187" s="86"/>
      <c r="C187" s="207"/>
      <c r="D187" s="11"/>
      <c r="E187" s="111" t="s">
        <v>142</v>
      </c>
      <c r="F187" s="490" t="s">
        <v>301</v>
      </c>
      <c r="G187" s="491">
        <v>5.5</v>
      </c>
      <c r="H187" s="132" t="s">
        <v>91</v>
      </c>
      <c r="I187" s="296">
        <v>63.12</v>
      </c>
      <c r="J187" s="337">
        <v>60</v>
      </c>
      <c r="K187" s="689" t="s">
        <v>82</v>
      </c>
      <c r="L187" s="593">
        <v>12</v>
      </c>
      <c r="M187" s="635">
        <v>12</v>
      </c>
      <c r="O187" s="1156" t="s">
        <v>105</v>
      </c>
      <c r="P187" s="1157">
        <f>L178</f>
        <v>5</v>
      </c>
      <c r="Q187" s="1159">
        <f>M178</f>
        <v>5</v>
      </c>
      <c r="R187" s="11"/>
      <c r="S187" s="11"/>
      <c r="T187" s="11"/>
      <c r="U187" s="11"/>
      <c r="V187" s="11"/>
      <c r="W187" s="11"/>
      <c r="X187" s="11"/>
      <c r="Y187" s="98"/>
      <c r="AB187" s="1233"/>
      <c r="AC187" s="217"/>
      <c r="AD187" s="275"/>
      <c r="AE187" s="217"/>
      <c r="AF187" s="201"/>
      <c r="AG187" s="217"/>
      <c r="AJ187" s="217"/>
      <c r="AK187" s="217"/>
      <c r="AL187" s="201"/>
      <c r="AM187" s="229"/>
      <c r="AN187" s="244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</row>
    <row r="188" spans="2:59" ht="12.75" customHeight="1" thickBot="1">
      <c r="B188" s="86"/>
      <c r="C188" s="207"/>
      <c r="D188" s="11"/>
      <c r="E188" s="929" t="s">
        <v>168</v>
      </c>
      <c r="F188" s="652">
        <v>19.25</v>
      </c>
      <c r="G188" s="923">
        <v>19.25</v>
      </c>
      <c r="H188" s="86"/>
      <c r="I188" s="11"/>
      <c r="J188" s="98"/>
      <c r="K188" s="689" t="s">
        <v>295</v>
      </c>
      <c r="L188" s="593">
        <v>0.2</v>
      </c>
      <c r="M188" s="635">
        <v>0.2</v>
      </c>
      <c r="O188" s="78"/>
      <c r="P188" s="38"/>
      <c r="Q188" s="38"/>
      <c r="R188" s="38"/>
      <c r="S188" s="38"/>
      <c r="T188" s="38"/>
      <c r="U188" s="38"/>
      <c r="V188" s="38"/>
      <c r="W188" s="38"/>
      <c r="X188" s="38"/>
      <c r="Y188" s="101"/>
      <c r="AB188" s="275"/>
      <c r="AC188" s="1237"/>
      <c r="AD188" s="275"/>
      <c r="AE188" s="217"/>
      <c r="AF188" s="201"/>
      <c r="AG188" s="217"/>
      <c r="AJ188" s="172"/>
      <c r="AK188" s="217"/>
      <c r="AL188" s="201"/>
      <c r="AM188" s="199"/>
      <c r="AN188" s="244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</row>
    <row r="189" spans="2:59">
      <c r="B189" s="86"/>
      <c r="C189" s="207"/>
      <c r="D189" s="11"/>
      <c r="E189" s="723" t="s">
        <v>86</v>
      </c>
      <c r="F189" s="652">
        <v>0.56000000000000005</v>
      </c>
      <c r="G189" s="923">
        <v>0.56000000000000005</v>
      </c>
      <c r="H189" s="86"/>
      <c r="I189" s="11"/>
      <c r="J189" s="98"/>
      <c r="K189" s="689" t="s">
        <v>354</v>
      </c>
      <c r="L189" s="593">
        <v>40</v>
      </c>
      <c r="M189" s="635">
        <v>40</v>
      </c>
      <c r="AB189" s="240"/>
      <c r="AC189" s="217"/>
      <c r="AD189" s="275"/>
      <c r="AE189" s="217"/>
      <c r="AF189" s="201"/>
      <c r="AG189" s="1255"/>
      <c r="AJ189" s="172"/>
      <c r="AK189" s="217"/>
      <c r="AL189" s="228"/>
      <c r="AM189" s="232"/>
      <c r="AN189" s="244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</row>
    <row r="190" spans="2:59">
      <c r="B190" s="86"/>
      <c r="C190" s="207"/>
      <c r="D190" s="11"/>
      <c r="E190" s="86"/>
      <c r="F190" s="11"/>
      <c r="G190" s="98"/>
      <c r="H190" s="86"/>
      <c r="I190" s="11"/>
      <c r="J190" s="98"/>
      <c r="K190" s="704" t="s">
        <v>645</v>
      </c>
      <c r="L190" s="589">
        <v>7</v>
      </c>
      <c r="M190" s="634">
        <v>7</v>
      </c>
      <c r="AB190" s="275"/>
      <c r="AC190" s="217"/>
      <c r="AD190" s="275"/>
      <c r="AE190" s="217"/>
      <c r="AF190" s="279"/>
      <c r="AG190" s="217"/>
      <c r="AJ190" s="172"/>
      <c r="AK190" s="217"/>
      <c r="AL190" s="228"/>
      <c r="AM190" s="232"/>
      <c r="AN190" s="244"/>
      <c r="AO190" s="217"/>
      <c r="AP190" s="217"/>
      <c r="AQ190" s="217"/>
      <c r="AR190" s="783"/>
      <c r="AS190" s="232"/>
      <c r="AT190" s="350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</row>
    <row r="191" spans="2:59" ht="13.5" customHeight="1">
      <c r="B191" s="86"/>
      <c r="C191" s="207"/>
      <c r="D191" s="11"/>
      <c r="E191" s="218"/>
      <c r="F191" s="199"/>
      <c r="G191" s="517"/>
      <c r="H191" s="218"/>
      <c r="I191" s="199"/>
      <c r="J191" s="517"/>
      <c r="K191" s="704" t="s">
        <v>330</v>
      </c>
      <c r="L191" s="589">
        <v>10</v>
      </c>
      <c r="M191" s="634">
        <v>10</v>
      </c>
      <c r="AB191" s="275"/>
      <c r="AC191" s="217"/>
      <c r="AD191" s="275"/>
      <c r="AE191" s="217"/>
      <c r="AF191" s="201"/>
      <c r="AG191" s="217"/>
      <c r="AJ191" s="172"/>
      <c r="AK191" s="217"/>
      <c r="AL191" s="228"/>
      <c r="AM191" s="232"/>
      <c r="AN191" s="244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</row>
    <row r="192" spans="2:59" ht="14.25" customHeight="1" thickBot="1">
      <c r="B192" s="78"/>
      <c r="C192" s="208"/>
      <c r="D192" s="38"/>
      <c r="E192" s="78"/>
      <c r="F192" s="38"/>
      <c r="G192" s="101"/>
      <c r="H192" s="876"/>
      <c r="I192" s="248"/>
      <c r="J192" s="364"/>
      <c r="K192" s="830" t="s">
        <v>121</v>
      </c>
      <c r="L192" s="522">
        <v>185</v>
      </c>
      <c r="M192" s="638">
        <v>185</v>
      </c>
      <c r="AB192" s="217"/>
      <c r="AC192" s="217"/>
      <c r="AD192" s="275"/>
      <c r="AE192" s="217"/>
      <c r="AF192" s="217"/>
      <c r="AG192" s="217"/>
      <c r="AH192" s="217"/>
      <c r="AI192" s="217"/>
      <c r="AJ192" s="217"/>
      <c r="AK192" s="217"/>
      <c r="AL192" s="201"/>
      <c r="AM192" s="516"/>
      <c r="AN192" s="244"/>
      <c r="AO192" s="217"/>
      <c r="AP192" s="217"/>
      <c r="AQ192" s="217"/>
      <c r="AR192" s="228"/>
      <c r="AS192" s="232"/>
      <c r="AT192" s="350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</row>
    <row r="193" spans="1:59" ht="18.75" customHeight="1" thickBot="1">
      <c r="B193" s="445" t="s">
        <v>691</v>
      </c>
      <c r="C193" s="236"/>
      <c r="D193" s="11"/>
      <c r="E193" s="11"/>
      <c r="F193" s="11"/>
      <c r="G193" s="11"/>
      <c r="H193" s="201"/>
      <c r="I193" s="199"/>
      <c r="J193" s="338"/>
      <c r="K193" s="201"/>
      <c r="L193" s="746"/>
      <c r="M193" s="747"/>
      <c r="AB193" s="275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01"/>
      <c r="AM193" s="516"/>
      <c r="AN193" s="244"/>
      <c r="AO193" s="217"/>
      <c r="AP193" s="217"/>
      <c r="AQ193" s="217"/>
      <c r="AR193" s="228"/>
      <c r="AS193" s="232"/>
      <c r="AT193" s="350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</row>
    <row r="194" spans="1:59" ht="14.25" customHeight="1" thickBot="1">
      <c r="B194" s="1790" t="s">
        <v>278</v>
      </c>
      <c r="C194" s="443"/>
      <c r="D194" s="745"/>
      <c r="E194" s="344" t="s">
        <v>342</v>
      </c>
      <c r="F194" s="252"/>
      <c r="G194" s="231"/>
      <c r="H194" s="307" t="s">
        <v>285</v>
      </c>
      <c r="I194" s="230"/>
      <c r="J194" s="66"/>
      <c r="K194" s="692" t="s">
        <v>340</v>
      </c>
      <c r="L194" s="51"/>
      <c r="M194" s="66"/>
      <c r="O194" s="1143" t="s">
        <v>278</v>
      </c>
      <c r="P194" s="1144"/>
      <c r="Q194" s="1144"/>
      <c r="R194" s="114"/>
      <c r="S194" s="51"/>
      <c r="T194" s="51"/>
      <c r="U194" s="51"/>
      <c r="V194" s="94"/>
      <c r="W194" s="51"/>
      <c r="X194" s="51"/>
      <c r="Y194" s="66"/>
      <c r="AB194" s="217"/>
      <c r="AC194" s="1123"/>
      <c r="AD194" s="1117"/>
      <c r="AE194" s="217"/>
      <c r="AF194" s="187"/>
      <c r="AG194" s="217"/>
      <c r="AH194" s="217"/>
      <c r="AI194" s="217"/>
      <c r="AJ194" s="217"/>
      <c r="AK194" s="217"/>
      <c r="AL194" s="201"/>
      <c r="AM194" s="516"/>
      <c r="AN194" s="217"/>
      <c r="AO194" s="217"/>
      <c r="AP194" s="217"/>
      <c r="AQ194" s="217"/>
      <c r="AR194" s="228"/>
      <c r="AS194" s="232"/>
      <c r="AT194" s="350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</row>
    <row r="195" spans="1:59" ht="16.5" thickBot="1">
      <c r="B195" s="1002" t="s">
        <v>254</v>
      </c>
      <c r="C195" s="774" t="s">
        <v>468</v>
      </c>
      <c r="E195" s="500" t="s">
        <v>180</v>
      </c>
      <c r="F195" s="129" t="s">
        <v>181</v>
      </c>
      <c r="G195" s="331" t="s">
        <v>182</v>
      </c>
      <c r="H195" s="140" t="s">
        <v>180</v>
      </c>
      <c r="I195" s="139" t="s">
        <v>181</v>
      </c>
      <c r="J195" s="334" t="s">
        <v>182</v>
      </c>
      <c r="K195" s="500" t="s">
        <v>180</v>
      </c>
      <c r="L195" s="129" t="s">
        <v>181</v>
      </c>
      <c r="M195" s="331" t="s">
        <v>182</v>
      </c>
      <c r="O195" s="1228" t="s">
        <v>180</v>
      </c>
      <c r="P195" s="1269" t="s">
        <v>181</v>
      </c>
      <c r="Q195" s="1270" t="s">
        <v>182</v>
      </c>
      <c r="R195" s="11"/>
      <c r="S195" s="1149" t="s">
        <v>180</v>
      </c>
      <c r="T195" s="1149" t="s">
        <v>181</v>
      </c>
      <c r="U195" s="1150" t="s">
        <v>182</v>
      </c>
      <c r="V195" s="11"/>
      <c r="W195" s="1149" t="s">
        <v>180</v>
      </c>
      <c r="X195" s="1189" t="s">
        <v>181</v>
      </c>
      <c r="Y195" s="1190" t="s">
        <v>182</v>
      </c>
      <c r="AB195" s="275"/>
      <c r="AC195" s="217"/>
      <c r="AD195" s="275"/>
      <c r="AE195" s="217"/>
      <c r="AF195" s="214"/>
      <c r="AG195" s="217"/>
      <c r="AH195" s="217"/>
      <c r="AI195" s="217"/>
      <c r="AJ195" s="217"/>
      <c r="AK195" s="217"/>
      <c r="AL195" s="201"/>
      <c r="AM195" s="516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</row>
    <row r="196" spans="1:59" ht="15.75">
      <c r="B196" s="1001" t="s">
        <v>30</v>
      </c>
      <c r="C196" s="658" t="s">
        <v>631</v>
      </c>
      <c r="D196" s="844" t="s">
        <v>31</v>
      </c>
      <c r="E196" s="286" t="s">
        <v>206</v>
      </c>
      <c r="F196" s="299">
        <v>20</v>
      </c>
      <c r="G196" s="310">
        <v>20</v>
      </c>
      <c r="H196" s="293" t="s">
        <v>161</v>
      </c>
      <c r="I196" s="294">
        <v>31</v>
      </c>
      <c r="J196" s="295">
        <v>31</v>
      </c>
      <c r="K196" s="132" t="s">
        <v>118</v>
      </c>
      <c r="L196" s="296">
        <v>26.8</v>
      </c>
      <c r="M196" s="337">
        <v>26.8</v>
      </c>
      <c r="O196" s="1178" t="s">
        <v>483</v>
      </c>
      <c r="P196" s="1191">
        <f>D200</f>
        <v>40</v>
      </c>
      <c r="Q196" s="1153">
        <f>D200</f>
        <v>40</v>
      </c>
      <c r="R196" s="11"/>
      <c r="S196" s="1223" t="s">
        <v>122</v>
      </c>
      <c r="T196" s="1152">
        <f>F199+I199+L205</f>
        <v>25</v>
      </c>
      <c r="U196" s="1153">
        <f>G199+J199+M205</f>
        <v>25</v>
      </c>
      <c r="V196" s="11"/>
      <c r="W196" s="1193" t="s">
        <v>484</v>
      </c>
      <c r="X196" s="191"/>
      <c r="Y196" s="192"/>
      <c r="AB196" s="275"/>
      <c r="AC196" s="217"/>
      <c r="AD196" s="275"/>
      <c r="AE196" s="217"/>
      <c r="AF196" s="214"/>
      <c r="AG196" s="217"/>
      <c r="AH196" s="217"/>
      <c r="AI196" s="217"/>
      <c r="AJ196" s="217"/>
      <c r="AK196" s="217"/>
      <c r="AL196" s="201"/>
      <c r="AM196" s="516"/>
      <c r="AN196" s="217"/>
      <c r="AO196" s="217"/>
      <c r="AP196" s="217"/>
      <c r="AQ196" s="217"/>
      <c r="AR196" s="342"/>
      <c r="AS196" s="214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</row>
    <row r="197" spans="1:59" ht="15" customHeight="1">
      <c r="B197" s="1057" t="s">
        <v>171</v>
      </c>
      <c r="C197" s="658" t="s">
        <v>33</v>
      </c>
      <c r="D197" s="844">
        <v>200</v>
      </c>
      <c r="E197" s="661" t="s">
        <v>106</v>
      </c>
      <c r="F197" s="652">
        <v>12.5</v>
      </c>
      <c r="G197" s="923">
        <v>10</v>
      </c>
      <c r="H197" s="661" t="s">
        <v>120</v>
      </c>
      <c r="I197" s="727">
        <v>175</v>
      </c>
      <c r="J197" s="954">
        <v>175</v>
      </c>
      <c r="K197" s="929" t="s">
        <v>140</v>
      </c>
      <c r="L197" s="667">
        <v>0.11</v>
      </c>
      <c r="M197" s="921">
        <v>0.11</v>
      </c>
      <c r="O197" s="1156" t="s">
        <v>485</v>
      </c>
      <c r="P197" s="1157">
        <f>D199</f>
        <v>60</v>
      </c>
      <c r="Q197" s="1240">
        <f>D199</f>
        <v>60</v>
      </c>
      <c r="S197" s="924" t="s">
        <v>131</v>
      </c>
      <c r="T197" s="1157">
        <f>L202</f>
        <v>2.5499999999999998</v>
      </c>
      <c r="U197" s="1239">
        <f>M202</f>
        <v>2.5499999999999998</v>
      </c>
      <c r="W197" s="1160" t="s">
        <v>158</v>
      </c>
      <c r="X197" s="1157">
        <f>F200</f>
        <v>1.5</v>
      </c>
      <c r="Y197" s="1231">
        <f>G200</f>
        <v>1.5</v>
      </c>
      <c r="AB197" s="275"/>
      <c r="AC197" s="217"/>
      <c r="AD197" s="275"/>
      <c r="AE197" s="217"/>
      <c r="AF197" s="214"/>
      <c r="AG197" s="330"/>
      <c r="AH197" s="217"/>
      <c r="AI197" s="217"/>
      <c r="AJ197" s="217"/>
      <c r="AK197" s="217"/>
      <c r="AL197" s="214"/>
      <c r="AM197" s="516"/>
      <c r="AN197" s="217"/>
      <c r="AO197" s="217"/>
      <c r="AP197" s="217"/>
      <c r="AQ197" s="217"/>
      <c r="AR197" s="530"/>
      <c r="AS197" s="541"/>
      <c r="AT197" s="451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</row>
    <row r="198" spans="1:59" ht="14.25" customHeight="1">
      <c r="B198" s="890" t="s">
        <v>632</v>
      </c>
      <c r="C198" s="686" t="s">
        <v>340</v>
      </c>
      <c r="D198" s="670">
        <v>60</v>
      </c>
      <c r="E198" s="661" t="s">
        <v>228</v>
      </c>
      <c r="F198" s="652">
        <v>12</v>
      </c>
      <c r="G198" s="923">
        <v>10</v>
      </c>
      <c r="H198" s="661" t="s">
        <v>82</v>
      </c>
      <c r="I198" s="727">
        <v>5.74</v>
      </c>
      <c r="J198" s="954">
        <v>5.74</v>
      </c>
      <c r="K198" s="929" t="s">
        <v>141</v>
      </c>
      <c r="L198" s="667">
        <v>1.26</v>
      </c>
      <c r="M198" s="921">
        <v>1.26</v>
      </c>
      <c r="O198" s="1156" t="s">
        <v>118</v>
      </c>
      <c r="P198" s="1157">
        <f>L196+L197</f>
        <v>26.91</v>
      </c>
      <c r="Q198" s="1239">
        <f>M196+M197</f>
        <v>26.91</v>
      </c>
      <c r="S198" s="924" t="s">
        <v>82</v>
      </c>
      <c r="T198" s="1157">
        <f>I198+L200+I206</f>
        <v>21.84</v>
      </c>
      <c r="U198" s="1239">
        <f>J198+J206+M200</f>
        <v>21.840000000000003</v>
      </c>
      <c r="W198" s="1162" t="s">
        <v>128</v>
      </c>
      <c r="X198" s="1157">
        <f>F198</f>
        <v>12</v>
      </c>
      <c r="Y198" s="1231">
        <f>G198</f>
        <v>10</v>
      </c>
      <c r="AB198" s="275"/>
      <c r="AC198" s="217"/>
      <c r="AD198" s="275"/>
      <c r="AE198" s="217"/>
      <c r="AF198" s="201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01"/>
      <c r="AS198" s="232"/>
      <c r="AT198" s="350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</row>
    <row r="199" spans="1:59" ht="12.75" customHeight="1">
      <c r="B199" s="585" t="s">
        <v>11</v>
      </c>
      <c r="C199" s="461" t="s">
        <v>12</v>
      </c>
      <c r="D199" s="650">
        <v>60</v>
      </c>
      <c r="E199" s="661" t="s">
        <v>122</v>
      </c>
      <c r="F199" s="652">
        <v>5</v>
      </c>
      <c r="G199" s="923">
        <v>5</v>
      </c>
      <c r="H199" s="972" t="s">
        <v>122</v>
      </c>
      <c r="I199" s="727">
        <v>10</v>
      </c>
      <c r="J199" s="954">
        <v>10</v>
      </c>
      <c r="K199" s="929" t="s">
        <v>120</v>
      </c>
      <c r="L199" s="667">
        <v>10</v>
      </c>
      <c r="M199" s="921">
        <v>10</v>
      </c>
      <c r="O199" s="1156" t="s">
        <v>161</v>
      </c>
      <c r="P199" s="1175">
        <f>I196</f>
        <v>31</v>
      </c>
      <c r="Q199" s="1241">
        <f>J196</f>
        <v>31</v>
      </c>
      <c r="S199" s="924" t="s">
        <v>317</v>
      </c>
      <c r="T199" s="1157">
        <f>I204</f>
        <v>2.52</v>
      </c>
      <c r="U199" s="1239">
        <f>J204</f>
        <v>2.52</v>
      </c>
      <c r="W199" s="1162" t="s">
        <v>106</v>
      </c>
      <c r="X199" s="1157">
        <f>F197</f>
        <v>12.5</v>
      </c>
      <c r="Y199" s="1231">
        <f>G197</f>
        <v>10</v>
      </c>
      <c r="AB199" s="275"/>
      <c r="AC199" s="217"/>
      <c r="AD199" s="275"/>
      <c r="AE199" s="217"/>
      <c r="AF199" s="201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01"/>
      <c r="AS199" s="232"/>
      <c r="AT199" s="350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</row>
    <row r="200" spans="1:59">
      <c r="B200" s="585" t="s">
        <v>11</v>
      </c>
      <c r="C200" s="461" t="s">
        <v>17</v>
      </c>
      <c r="D200" s="650">
        <v>40</v>
      </c>
      <c r="E200" s="661" t="s">
        <v>104</v>
      </c>
      <c r="F200" s="651">
        <v>1.5</v>
      </c>
      <c r="G200" s="953">
        <v>1.5</v>
      </c>
      <c r="H200" s="489" t="s">
        <v>86</v>
      </c>
      <c r="I200" s="490">
        <v>0.8</v>
      </c>
      <c r="J200" s="491">
        <v>0.8</v>
      </c>
      <c r="K200" s="661" t="s">
        <v>82</v>
      </c>
      <c r="L200" s="727">
        <v>1.1000000000000001</v>
      </c>
      <c r="M200" s="954">
        <v>1.1000000000000001</v>
      </c>
      <c r="O200" s="1156" t="s">
        <v>206</v>
      </c>
      <c r="P200" s="1157">
        <f>F196</f>
        <v>20</v>
      </c>
      <c r="Q200" s="1239">
        <f>G196</f>
        <v>20</v>
      </c>
      <c r="S200" s="924" t="s">
        <v>116</v>
      </c>
      <c r="T200" s="1157">
        <f>L198</f>
        <v>1.26</v>
      </c>
      <c r="U200" s="1243">
        <f>M198</f>
        <v>1.26</v>
      </c>
      <c r="W200" s="1167" t="s">
        <v>315</v>
      </c>
      <c r="X200" s="1225">
        <f>SUM(X197:X199)</f>
        <v>26</v>
      </c>
      <c r="Y200" s="1194">
        <f>SUM(Y197:Y199)</f>
        <v>21.5</v>
      </c>
      <c r="AB200" s="201"/>
      <c r="AC200" s="217"/>
      <c r="AD200" s="275"/>
      <c r="AE200" s="217"/>
      <c r="AF200" s="201"/>
      <c r="AG200" s="1255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01"/>
      <c r="AS200" s="232"/>
      <c r="AT200" s="350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</row>
    <row r="201" spans="1:59" ht="15.75" thickBot="1">
      <c r="B201" s="1006" t="s">
        <v>14</v>
      </c>
      <c r="C201" s="811" t="s">
        <v>676</v>
      </c>
      <c r="D201" s="672">
        <v>100</v>
      </c>
      <c r="E201" s="941" t="s">
        <v>124</v>
      </c>
      <c r="F201" s="654">
        <v>1</v>
      </c>
      <c r="G201" s="943">
        <v>1</v>
      </c>
      <c r="H201" s="484" t="s">
        <v>121</v>
      </c>
      <c r="I201" s="894">
        <v>10</v>
      </c>
      <c r="J201" s="638"/>
      <c r="K201" s="693" t="s">
        <v>124</v>
      </c>
      <c r="L201" s="571">
        <v>0.3</v>
      </c>
      <c r="M201" s="694">
        <v>0.3</v>
      </c>
      <c r="O201" s="1156" t="s">
        <v>314</v>
      </c>
      <c r="P201" s="1199">
        <f>X200</f>
        <v>26</v>
      </c>
      <c r="Q201" s="1241">
        <f>Y200</f>
        <v>21.5</v>
      </c>
      <c r="S201" s="924" t="s">
        <v>86</v>
      </c>
      <c r="T201" s="1157">
        <f>F201+I200+L201</f>
        <v>2.1</v>
      </c>
      <c r="U201" s="1243">
        <f>G201+J200+M201</f>
        <v>2.1</v>
      </c>
      <c r="Y201" s="98"/>
      <c r="AB201" s="275"/>
      <c r="AC201" s="217"/>
      <c r="AD201" s="275"/>
      <c r="AE201" s="217"/>
      <c r="AF201" s="201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01"/>
      <c r="AS201" s="232"/>
      <c r="AT201" s="350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</row>
    <row r="202" spans="1:59" ht="15.75" thickBot="1">
      <c r="B202" s="86"/>
      <c r="C202" s="207"/>
      <c r="D202" s="11"/>
      <c r="E202" s="941" t="s">
        <v>125</v>
      </c>
      <c r="F202" s="655">
        <v>0.01</v>
      </c>
      <c r="G202" s="942">
        <v>0.01</v>
      </c>
      <c r="H202" s="234" t="s">
        <v>33</v>
      </c>
      <c r="I202" s="250"/>
      <c r="J202" s="66"/>
      <c r="K202" s="661" t="s">
        <v>111</v>
      </c>
      <c r="L202" s="660">
        <v>2.5499999999999998</v>
      </c>
      <c r="M202" s="922">
        <v>2.5499999999999998</v>
      </c>
      <c r="O202" s="1151" t="s">
        <v>498</v>
      </c>
      <c r="P202" s="1187">
        <f>D201</f>
        <v>100</v>
      </c>
      <c r="Q202" s="1303">
        <f>D201</f>
        <v>100</v>
      </c>
      <c r="S202" s="924" t="s">
        <v>508</v>
      </c>
      <c r="T202" s="1157">
        <f>F202</f>
        <v>0.01</v>
      </c>
      <c r="U202" s="1299">
        <f>G202</f>
        <v>0.01</v>
      </c>
      <c r="Y202" s="98"/>
      <c r="AB202" s="275"/>
      <c r="AC202" s="217"/>
      <c r="AD202" s="275"/>
      <c r="AE202" s="217"/>
      <c r="AF202" s="201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01"/>
      <c r="AS202" s="199"/>
      <c r="AT202" s="361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</row>
    <row r="203" spans="1:59" ht="15.75" thickBot="1">
      <c r="A203" s="11"/>
      <c r="B203" s="86"/>
      <c r="C203" s="207"/>
      <c r="D203" s="11"/>
      <c r="E203" s="481" t="s">
        <v>121</v>
      </c>
      <c r="F203" s="527">
        <v>237.7</v>
      </c>
      <c r="G203" s="528">
        <v>237.7</v>
      </c>
      <c r="H203" s="138" t="s">
        <v>180</v>
      </c>
      <c r="I203" s="139" t="s">
        <v>181</v>
      </c>
      <c r="J203" s="333" t="s">
        <v>182</v>
      </c>
      <c r="K203" s="1003" t="s">
        <v>377</v>
      </c>
      <c r="L203" s="947"/>
      <c r="M203" s="958"/>
      <c r="O203" s="1156" t="s">
        <v>96</v>
      </c>
      <c r="P203" s="1199">
        <f>I197+I205+L199</f>
        <v>385</v>
      </c>
      <c r="Q203" s="1239">
        <f>J197+J205+M199</f>
        <v>385</v>
      </c>
      <c r="Y203" s="98"/>
      <c r="AB203" s="229"/>
      <c r="AC203" s="217"/>
      <c r="AD203" s="275"/>
      <c r="AE203" s="217"/>
      <c r="AF203" s="201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20"/>
      <c r="AS203" s="223"/>
      <c r="AT203" s="362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</row>
    <row r="204" spans="1:59" ht="15.75" thickBot="1">
      <c r="B204" s="86"/>
      <c r="C204" s="207"/>
      <c r="D204" s="11"/>
      <c r="E204" s="695"/>
      <c r="F204" s="557"/>
      <c r="G204" s="938"/>
      <c r="H204" s="293" t="s">
        <v>170</v>
      </c>
      <c r="I204" s="312">
        <v>2.52</v>
      </c>
      <c r="J204" s="319">
        <v>2.52</v>
      </c>
      <c r="K204" s="665" t="s">
        <v>341</v>
      </c>
      <c r="L204" s="507">
        <v>15.51</v>
      </c>
      <c r="M204" s="508">
        <v>15</v>
      </c>
      <c r="O204" s="920" t="s">
        <v>331</v>
      </c>
      <c r="P204" s="1175">
        <f>L204</f>
        <v>15.51</v>
      </c>
      <c r="Q204" s="1159">
        <f>M204</f>
        <v>15</v>
      </c>
      <c r="R204" s="38"/>
      <c r="S204" s="38"/>
      <c r="T204" s="38"/>
      <c r="U204" s="38"/>
      <c r="V204" s="38"/>
      <c r="W204" s="38"/>
      <c r="X204" s="38"/>
      <c r="Y204" s="101"/>
      <c r="AB204" s="275"/>
      <c r="AC204" s="217"/>
      <c r="AD204" s="275"/>
      <c r="AE204" s="217"/>
      <c r="AF204" s="201"/>
      <c r="AG204" s="217"/>
      <c r="AH204" s="217"/>
      <c r="AI204" s="217"/>
      <c r="AJ204" s="217"/>
      <c r="AK204" s="217"/>
      <c r="AL204" s="217"/>
      <c r="AM204" s="201"/>
      <c r="AN204" s="201"/>
      <c r="AO204" s="217"/>
      <c r="AP204" s="1017"/>
      <c r="AQ204" s="201"/>
      <c r="AR204" s="220"/>
      <c r="AS204" s="221"/>
      <c r="AT204" s="352"/>
      <c r="AU204" s="217"/>
      <c r="AV204" s="241"/>
      <c r="AW204" s="201"/>
      <c r="AX204" s="199"/>
      <c r="AY204" s="217"/>
      <c r="AZ204" s="217"/>
      <c r="BA204" s="217"/>
      <c r="BB204" s="217"/>
      <c r="BC204" s="217"/>
      <c r="BD204" s="217"/>
      <c r="BE204" s="217"/>
      <c r="BF204" s="217"/>
      <c r="BG204" s="217"/>
    </row>
    <row r="205" spans="1:59" ht="14.25" customHeight="1">
      <c r="B205" s="86"/>
      <c r="C205" s="207"/>
      <c r="D205" s="11"/>
      <c r="E205" s="702"/>
      <c r="F205" s="649"/>
      <c r="G205" s="717"/>
      <c r="H205" s="972" t="s">
        <v>96</v>
      </c>
      <c r="I205" s="651">
        <v>200</v>
      </c>
      <c r="J205" s="953">
        <v>200</v>
      </c>
      <c r="K205" s="929" t="s">
        <v>80</v>
      </c>
      <c r="L205" s="947">
        <v>10</v>
      </c>
      <c r="M205" s="921">
        <v>10</v>
      </c>
      <c r="AB205" s="1233"/>
      <c r="AC205" s="330"/>
      <c r="AD205" s="275"/>
      <c r="AE205" s="217"/>
      <c r="AF205" s="201"/>
      <c r="AG205" s="1255"/>
      <c r="AH205" s="217"/>
      <c r="AI205" s="217"/>
      <c r="AJ205" s="217"/>
      <c r="AK205" s="217"/>
      <c r="AL205" s="217"/>
      <c r="AM205" s="217"/>
      <c r="AN205" s="217"/>
      <c r="AO205" s="214"/>
      <c r="AP205" s="1017"/>
      <c r="AQ205" s="217"/>
      <c r="AR205" s="201"/>
      <c r="AS205" s="229"/>
      <c r="AT205" s="343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</row>
    <row r="206" spans="1:59" ht="13.5" customHeight="1">
      <c r="B206" s="204"/>
      <c r="C206" s="207"/>
      <c r="D206" s="98"/>
      <c r="E206" s="86"/>
      <c r="F206" s="11"/>
      <c r="G206" s="98"/>
      <c r="H206" s="489" t="s">
        <v>82</v>
      </c>
      <c r="I206" s="482">
        <v>15</v>
      </c>
      <c r="J206" s="803">
        <v>15</v>
      </c>
      <c r="K206" s="86"/>
      <c r="L206" s="11"/>
      <c r="M206" s="98"/>
      <c r="AB206" s="275"/>
      <c r="AC206" s="1255"/>
      <c r="AD206" s="275"/>
      <c r="AE206" s="217"/>
      <c r="AF206" s="279"/>
      <c r="AG206" s="217"/>
      <c r="AH206" s="217"/>
      <c r="AI206" s="217"/>
      <c r="AJ206" s="217"/>
      <c r="AK206" s="217"/>
      <c r="AL206" s="201"/>
      <c r="AM206" s="199"/>
      <c r="AN206" s="1327"/>
      <c r="AO206" s="217"/>
      <c r="AP206" s="217"/>
      <c r="AQ206" s="201"/>
      <c r="AR206" s="220"/>
      <c r="AS206" s="221"/>
      <c r="AT206" s="352"/>
      <c r="AU206" s="217"/>
      <c r="AV206" s="201"/>
      <c r="AW206" s="229"/>
      <c r="AX206" s="343"/>
      <c r="AY206" s="217"/>
      <c r="AZ206" s="217"/>
      <c r="BA206" s="217"/>
      <c r="BB206" s="217"/>
      <c r="BC206" s="217"/>
      <c r="BD206" s="217"/>
      <c r="BE206" s="217"/>
      <c r="BF206" s="217"/>
      <c r="BG206" s="217"/>
    </row>
    <row r="207" spans="1:59" ht="11.25" customHeight="1" thickBot="1">
      <c r="B207" s="78"/>
      <c r="C207" s="208"/>
      <c r="D207" s="101"/>
      <c r="E207" s="78"/>
      <c r="F207" s="38"/>
      <c r="G207" s="101"/>
      <c r="H207" s="484" t="s">
        <v>121</v>
      </c>
      <c r="I207" s="1004">
        <v>10</v>
      </c>
      <c r="J207" s="1005">
        <v>10</v>
      </c>
      <c r="K207" s="78"/>
      <c r="L207" s="38"/>
      <c r="M207" s="101"/>
      <c r="AB207" s="240"/>
      <c r="AC207" s="217"/>
      <c r="AD207" s="275"/>
      <c r="AE207" s="217"/>
      <c r="AF207" s="217"/>
      <c r="AG207" s="217"/>
      <c r="AH207" s="217"/>
      <c r="AI207" s="217"/>
      <c r="AJ207" s="217"/>
      <c r="AK207" s="217"/>
      <c r="AL207" s="201"/>
      <c r="AM207" s="253"/>
      <c r="AN207" s="244"/>
      <c r="AO207" s="217"/>
      <c r="AP207" s="217"/>
      <c r="AQ207" s="201"/>
      <c r="AR207" s="217"/>
      <c r="AS207" s="217"/>
      <c r="AT207" s="217"/>
      <c r="AU207" s="217"/>
      <c r="AV207" s="217"/>
      <c r="AW207" s="217"/>
      <c r="AX207" s="343"/>
      <c r="AY207" s="217"/>
      <c r="AZ207" s="217"/>
      <c r="BA207" s="217"/>
      <c r="BB207" s="217"/>
      <c r="BC207" s="217"/>
      <c r="BD207" s="217"/>
      <c r="BE207" s="217"/>
      <c r="BF207" s="217"/>
      <c r="BG207" s="217"/>
    </row>
    <row r="208" spans="1:59" ht="19.5" customHeight="1" thickBot="1">
      <c r="B208" s="445" t="s">
        <v>691</v>
      </c>
      <c r="C208" s="236"/>
      <c r="D208" s="5"/>
      <c r="E208" s="64"/>
      <c r="F208" s="11"/>
      <c r="G208" s="11"/>
      <c r="AB208" s="275"/>
      <c r="AC208" s="217"/>
      <c r="AD208" s="275"/>
      <c r="AE208" s="217"/>
      <c r="AF208" s="201"/>
      <c r="AG208" s="217"/>
      <c r="AH208" s="217"/>
      <c r="AI208" s="217"/>
      <c r="AJ208" s="217"/>
      <c r="AK208" s="217"/>
      <c r="AL208" s="201"/>
      <c r="AM208" s="199"/>
      <c r="AN208" s="244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343"/>
      <c r="AY208" s="217"/>
      <c r="AZ208" s="217"/>
      <c r="BA208" s="217"/>
      <c r="BB208" s="217"/>
      <c r="BC208" s="217"/>
      <c r="BD208" s="217"/>
      <c r="BE208" s="217"/>
      <c r="BF208" s="217"/>
      <c r="BG208" s="217"/>
    </row>
    <row r="209" spans="2:59" ht="15" customHeight="1" thickBot="1">
      <c r="B209" s="1790" t="s">
        <v>281</v>
      </c>
      <c r="C209" s="250"/>
      <c r="D209" s="250"/>
      <c r="E209" s="1007" t="s">
        <v>234</v>
      </c>
      <c r="F209" s="94"/>
      <c r="G209" s="72"/>
      <c r="H209" s="690"/>
      <c r="I209" s="881" t="s">
        <v>150</v>
      </c>
      <c r="J209" s="51"/>
      <c r="K209" s="51"/>
      <c r="L209" s="51"/>
      <c r="M209" s="66"/>
      <c r="O209" s="1143" t="s">
        <v>281</v>
      </c>
      <c r="P209" s="1144"/>
      <c r="Q209" s="1144"/>
      <c r="R209" s="1145"/>
      <c r="S209" s="51"/>
      <c r="T209" s="51"/>
      <c r="U209" s="51"/>
      <c r="V209" s="51"/>
      <c r="W209" s="51"/>
      <c r="X209" s="51"/>
      <c r="Y209" s="66"/>
      <c r="AB209" s="275"/>
      <c r="AC209" s="217"/>
      <c r="AD209" s="275"/>
      <c r="AE209" s="217"/>
      <c r="AF209" s="217"/>
      <c r="AG209" s="217"/>
      <c r="AH209" s="217"/>
      <c r="AI209" s="217"/>
      <c r="AJ209" s="217"/>
      <c r="AK209" s="217"/>
      <c r="AL209" s="201"/>
      <c r="AM209" s="291"/>
      <c r="AN209" s="244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343"/>
      <c r="AY209" s="217"/>
      <c r="AZ209" s="217"/>
      <c r="BA209" s="217"/>
      <c r="BB209" s="217"/>
      <c r="BC209" s="217"/>
      <c r="BD209" s="217"/>
      <c r="BE209" s="217"/>
      <c r="BF209" s="217"/>
      <c r="BG209" s="217"/>
    </row>
    <row r="210" spans="2:59" ht="12" customHeight="1" thickBot="1">
      <c r="B210" s="467" t="s">
        <v>472</v>
      </c>
      <c r="C210" s="460" t="s">
        <v>234</v>
      </c>
      <c r="D210" s="463">
        <v>250</v>
      </c>
      <c r="E210" s="327" t="s">
        <v>180</v>
      </c>
      <c r="F210" s="129" t="s">
        <v>181</v>
      </c>
      <c r="G210" s="331" t="s">
        <v>182</v>
      </c>
      <c r="H210" s="617" t="s">
        <v>180</v>
      </c>
      <c r="I210" s="139" t="s">
        <v>181</v>
      </c>
      <c r="J210" s="333" t="s">
        <v>182</v>
      </c>
      <c r="K210" s="617" t="s">
        <v>180</v>
      </c>
      <c r="L210" s="139" t="s">
        <v>181</v>
      </c>
      <c r="M210" s="918" t="s">
        <v>182</v>
      </c>
      <c r="O210" s="1146" t="s">
        <v>180</v>
      </c>
      <c r="P210" s="1147" t="s">
        <v>181</v>
      </c>
      <c r="Q210" s="1148" t="s">
        <v>182</v>
      </c>
      <c r="R210" s="94"/>
      <c r="S210" s="1149" t="s">
        <v>180</v>
      </c>
      <c r="T210" s="1149" t="s">
        <v>181</v>
      </c>
      <c r="U210" s="1270" t="s">
        <v>182</v>
      </c>
      <c r="V210" s="94"/>
      <c r="W210" s="1149" t="s">
        <v>180</v>
      </c>
      <c r="X210" s="1149" t="s">
        <v>181</v>
      </c>
      <c r="Y210" s="1150" t="s">
        <v>182</v>
      </c>
      <c r="AB210" s="217"/>
      <c r="AC210" s="217"/>
      <c r="AD210" s="275"/>
      <c r="AE210" s="217"/>
      <c r="AF210" s="217"/>
      <c r="AG210" s="217"/>
      <c r="AH210" s="217"/>
      <c r="AI210" s="217"/>
      <c r="AJ210" s="217"/>
      <c r="AK210" s="217"/>
      <c r="AL210" s="201"/>
      <c r="AM210" s="291"/>
      <c r="AN210" s="244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44"/>
      <c r="AY210" s="217"/>
      <c r="AZ210" s="217"/>
      <c r="BA210" s="217"/>
      <c r="BB210" s="217"/>
      <c r="BC210" s="217"/>
      <c r="BD210" s="217"/>
      <c r="BE210" s="217"/>
      <c r="BF210" s="217"/>
      <c r="BG210" s="217"/>
    </row>
    <row r="211" spans="2:59" ht="12.75" customHeight="1">
      <c r="B211" s="1030" t="s">
        <v>389</v>
      </c>
      <c r="C211" s="1529" t="s">
        <v>443</v>
      </c>
      <c r="D211" s="671">
        <v>100</v>
      </c>
      <c r="E211" s="286" t="s">
        <v>446</v>
      </c>
      <c r="F211" s="312">
        <v>15</v>
      </c>
      <c r="G211" s="1021">
        <v>15</v>
      </c>
      <c r="H211" s="134" t="s">
        <v>147</v>
      </c>
      <c r="I211" s="288">
        <v>86</v>
      </c>
      <c r="J211" s="346">
        <v>64</v>
      </c>
      <c r="K211" s="917" t="s">
        <v>107</v>
      </c>
      <c r="L211" s="288">
        <v>1</v>
      </c>
      <c r="M211" s="313">
        <v>1</v>
      </c>
      <c r="O211" s="1151" t="s">
        <v>483</v>
      </c>
      <c r="P211" s="1152">
        <f>D215</f>
        <v>54</v>
      </c>
      <c r="Q211" s="1159">
        <f>D215</f>
        <v>54</v>
      </c>
      <c r="R211" s="11"/>
      <c r="S211" s="924" t="s">
        <v>105</v>
      </c>
      <c r="T211" s="1157">
        <f>I223+L212</f>
        <v>12.2</v>
      </c>
      <c r="U211" s="1153">
        <f>M212+J223</f>
        <v>12.2</v>
      </c>
      <c r="V211" s="11"/>
      <c r="W211" s="1179" t="s">
        <v>484</v>
      </c>
      <c r="X211" s="190"/>
      <c r="Y211" s="193"/>
      <c r="AB211" s="217"/>
      <c r="AC211" s="217"/>
      <c r="AD211" s="201"/>
      <c r="AE211" s="201"/>
      <c r="AF211" s="217"/>
      <c r="AG211" s="217"/>
      <c r="AH211" s="217"/>
      <c r="AI211" s="217"/>
      <c r="AJ211" s="201"/>
      <c r="AK211" s="217"/>
      <c r="AL211" s="220"/>
      <c r="AM211" s="223"/>
      <c r="AN211" s="244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343"/>
      <c r="AY211" s="217"/>
      <c r="AZ211" s="217"/>
      <c r="BA211" s="217"/>
      <c r="BB211" s="217"/>
      <c r="BC211" s="217"/>
      <c r="BD211" s="217"/>
      <c r="BE211" s="217"/>
      <c r="BF211" s="217"/>
      <c r="BG211" s="217"/>
    </row>
    <row r="212" spans="2:59" ht="13.5" customHeight="1">
      <c r="B212" s="1057" t="s">
        <v>26</v>
      </c>
      <c r="C212" s="812" t="s">
        <v>27</v>
      </c>
      <c r="D212" s="672">
        <v>200</v>
      </c>
      <c r="E212" s="661" t="s">
        <v>122</v>
      </c>
      <c r="F212" s="673">
        <v>2.06</v>
      </c>
      <c r="G212" s="720">
        <v>2.06</v>
      </c>
      <c r="H212" s="920" t="s">
        <v>149</v>
      </c>
      <c r="I212" s="660">
        <v>40</v>
      </c>
      <c r="J212" s="1022">
        <v>32</v>
      </c>
      <c r="K212" s="641" t="s">
        <v>425</v>
      </c>
      <c r="L212" s="660">
        <v>10.199999999999999</v>
      </c>
      <c r="M212" s="922">
        <v>10.199999999999999</v>
      </c>
      <c r="O212" s="1156" t="s">
        <v>485</v>
      </c>
      <c r="P212" s="1157">
        <f>I222+D214</f>
        <v>76.900000000000006</v>
      </c>
      <c r="Q212" s="1158">
        <f>D214+J222</f>
        <v>76.900000000000006</v>
      </c>
      <c r="R212" s="11"/>
      <c r="S212" s="924" t="s">
        <v>122</v>
      </c>
      <c r="T212" s="1157">
        <f>F212+I218</f>
        <v>8.06</v>
      </c>
      <c r="U212" s="1159">
        <f>G212+J218</f>
        <v>8.06</v>
      </c>
      <c r="V212" s="11"/>
      <c r="W212" s="1160" t="s">
        <v>154</v>
      </c>
      <c r="X212" s="1157">
        <f>I214</f>
        <v>42</v>
      </c>
      <c r="Y212" s="1249">
        <f>J214</f>
        <v>32</v>
      </c>
      <c r="AB212" s="217"/>
      <c r="AC212" s="217"/>
      <c r="AD212" s="275"/>
      <c r="AE212" s="217"/>
      <c r="AF212" s="217"/>
      <c r="AG212" s="217"/>
      <c r="AH212" s="217"/>
      <c r="AI212" s="217"/>
      <c r="AJ212" s="214"/>
      <c r="AK212" s="217"/>
      <c r="AL212" s="220"/>
      <c r="AM212" s="221"/>
      <c r="AN212" s="244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350"/>
      <c r="AY212" s="217"/>
      <c r="AZ212" s="217"/>
      <c r="BA212" s="217"/>
      <c r="BB212" s="217"/>
      <c r="BC212" s="217"/>
      <c r="BD212" s="217"/>
      <c r="BE212" s="217"/>
      <c r="BF212" s="217"/>
      <c r="BG212" s="217"/>
    </row>
    <row r="213" spans="2:59" ht="14.25" customHeight="1">
      <c r="B213" s="1057" t="s">
        <v>19</v>
      </c>
      <c r="C213" s="811" t="s">
        <v>581</v>
      </c>
      <c r="D213" s="698">
        <v>200</v>
      </c>
      <c r="E213" s="661" t="s">
        <v>82</v>
      </c>
      <c r="F213" s="660">
        <v>2.5</v>
      </c>
      <c r="G213" s="1022">
        <v>2.5</v>
      </c>
      <c r="H213" s="920" t="s">
        <v>152</v>
      </c>
      <c r="I213" s="660">
        <v>20</v>
      </c>
      <c r="J213" s="1022">
        <v>16</v>
      </c>
      <c r="K213" s="641" t="s">
        <v>156</v>
      </c>
      <c r="L213" s="660">
        <v>4.5</v>
      </c>
      <c r="M213" s="922">
        <v>4.5</v>
      </c>
      <c r="O213" s="1156" t="s">
        <v>118</v>
      </c>
      <c r="P213" s="1157">
        <f>L213</f>
        <v>4.5</v>
      </c>
      <c r="Q213" s="1159">
        <f>M213</f>
        <v>4.5</v>
      </c>
      <c r="R213" s="11"/>
      <c r="S213" s="924" t="s">
        <v>131</v>
      </c>
      <c r="T213" s="1157">
        <f>L225+I216</f>
        <v>9.129999999999999</v>
      </c>
      <c r="U213" s="1159">
        <f>J216+M225</f>
        <v>9.129999999999999</v>
      </c>
      <c r="V213" s="11"/>
      <c r="W213" s="1160" t="s">
        <v>158</v>
      </c>
      <c r="X213" s="1157">
        <f>L214</f>
        <v>6</v>
      </c>
      <c r="Y213" s="1245">
        <f>M214</f>
        <v>6</v>
      </c>
      <c r="AB213" s="217"/>
      <c r="AC213" s="1123"/>
      <c r="AD213" s="1117"/>
      <c r="AE213" s="217"/>
      <c r="AF213" s="187"/>
      <c r="AG213" s="217"/>
      <c r="AH213" s="217"/>
      <c r="AI213" s="217"/>
      <c r="AJ213" s="214"/>
      <c r="AK213" s="217"/>
      <c r="AL213" s="201"/>
      <c r="AM213" s="229"/>
      <c r="AN213" s="244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343"/>
      <c r="AY213" s="217"/>
      <c r="AZ213" s="217"/>
      <c r="BA213" s="217"/>
      <c r="BB213" s="217"/>
      <c r="BC213" s="217"/>
      <c r="BD213" s="217"/>
      <c r="BE213" s="217"/>
      <c r="BF213" s="217"/>
      <c r="BG213" s="217"/>
    </row>
    <row r="214" spans="2:59" ht="14.25" customHeight="1">
      <c r="B214" s="1032" t="s">
        <v>11</v>
      </c>
      <c r="C214" s="812" t="s">
        <v>12</v>
      </c>
      <c r="D214" s="698">
        <v>70</v>
      </c>
      <c r="E214" s="941" t="s">
        <v>124</v>
      </c>
      <c r="F214" s="1008">
        <v>1</v>
      </c>
      <c r="G214" s="1023">
        <v>1</v>
      </c>
      <c r="H214" s="920" t="s">
        <v>154</v>
      </c>
      <c r="I214" s="660">
        <v>42</v>
      </c>
      <c r="J214" s="1022">
        <v>32</v>
      </c>
      <c r="K214" s="641" t="s">
        <v>158</v>
      </c>
      <c r="L214" s="660">
        <v>6</v>
      </c>
      <c r="M214" s="922">
        <v>6</v>
      </c>
      <c r="O214" s="1156" t="s">
        <v>517</v>
      </c>
      <c r="P214" s="1175">
        <f>X223</f>
        <v>15.15</v>
      </c>
      <c r="Q214" s="1159">
        <f>Y223</f>
        <v>15.15</v>
      </c>
      <c r="R214" s="11"/>
      <c r="S214" s="1224" t="s">
        <v>489</v>
      </c>
      <c r="T214" s="1199">
        <f>U214/1000/0.04</f>
        <v>0.1</v>
      </c>
      <c r="U214" s="1163">
        <f>M223</f>
        <v>4</v>
      </c>
      <c r="V214" s="11"/>
      <c r="W214" s="1162" t="s">
        <v>313</v>
      </c>
      <c r="X214" s="1157">
        <f>L211</f>
        <v>1</v>
      </c>
      <c r="Y214" s="1245">
        <f>M211</f>
        <v>1</v>
      </c>
      <c r="AB214" s="275"/>
      <c r="AC214" s="217"/>
      <c r="AD214" s="275"/>
      <c r="AE214" s="217"/>
      <c r="AF214" s="214"/>
      <c r="AG214" s="217"/>
      <c r="AH214" s="217"/>
      <c r="AI214" s="217"/>
      <c r="AJ214" s="214"/>
      <c r="AK214" s="217"/>
      <c r="AL214" s="201"/>
      <c r="AM214" s="229"/>
      <c r="AN214" s="244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91"/>
      <c r="AY214" s="217"/>
      <c r="AZ214" s="217"/>
      <c r="BA214" s="217"/>
      <c r="BB214" s="217"/>
      <c r="BC214" s="217"/>
      <c r="BD214" s="217"/>
      <c r="BE214" s="217"/>
      <c r="BF214" s="217"/>
      <c r="BG214" s="217"/>
    </row>
    <row r="215" spans="2:59">
      <c r="B215" s="1032" t="s">
        <v>11</v>
      </c>
      <c r="C215" s="812" t="s">
        <v>17</v>
      </c>
      <c r="D215" s="698">
        <v>54</v>
      </c>
      <c r="E215" s="972" t="s">
        <v>96</v>
      </c>
      <c r="F215" s="651">
        <v>224.98</v>
      </c>
      <c r="G215" s="733">
        <v>224.98</v>
      </c>
      <c r="H215" s="920" t="s">
        <v>155</v>
      </c>
      <c r="I215" s="1025">
        <v>50</v>
      </c>
      <c r="J215" s="1026">
        <v>40</v>
      </c>
      <c r="K215" s="641" t="s">
        <v>125</v>
      </c>
      <c r="L215" s="1028">
        <v>1.1999999999999999E-3</v>
      </c>
      <c r="M215" s="1029">
        <v>1.1999999999999999E-3</v>
      </c>
      <c r="O215" s="920" t="s">
        <v>76</v>
      </c>
      <c r="P215" s="1157">
        <f>I211</f>
        <v>86</v>
      </c>
      <c r="Q215" s="1159">
        <f>J211</f>
        <v>64</v>
      </c>
      <c r="R215" s="11"/>
      <c r="S215" s="924" t="s">
        <v>82</v>
      </c>
      <c r="T215" s="1157">
        <f>F213+F222</f>
        <v>14.5</v>
      </c>
      <c r="U215" s="1159">
        <f>G222+G213</f>
        <v>14.5</v>
      </c>
      <c r="V215" s="11"/>
      <c r="W215" s="1162" t="s">
        <v>487</v>
      </c>
      <c r="X215" s="1187">
        <f>I215</f>
        <v>50</v>
      </c>
      <c r="Y215" s="1288">
        <f>J215</f>
        <v>40</v>
      </c>
      <c r="AB215" s="275"/>
      <c r="AC215" s="217"/>
      <c r="AD215" s="275"/>
      <c r="AE215" s="217"/>
      <c r="AF215" s="214"/>
      <c r="AG215" s="217"/>
      <c r="AH215" s="217"/>
      <c r="AI215" s="217"/>
      <c r="AJ215" s="217"/>
      <c r="AK215" s="217"/>
      <c r="AL215" s="201"/>
      <c r="AM215" s="199"/>
      <c r="AN215" s="244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</row>
    <row r="216" spans="2:59" ht="12" customHeight="1">
      <c r="B216" s="1006" t="s">
        <v>14</v>
      </c>
      <c r="C216" s="812" t="s">
        <v>256</v>
      </c>
      <c r="D216" s="672">
        <v>90</v>
      </c>
      <c r="E216" s="661" t="s">
        <v>121</v>
      </c>
      <c r="F216" s="680">
        <v>37.5</v>
      </c>
      <c r="G216" s="1024">
        <v>37.5</v>
      </c>
      <c r="H216" s="920" t="s">
        <v>111</v>
      </c>
      <c r="I216" s="1027">
        <v>1.1299999999999999</v>
      </c>
      <c r="J216" s="1022">
        <v>1.1299999999999999</v>
      </c>
      <c r="K216" s="926" t="s">
        <v>86</v>
      </c>
      <c r="L216" s="667">
        <v>0.6</v>
      </c>
      <c r="M216" s="921">
        <v>0.6</v>
      </c>
      <c r="O216" s="1151" t="s">
        <v>314</v>
      </c>
      <c r="P216" s="1199">
        <f>X218</f>
        <v>219</v>
      </c>
      <c r="Q216" s="1163">
        <f>Y218</f>
        <v>175</v>
      </c>
      <c r="R216" s="11"/>
      <c r="S216" s="924" t="s">
        <v>86</v>
      </c>
      <c r="T216" s="1157">
        <f>F214+L224+L216</f>
        <v>2.2999999999999998</v>
      </c>
      <c r="U216" s="1159">
        <f>G214+M216+M224</f>
        <v>2.2999999999999998</v>
      </c>
      <c r="V216" s="11"/>
      <c r="W216" s="1162" t="s">
        <v>128</v>
      </c>
      <c r="X216" s="1157">
        <f>L221+I213</f>
        <v>40</v>
      </c>
      <c r="Y216" s="1251">
        <f>J213+M221</f>
        <v>32</v>
      </c>
      <c r="AB216" s="275"/>
      <c r="AC216" s="217"/>
      <c r="AD216" s="275"/>
      <c r="AE216" s="217"/>
      <c r="AF216" s="214"/>
      <c r="AG216" s="217"/>
      <c r="AH216" s="217"/>
      <c r="AI216" s="217"/>
      <c r="AJ216" s="201"/>
      <c r="AK216" s="217"/>
      <c r="AL216" s="228"/>
      <c r="AM216" s="232"/>
      <c r="AN216" s="244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343"/>
      <c r="AY216" s="217"/>
      <c r="AZ216" s="217"/>
      <c r="BA216" s="217"/>
      <c r="BB216" s="217"/>
      <c r="BC216" s="217"/>
      <c r="BD216" s="217"/>
      <c r="BE216" s="217"/>
      <c r="BF216" s="217"/>
      <c r="BG216" s="217"/>
    </row>
    <row r="217" spans="2:59" ht="12" customHeight="1">
      <c r="B217" s="86"/>
      <c r="C217" s="207"/>
      <c r="D217" s="98"/>
      <c r="H217" s="920" t="s">
        <v>157</v>
      </c>
      <c r="I217" s="660">
        <v>0.02</v>
      </c>
      <c r="J217" s="1022">
        <v>0.02</v>
      </c>
      <c r="K217" s="641" t="s">
        <v>121</v>
      </c>
      <c r="L217" s="660">
        <v>50</v>
      </c>
      <c r="M217" s="922">
        <v>50</v>
      </c>
      <c r="O217" s="1151" t="s">
        <v>498</v>
      </c>
      <c r="P217" s="1187">
        <f>D216</f>
        <v>90</v>
      </c>
      <c r="Q217" s="1159">
        <f>D216</f>
        <v>90</v>
      </c>
      <c r="R217" s="11"/>
      <c r="S217" s="924" t="s">
        <v>262</v>
      </c>
      <c r="T217" s="1157">
        <f>I224</f>
        <v>3.3</v>
      </c>
      <c r="U217" s="1159">
        <f>J224</f>
        <v>3.3</v>
      </c>
      <c r="V217" s="11"/>
      <c r="W217" s="1162" t="s">
        <v>106</v>
      </c>
      <c r="X217" s="1175">
        <f>L222+I212</f>
        <v>80</v>
      </c>
      <c r="Y217" s="1245">
        <f>J212+M222</f>
        <v>64</v>
      </c>
      <c r="AB217" s="275"/>
      <c r="AC217" s="217"/>
      <c r="AD217" s="275"/>
      <c r="AE217" s="217"/>
      <c r="AF217" s="214"/>
      <c r="AG217" s="217"/>
      <c r="AH217" s="217"/>
      <c r="AI217" s="217"/>
      <c r="AJ217" s="214"/>
      <c r="AK217" s="217"/>
      <c r="AL217" s="228"/>
      <c r="AM217" s="232"/>
      <c r="AN217" s="244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343"/>
      <c r="AY217" s="217"/>
      <c r="AZ217" s="217"/>
      <c r="BA217" s="217"/>
      <c r="BB217" s="217"/>
      <c r="BC217" s="217"/>
      <c r="BD217" s="217"/>
      <c r="BE217" s="217"/>
      <c r="BF217" s="217"/>
      <c r="BG217" s="217"/>
    </row>
    <row r="218" spans="2:59" ht="14.25" customHeight="1" thickBot="1">
      <c r="B218" s="86"/>
      <c r="C218" s="207"/>
      <c r="D218" s="98"/>
      <c r="H218" s="487" t="s">
        <v>108</v>
      </c>
      <c r="I218" s="820">
        <v>6</v>
      </c>
      <c r="J218" s="940">
        <v>6</v>
      </c>
      <c r="K218" s="38"/>
      <c r="L218" s="38"/>
      <c r="M218" s="101"/>
      <c r="O218" s="1195" t="s">
        <v>204</v>
      </c>
      <c r="P218" s="1175">
        <f>F221</f>
        <v>27</v>
      </c>
      <c r="Q218" s="1159">
        <f>G221</f>
        <v>27</v>
      </c>
      <c r="R218" s="11"/>
      <c r="S218" s="924" t="s">
        <v>508</v>
      </c>
      <c r="T218" s="1227">
        <f>I217+L215</f>
        <v>2.12E-2</v>
      </c>
      <c r="U218" s="1174">
        <f>M215</f>
        <v>1.1999999999999999E-3</v>
      </c>
      <c r="V218" s="11"/>
      <c r="W218" s="1167" t="s">
        <v>315</v>
      </c>
      <c r="X218" s="1225">
        <f>SUM(X212:X217)</f>
        <v>219</v>
      </c>
      <c r="Y218" s="1169">
        <f>SUM(Y212:Y217)</f>
        <v>175</v>
      </c>
      <c r="Z218" s="1211"/>
      <c r="AA218" s="1211"/>
      <c r="AB218" s="275"/>
      <c r="AC218" s="217"/>
      <c r="AD218" s="275"/>
      <c r="AE218" s="217"/>
      <c r="AF218" s="214"/>
      <c r="AG218" s="217"/>
      <c r="AH218" s="217"/>
      <c r="AI218" s="217"/>
      <c r="AJ218" s="214"/>
      <c r="AK218" s="217"/>
      <c r="AL218" s="228"/>
      <c r="AM218" s="232"/>
      <c r="AN218" s="244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</row>
    <row r="219" spans="2:59" ht="16.5" customHeight="1" thickBot="1">
      <c r="B219" s="86"/>
      <c r="C219" s="207"/>
      <c r="D219" s="11"/>
      <c r="E219" s="552" t="s">
        <v>20</v>
      </c>
      <c r="F219" s="51"/>
      <c r="G219" s="66"/>
      <c r="H219" s="1311"/>
      <c r="I219" s="1312" t="s">
        <v>443</v>
      </c>
      <c r="J219" s="1313"/>
      <c r="K219" s="1314"/>
      <c r="L219" s="1315"/>
      <c r="M219" s="1316"/>
      <c r="O219" s="1156" t="s">
        <v>102</v>
      </c>
      <c r="P219" s="1157">
        <f>I221</f>
        <v>79.63</v>
      </c>
      <c r="Q219" s="1159">
        <f>J221</f>
        <v>64.5</v>
      </c>
      <c r="R219" s="11"/>
      <c r="S219" s="641" t="s">
        <v>318</v>
      </c>
      <c r="T219" s="1157">
        <f>F223</f>
        <v>0.2</v>
      </c>
      <c r="U219" s="1265">
        <f>G223</f>
        <v>0.2</v>
      </c>
      <c r="V219" s="11"/>
      <c r="W219" s="11"/>
      <c r="X219" s="11"/>
      <c r="Y219" s="98"/>
      <c r="AB219" s="201"/>
      <c r="AC219" s="217"/>
      <c r="AD219" s="275"/>
      <c r="AE219" s="217"/>
      <c r="AF219" s="201"/>
      <c r="AG219" s="217"/>
      <c r="AH219" s="217"/>
      <c r="AI219" s="217"/>
      <c r="AJ219" s="214"/>
      <c r="AK219" s="217"/>
      <c r="AL219" s="201"/>
      <c r="AM219" s="516"/>
      <c r="AN219" s="244"/>
      <c r="AO219" s="217"/>
      <c r="AP219" s="217"/>
      <c r="AQ219" s="217"/>
      <c r="AR219" s="201"/>
      <c r="AS219" s="229"/>
      <c r="AT219" s="343"/>
      <c r="AU219" s="217"/>
      <c r="AV219" s="220"/>
      <c r="AW219" s="223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</row>
    <row r="220" spans="2:59" ht="14.25" customHeight="1" thickBot="1">
      <c r="B220" s="86"/>
      <c r="C220" s="207"/>
      <c r="D220" s="11"/>
      <c r="E220" s="136" t="s">
        <v>180</v>
      </c>
      <c r="F220" s="137" t="s">
        <v>181</v>
      </c>
      <c r="G220" s="325" t="s">
        <v>182</v>
      </c>
      <c r="H220" s="340" t="s">
        <v>180</v>
      </c>
      <c r="I220" s="137" t="s">
        <v>181</v>
      </c>
      <c r="J220" s="335" t="s">
        <v>182</v>
      </c>
      <c r="K220" s="340" t="s">
        <v>180</v>
      </c>
      <c r="L220" s="137" t="s">
        <v>181</v>
      </c>
      <c r="M220" s="325" t="s">
        <v>182</v>
      </c>
      <c r="O220" s="1151" t="s">
        <v>96</v>
      </c>
      <c r="P220" s="1175">
        <f>F215</f>
        <v>224.98</v>
      </c>
      <c r="Q220" s="1166">
        <f>G215</f>
        <v>224.98</v>
      </c>
      <c r="R220" s="11"/>
      <c r="S220" s="7"/>
      <c r="T220" s="11"/>
      <c r="U220" s="1310"/>
      <c r="V220" s="11"/>
      <c r="W220" s="1308" t="s">
        <v>513</v>
      </c>
      <c r="X220" s="1309"/>
      <c r="Y220" s="1320"/>
      <c r="AB220" s="275"/>
      <c r="AC220" s="217"/>
      <c r="AD220" s="275"/>
      <c r="AE220" s="217"/>
      <c r="AF220" s="201"/>
      <c r="AG220" s="217"/>
      <c r="AH220" s="217"/>
      <c r="AI220" s="217"/>
      <c r="AJ220" s="214"/>
      <c r="AK220" s="217"/>
      <c r="AL220" s="201"/>
      <c r="AM220" s="516"/>
      <c r="AN220" s="244"/>
      <c r="AO220" s="217"/>
      <c r="AP220" s="217"/>
      <c r="AQ220" s="217"/>
      <c r="AR220" s="217"/>
      <c r="AS220" s="217"/>
      <c r="AT220" s="201"/>
      <c r="AU220" s="217"/>
      <c r="AV220" s="220"/>
      <c r="AW220" s="221"/>
      <c r="AX220" s="350"/>
      <c r="AY220" s="217"/>
      <c r="AZ220" s="217"/>
      <c r="BA220" s="217"/>
      <c r="BB220" s="217"/>
      <c r="BC220" s="217"/>
      <c r="BD220" s="217"/>
      <c r="BE220" s="217"/>
      <c r="BF220" s="217"/>
      <c r="BG220" s="217"/>
    </row>
    <row r="221" spans="2:59" ht="11.25" customHeight="1">
      <c r="B221" s="86"/>
      <c r="C221" s="207"/>
      <c r="D221" s="11"/>
      <c r="E221" s="286" t="s">
        <v>127</v>
      </c>
      <c r="F221" s="284">
        <v>27</v>
      </c>
      <c r="G221" s="328">
        <v>27</v>
      </c>
      <c r="H221" s="134" t="s">
        <v>102</v>
      </c>
      <c r="I221" s="496">
        <v>79.63</v>
      </c>
      <c r="J221" s="1318">
        <v>64.5</v>
      </c>
      <c r="K221" s="77" t="s">
        <v>228</v>
      </c>
      <c r="L221" s="288">
        <v>20</v>
      </c>
      <c r="M221" s="337">
        <v>16</v>
      </c>
      <c r="O221" s="86"/>
      <c r="P221" s="11"/>
      <c r="Q221" s="11"/>
      <c r="R221" s="11"/>
      <c r="S221" s="11"/>
      <c r="T221" s="11"/>
      <c r="U221" s="11"/>
      <c r="V221" s="11"/>
      <c r="W221" s="1160" t="s">
        <v>514</v>
      </c>
      <c r="X221" s="1157">
        <f>F211</f>
        <v>15</v>
      </c>
      <c r="Y221" s="1249">
        <f>G211</f>
        <v>15</v>
      </c>
      <c r="AB221" s="275"/>
      <c r="AC221" s="217"/>
      <c r="AD221" s="275"/>
      <c r="AE221" s="217"/>
      <c r="AF221" s="201"/>
      <c r="AG221" s="217"/>
      <c r="AH221" s="217"/>
      <c r="AI221" s="217"/>
      <c r="AJ221" s="217"/>
      <c r="AK221" s="217"/>
      <c r="AL221" s="201"/>
      <c r="AM221" s="516"/>
      <c r="AN221" s="217"/>
      <c r="AO221" s="217"/>
      <c r="AP221" s="217"/>
      <c r="AQ221" s="217"/>
      <c r="AR221" s="217"/>
      <c r="AS221" s="217"/>
      <c r="AT221" s="217"/>
      <c r="AU221" s="217"/>
      <c r="AV221" s="201"/>
      <c r="AW221" s="232"/>
      <c r="AX221" s="350"/>
      <c r="AY221" s="217"/>
      <c r="AZ221" s="217"/>
      <c r="BA221" s="217"/>
      <c r="BB221" s="217"/>
      <c r="BC221" s="217"/>
      <c r="BD221" s="217"/>
      <c r="BE221" s="217"/>
      <c r="BF221" s="217"/>
      <c r="BG221" s="217"/>
    </row>
    <row r="222" spans="2:59" ht="12" customHeight="1">
      <c r="B222" s="86"/>
      <c r="C222" s="207"/>
      <c r="D222" s="11"/>
      <c r="E222" s="661" t="s">
        <v>82</v>
      </c>
      <c r="F222" s="660">
        <v>12</v>
      </c>
      <c r="G222" s="933">
        <v>12</v>
      </c>
      <c r="H222" s="929" t="s">
        <v>117</v>
      </c>
      <c r="I222" s="667">
        <v>6.9</v>
      </c>
      <c r="J222" s="928">
        <v>6.9</v>
      </c>
      <c r="K222" s="653" t="s">
        <v>106</v>
      </c>
      <c r="L222" s="660">
        <v>40</v>
      </c>
      <c r="M222" s="923">
        <v>32</v>
      </c>
      <c r="O222" s="86"/>
      <c r="P222" s="11"/>
      <c r="Q222" s="11"/>
      <c r="R222" s="11"/>
      <c r="S222" s="11"/>
      <c r="T222" s="11"/>
      <c r="U222" s="11"/>
      <c r="V222" s="11"/>
      <c r="W222" s="1162" t="s">
        <v>515</v>
      </c>
      <c r="X222" s="1157">
        <f>I225</f>
        <v>0.15</v>
      </c>
      <c r="Y222" s="1249">
        <f>J225</f>
        <v>0.15</v>
      </c>
      <c r="AB222" s="229"/>
      <c r="AC222" s="217"/>
      <c r="AD222" s="275"/>
      <c r="AE222" s="217"/>
      <c r="AF222" s="201"/>
      <c r="AG222" s="217"/>
      <c r="AH222" s="217"/>
      <c r="AI222" s="217"/>
      <c r="AJ222" s="217"/>
      <c r="AK222" s="217"/>
      <c r="AL222" s="201"/>
      <c r="AM222" s="516"/>
      <c r="AN222" s="217"/>
      <c r="AO222" s="217"/>
      <c r="AP222" s="217"/>
      <c r="AQ222" s="217"/>
      <c r="AR222" s="217"/>
      <c r="AS222" s="217"/>
      <c r="AT222" s="217"/>
      <c r="AU222" s="217"/>
      <c r="AV222" s="201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</row>
    <row r="223" spans="2:59" ht="12.75" customHeight="1">
      <c r="B223" s="86"/>
      <c r="C223" s="207"/>
      <c r="D223" s="11"/>
      <c r="E223" s="661" t="s">
        <v>292</v>
      </c>
      <c r="F223" s="660">
        <v>0.2</v>
      </c>
      <c r="G223" s="933">
        <v>0.2</v>
      </c>
      <c r="H223" s="920" t="s">
        <v>139</v>
      </c>
      <c r="I223" s="660">
        <v>2</v>
      </c>
      <c r="J223" s="919">
        <v>2</v>
      </c>
      <c r="K223" s="641" t="s">
        <v>142</v>
      </c>
      <c r="L223" s="1317" t="s">
        <v>374</v>
      </c>
      <c r="M223" s="933">
        <v>4</v>
      </c>
      <c r="O223" s="86"/>
      <c r="P223" s="11"/>
      <c r="Q223" s="11"/>
      <c r="R223" s="11"/>
      <c r="S223" s="11"/>
      <c r="T223" s="11"/>
      <c r="U223" s="11"/>
      <c r="V223" s="11"/>
      <c r="W223" s="1306" t="s">
        <v>516</v>
      </c>
      <c r="X223" s="1307">
        <f>SUM(X221:X222)</f>
        <v>15.15</v>
      </c>
      <c r="Y223" s="1321">
        <f>SUM(Y221:Y222)</f>
        <v>15.15</v>
      </c>
      <c r="AB223" s="275"/>
      <c r="AC223" s="217"/>
      <c r="AD223" s="275"/>
      <c r="AE223" s="217"/>
      <c r="AF223" s="201"/>
      <c r="AG223" s="217"/>
      <c r="AH223" s="217"/>
      <c r="AI223" s="217"/>
      <c r="AJ223" s="238"/>
      <c r="AK223" s="217"/>
      <c r="AL223" s="201"/>
      <c r="AM223" s="516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</row>
    <row r="224" spans="2:59" ht="13.5" customHeight="1">
      <c r="B224" s="86"/>
      <c r="C224" s="207"/>
      <c r="D224" s="11"/>
      <c r="E224" s="661" t="s">
        <v>121</v>
      </c>
      <c r="F224" s="660">
        <v>200</v>
      </c>
      <c r="G224" s="933">
        <v>200</v>
      </c>
      <c r="H224" s="920" t="s">
        <v>330</v>
      </c>
      <c r="I224" s="660">
        <v>3.3</v>
      </c>
      <c r="J224" s="919">
        <v>3.3</v>
      </c>
      <c r="K224" s="641" t="s">
        <v>86</v>
      </c>
      <c r="L224" s="660">
        <v>0.7</v>
      </c>
      <c r="M224" s="921">
        <v>0.7</v>
      </c>
      <c r="O224" s="86"/>
      <c r="P224" s="11"/>
      <c r="Q224" s="11"/>
      <c r="R224" s="11"/>
      <c r="S224" s="11"/>
      <c r="T224" s="11"/>
      <c r="U224" s="11"/>
      <c r="V224" s="11"/>
      <c r="W224" s="11"/>
      <c r="X224" s="11"/>
      <c r="Y224" s="98"/>
      <c r="AB224" s="1233"/>
      <c r="AC224" s="217"/>
      <c r="AD224" s="275"/>
      <c r="AE224" s="217"/>
      <c r="AF224" s="201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</row>
    <row r="225" spans="2:59" ht="12.75" customHeight="1" thickBot="1">
      <c r="B225" s="86"/>
      <c r="C225" s="207"/>
      <c r="D225" s="98"/>
      <c r="E225" s="86"/>
      <c r="F225" s="11"/>
      <c r="G225" s="98"/>
      <c r="H225" s="920" t="s">
        <v>113</v>
      </c>
      <c r="I225" s="660">
        <v>0.15</v>
      </c>
      <c r="J225" s="919">
        <v>0.15</v>
      </c>
      <c r="K225" s="641" t="s">
        <v>131</v>
      </c>
      <c r="L225" s="660">
        <v>8</v>
      </c>
      <c r="M225" s="922">
        <v>8</v>
      </c>
      <c r="O225" s="78"/>
      <c r="P225" s="38"/>
      <c r="Q225" s="38"/>
      <c r="R225" s="38"/>
      <c r="S225" s="38"/>
      <c r="T225" s="38"/>
      <c r="U225" s="38"/>
      <c r="V225" s="38"/>
      <c r="W225" s="38"/>
      <c r="X225" s="38"/>
      <c r="Y225" s="101"/>
      <c r="AB225" s="275"/>
      <c r="AC225" s="1255"/>
      <c r="AD225" s="275"/>
      <c r="AE225" s="217"/>
      <c r="AF225" s="201"/>
      <c r="AG225" s="217"/>
      <c r="AH225" s="217"/>
      <c r="AI225" s="217"/>
      <c r="AJ225" s="238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</row>
    <row r="226" spans="2:59" ht="12" customHeight="1" thickBot="1">
      <c r="B226" s="78"/>
      <c r="C226" s="208"/>
      <c r="D226" s="101"/>
      <c r="E226" s="78"/>
      <c r="F226" s="38"/>
      <c r="G226" s="101"/>
      <c r="H226" s="78"/>
      <c r="I226" s="38"/>
      <c r="J226" s="38"/>
      <c r="K226" s="822"/>
      <c r="L226" s="38"/>
      <c r="M226" s="101"/>
      <c r="AB226" s="240"/>
      <c r="AC226" s="1332"/>
      <c r="AD226" s="275"/>
      <c r="AE226" s="217"/>
      <c r="AF226" s="201"/>
      <c r="AG226" s="1255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</row>
    <row r="227" spans="2:59" ht="13.5" customHeight="1">
      <c r="C227" s="271"/>
      <c r="H227" s="11"/>
      <c r="I227" s="11"/>
      <c r="J227" s="11"/>
      <c r="K227" s="11"/>
      <c r="L227" s="11"/>
      <c r="M227" s="11"/>
      <c r="AB227" s="275"/>
      <c r="AC227" s="217"/>
      <c r="AD227" s="275"/>
      <c r="AE227" s="217"/>
      <c r="AF227" s="279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</row>
    <row r="228" spans="2:59">
      <c r="C228" s="271"/>
      <c r="H228" s="11"/>
      <c r="I228" s="11"/>
      <c r="J228" s="11"/>
      <c r="K228" s="11"/>
      <c r="L228" s="11"/>
      <c r="M228" s="11"/>
      <c r="AB228" s="275"/>
      <c r="AC228" s="217"/>
      <c r="AD228" s="275"/>
      <c r="AE228" s="217"/>
      <c r="AF228" s="217"/>
      <c r="AG228" s="217"/>
      <c r="AH228" s="217"/>
      <c r="AI228" s="217"/>
      <c r="AJ228" s="217"/>
      <c r="AK228" s="217"/>
      <c r="AL228" s="217"/>
      <c r="AM228" s="360"/>
      <c r="AN228" s="217"/>
      <c r="AO228" s="217"/>
      <c r="AP228" s="217"/>
      <c r="AQ228" s="217"/>
      <c r="AR228" s="217"/>
      <c r="AS228" s="648"/>
      <c r="AT228" s="217"/>
      <c r="AU228" s="214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</row>
    <row r="229" spans="2:59">
      <c r="C229" s="271"/>
      <c r="H229" s="11"/>
      <c r="I229" s="11"/>
      <c r="J229" s="11"/>
      <c r="AB229" s="217"/>
      <c r="AC229" s="217"/>
      <c r="AD229" s="275"/>
      <c r="AE229" s="217"/>
      <c r="AF229" s="201"/>
      <c r="AG229" s="217"/>
      <c r="AH229" s="217"/>
      <c r="AI229" s="217"/>
      <c r="AJ229" s="217"/>
      <c r="AK229" s="217"/>
      <c r="AL229" s="217"/>
      <c r="AM229" s="450"/>
      <c r="AN229" s="541"/>
      <c r="AO229" s="451"/>
      <c r="AP229" s="450"/>
      <c r="AQ229" s="541"/>
      <c r="AR229" s="451"/>
      <c r="AS229" s="450"/>
      <c r="AT229" s="541"/>
      <c r="AU229" s="451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</row>
    <row r="230" spans="2:59">
      <c r="C230" s="271"/>
      <c r="H230" s="11"/>
      <c r="I230" s="11"/>
      <c r="J230" s="11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01"/>
      <c r="AN230" s="238"/>
      <c r="AO230" s="560"/>
      <c r="AP230" s="214"/>
      <c r="AQ230" s="791"/>
      <c r="AR230" s="792"/>
      <c r="AS230" s="201"/>
      <c r="AT230" s="229"/>
      <c r="AU230" s="343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</row>
    <row r="231" spans="2:59" ht="15.75">
      <c r="B231" s="245"/>
      <c r="C231" s="201"/>
      <c r="D231" s="199"/>
      <c r="H231" s="217"/>
      <c r="I231" s="217"/>
      <c r="J231" s="217"/>
      <c r="AB231" s="217"/>
      <c r="AC231" s="217"/>
      <c r="AD231" s="275"/>
      <c r="AE231" s="217"/>
      <c r="AF231" s="217"/>
      <c r="AG231" s="217"/>
      <c r="AH231" s="217"/>
      <c r="AI231" s="217"/>
      <c r="AJ231" s="217"/>
      <c r="AK231" s="217"/>
      <c r="AL231" s="217"/>
      <c r="AM231" s="201"/>
      <c r="AN231" s="199"/>
      <c r="AO231" s="338"/>
      <c r="AP231" s="201"/>
      <c r="AQ231" s="199"/>
      <c r="AR231" s="361"/>
      <c r="AS231" s="201"/>
      <c r="AT231" s="229"/>
      <c r="AU231" s="343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</row>
    <row r="232" spans="2:59">
      <c r="B232" s="42"/>
      <c r="C232" s="201"/>
      <c r="D232" s="15"/>
      <c r="H232" s="217"/>
      <c r="I232" s="217"/>
      <c r="J232" s="217"/>
      <c r="AB232" s="217"/>
      <c r="AC232" s="217"/>
      <c r="AD232" s="217"/>
      <c r="AE232" s="217"/>
      <c r="AF232" s="217"/>
      <c r="AG232" s="217"/>
      <c r="AH232" s="217"/>
      <c r="AI232" s="217"/>
      <c r="AJ232" s="201"/>
      <c r="AK232" s="217"/>
      <c r="AL232" s="199"/>
      <c r="AM232" s="201"/>
      <c r="AN232" s="199"/>
      <c r="AO232" s="338"/>
      <c r="AP232" s="201"/>
      <c r="AQ232" s="199"/>
      <c r="AR232" s="361"/>
      <c r="AS232" s="201"/>
      <c r="AT232" s="229"/>
      <c r="AU232" s="343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</row>
    <row r="233" spans="2:59">
      <c r="B233" s="11"/>
      <c r="C233" s="236"/>
      <c r="D233" s="11"/>
      <c r="H233" s="217"/>
      <c r="I233" s="217"/>
      <c r="J233" s="217"/>
      <c r="AB233" s="217"/>
      <c r="AC233" s="217"/>
      <c r="AD233" s="217"/>
      <c r="AE233" s="217"/>
      <c r="AF233" s="217"/>
      <c r="AG233" s="217"/>
      <c r="AH233" s="217"/>
      <c r="AI233" s="217"/>
      <c r="AJ233" s="275"/>
      <c r="AK233" s="217"/>
      <c r="AL233" s="199"/>
      <c r="AM233" s="217"/>
      <c r="AN233" s="217"/>
      <c r="AO233" s="217"/>
      <c r="AP233" s="777"/>
      <c r="AQ233" s="237"/>
      <c r="AR233" s="291"/>
      <c r="AS233" s="214"/>
      <c r="AT233" s="216"/>
      <c r="AU233" s="291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</row>
    <row r="234" spans="2:59">
      <c r="B234" s="199"/>
      <c r="C234" s="201"/>
      <c r="D234" s="199"/>
      <c r="H234" s="217"/>
      <c r="I234" s="217"/>
      <c r="J234" s="217"/>
      <c r="AB234" s="217"/>
      <c r="AC234" s="217"/>
      <c r="AD234" s="217"/>
      <c r="AE234" s="217"/>
      <c r="AF234" s="217"/>
      <c r="AG234" s="217"/>
      <c r="AH234" s="217"/>
      <c r="AI234" s="217"/>
      <c r="AJ234" s="214"/>
      <c r="AK234" s="217"/>
      <c r="AL234" s="217"/>
      <c r="AM234" s="217"/>
      <c r="AN234" s="217"/>
      <c r="AO234" s="217"/>
      <c r="AP234" s="777"/>
      <c r="AQ234" s="237"/>
      <c r="AR234" s="291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</row>
    <row r="235" spans="2:59" ht="15.75">
      <c r="B235" s="243"/>
      <c r="C235" s="217"/>
      <c r="D235" s="236"/>
      <c r="H235" s="217"/>
      <c r="I235" s="217"/>
      <c r="J235" s="217"/>
      <c r="AB235" s="217"/>
      <c r="AC235" s="217"/>
      <c r="AD235" s="217"/>
      <c r="AE235" s="217"/>
      <c r="AF235" s="217"/>
      <c r="AG235" s="217"/>
      <c r="AH235" s="217"/>
      <c r="AI235" s="217"/>
      <c r="AJ235" s="451"/>
      <c r="AK235" s="217"/>
      <c r="AL235" s="217"/>
      <c r="AM235" s="217"/>
      <c r="AN235" s="217"/>
      <c r="AO235" s="217"/>
      <c r="AP235" s="777"/>
      <c r="AQ235" s="237"/>
      <c r="AR235" s="291"/>
      <c r="AS235" s="201"/>
      <c r="AT235" s="229"/>
      <c r="AU235" s="343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</row>
    <row r="236" spans="2:59">
      <c r="B236" s="11"/>
      <c r="C236" s="236"/>
      <c r="D236" s="11"/>
      <c r="H236" s="217"/>
      <c r="I236" s="217"/>
      <c r="J236" s="217"/>
      <c r="AB236" s="217"/>
      <c r="AC236" s="217"/>
      <c r="AD236" s="217"/>
      <c r="AE236" s="217"/>
      <c r="AF236" s="217"/>
      <c r="AG236" s="217"/>
      <c r="AH236" s="217"/>
      <c r="AI236" s="217"/>
      <c r="AJ236" s="343"/>
      <c r="AK236" s="217"/>
      <c r="AL236" s="217"/>
      <c r="AM236" s="217"/>
      <c r="AN236" s="217"/>
      <c r="AO236" s="217"/>
      <c r="AP236" s="201"/>
      <c r="AQ236" s="199"/>
      <c r="AR236" s="361"/>
      <c r="AS236" s="201"/>
      <c r="AT236" s="229"/>
      <c r="AU236" s="343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</row>
    <row r="237" spans="2:59">
      <c r="B237" s="11"/>
      <c r="C237" s="236"/>
      <c r="D237" s="11"/>
      <c r="H237" s="217"/>
      <c r="I237" s="217"/>
      <c r="J237" s="217"/>
      <c r="L237" s="11"/>
      <c r="AB237" s="217"/>
      <c r="AC237" s="217"/>
      <c r="AD237" s="217"/>
      <c r="AE237" s="217"/>
      <c r="AF237" s="217"/>
      <c r="AG237" s="217"/>
      <c r="AH237" s="217"/>
      <c r="AI237" s="217"/>
      <c r="AJ237" s="343"/>
      <c r="AK237" s="217"/>
      <c r="AL237" s="217"/>
      <c r="AM237" s="217"/>
      <c r="AN237" s="217"/>
      <c r="AO237" s="217"/>
      <c r="AP237" s="201"/>
      <c r="AQ237" s="199"/>
      <c r="AR237" s="361"/>
      <c r="AS237" s="220"/>
      <c r="AT237" s="221"/>
      <c r="AU237" s="350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</row>
    <row r="238" spans="2:59">
      <c r="B238" s="240"/>
      <c r="C238" s="201"/>
      <c r="D238" s="199"/>
      <c r="H238" s="217"/>
      <c r="I238" s="217"/>
      <c r="J238" s="217"/>
      <c r="AB238" s="217"/>
      <c r="AC238" s="217"/>
      <c r="AD238" s="217"/>
      <c r="AE238" s="217"/>
      <c r="AF238" s="217"/>
      <c r="AG238" s="217"/>
      <c r="AH238" s="217"/>
      <c r="AI238" s="217"/>
      <c r="AJ238" s="343"/>
      <c r="AK238" s="217"/>
      <c r="AL238" s="217"/>
      <c r="AM238" s="217"/>
      <c r="AN238" s="217"/>
      <c r="AO238" s="217"/>
      <c r="AP238" s="201"/>
      <c r="AQ238" s="237"/>
      <c r="AR238" s="291"/>
      <c r="AS238" s="201"/>
      <c r="AT238" s="232"/>
      <c r="AU238" s="350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</row>
    <row r="239" spans="2:59">
      <c r="B239" s="11"/>
      <c r="C239" s="236"/>
      <c r="D239" s="11"/>
      <c r="H239" s="217"/>
      <c r="I239" s="217"/>
      <c r="J239" s="217"/>
      <c r="AB239" s="217"/>
      <c r="AC239" s="217"/>
      <c r="AD239" s="217"/>
      <c r="AE239" s="217"/>
      <c r="AF239" s="217"/>
      <c r="AG239" s="217"/>
      <c r="AH239" s="217"/>
      <c r="AI239" s="217"/>
      <c r="AJ239" s="291"/>
      <c r="AK239" s="217"/>
      <c r="AL239" s="217"/>
      <c r="AM239" s="217"/>
      <c r="AN239" s="217"/>
      <c r="AO239" s="217"/>
      <c r="AP239" s="201"/>
      <c r="AQ239" s="237"/>
      <c r="AR239" s="291"/>
      <c r="AS239" s="276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</row>
    <row r="240" spans="2:59">
      <c r="B240" s="241"/>
      <c r="C240" s="201"/>
      <c r="D240" s="199"/>
      <c r="H240" s="217"/>
      <c r="I240" s="217"/>
      <c r="J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</row>
    <row r="241" spans="2:59">
      <c r="B241" s="383"/>
      <c r="C241" s="201"/>
      <c r="D241" s="199"/>
      <c r="H241" s="217"/>
      <c r="I241" s="217"/>
      <c r="J241" s="217"/>
      <c r="AB241" s="217"/>
      <c r="AC241" s="217"/>
      <c r="AD241" s="217"/>
      <c r="AE241" s="217"/>
      <c r="AF241" s="217"/>
      <c r="AG241" s="217"/>
      <c r="AH241" s="217"/>
      <c r="AI241" s="217"/>
      <c r="AJ241" s="343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</row>
    <row r="242" spans="2:59">
      <c r="B242" s="253"/>
      <c r="C242" s="232"/>
      <c r="D242" s="216"/>
      <c r="E242" s="11"/>
      <c r="F242" s="11"/>
      <c r="G242" s="11"/>
      <c r="H242" s="217"/>
      <c r="I242" s="217"/>
      <c r="J242" s="217"/>
      <c r="K242" s="279"/>
      <c r="L242" s="217"/>
      <c r="M242" s="793"/>
      <c r="AB242" s="217"/>
      <c r="AC242" s="217"/>
      <c r="AD242" s="217"/>
      <c r="AE242" s="217"/>
      <c r="AF242" s="217"/>
      <c r="AG242" s="217"/>
      <c r="AH242" s="217"/>
      <c r="AI242" s="217"/>
      <c r="AJ242" s="343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</row>
    <row r="243" spans="2:59">
      <c r="B243" s="217"/>
      <c r="C243" s="236"/>
      <c r="D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01"/>
      <c r="R243" s="199"/>
      <c r="S243" s="361"/>
      <c r="T243" s="220"/>
      <c r="U243" s="221"/>
      <c r="V243" s="350"/>
      <c r="W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</row>
    <row r="244" spans="2:59">
      <c r="B244" s="217"/>
      <c r="C244" s="236"/>
      <c r="D244" s="217"/>
      <c r="H244" s="217"/>
      <c r="I244" s="217"/>
      <c r="J244" s="217"/>
      <c r="K244" s="648"/>
      <c r="L244" s="217"/>
      <c r="M244" s="217"/>
      <c r="N244" s="217"/>
      <c r="O244" s="217"/>
      <c r="P244" s="217"/>
      <c r="Q244" s="201"/>
      <c r="R244" s="237"/>
      <c r="S244" s="291"/>
      <c r="T244" s="201"/>
      <c r="U244" s="232"/>
      <c r="V244" s="350"/>
      <c r="W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</row>
    <row r="245" spans="2:59">
      <c r="B245" s="257"/>
      <c r="C245" s="232"/>
      <c r="D245" s="216"/>
      <c r="H245" s="217"/>
      <c r="I245" s="217"/>
      <c r="J245" s="217"/>
      <c r="K245" s="450"/>
      <c r="L245" s="541"/>
      <c r="M245" s="451"/>
      <c r="N245" s="217"/>
      <c r="O245" s="217"/>
      <c r="P245" s="217"/>
      <c r="Q245" s="201"/>
      <c r="R245" s="237"/>
      <c r="S245" s="291"/>
      <c r="T245" s="276"/>
      <c r="U245" s="217"/>
      <c r="V245" s="217"/>
      <c r="W245" s="217"/>
      <c r="AB245" s="217"/>
      <c r="AC245" s="217"/>
      <c r="AD245" s="217"/>
      <c r="AE245" s="217"/>
      <c r="AF245" s="217"/>
      <c r="AG245" s="238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</row>
    <row r="246" spans="2:59">
      <c r="B246" s="217"/>
      <c r="C246" s="236"/>
      <c r="D246" s="217"/>
      <c r="E246" s="217"/>
      <c r="F246" s="217"/>
      <c r="G246" s="217"/>
      <c r="H246" s="217"/>
      <c r="I246" s="217"/>
      <c r="J246" s="217"/>
      <c r="K246" s="201"/>
      <c r="L246" s="199"/>
      <c r="M246" s="361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</row>
    <row r="247" spans="2:59">
      <c r="B247" s="217"/>
      <c r="C247" s="236"/>
      <c r="D247" s="217"/>
      <c r="E247" s="217"/>
      <c r="F247" s="217"/>
      <c r="G247" s="217"/>
      <c r="H247" s="217"/>
      <c r="I247" s="217"/>
      <c r="J247" s="217"/>
      <c r="K247" s="201"/>
      <c r="L247" s="199"/>
      <c r="M247" s="361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</row>
    <row r="248" spans="2:59">
      <c r="B248" s="217"/>
      <c r="C248" s="236"/>
      <c r="D248" s="217"/>
      <c r="E248" s="790"/>
      <c r="F248" s="216"/>
      <c r="G248" s="291"/>
      <c r="H248" s="648"/>
      <c r="I248" s="217"/>
      <c r="J248" s="217"/>
      <c r="K248" s="648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</row>
    <row r="249" spans="2:59">
      <c r="B249" s="257"/>
      <c r="C249" s="201"/>
      <c r="D249" s="1015"/>
      <c r="E249" s="530"/>
      <c r="F249" s="541"/>
      <c r="G249" s="1016"/>
      <c r="H249" s="530"/>
      <c r="I249" s="541"/>
      <c r="J249" s="451"/>
      <c r="K249" s="530"/>
      <c r="L249" s="541"/>
      <c r="M249" s="451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</row>
    <row r="250" spans="2:59">
      <c r="B250" s="238"/>
      <c r="C250" s="201"/>
      <c r="D250" s="187"/>
      <c r="E250" s="214"/>
      <c r="F250" s="216"/>
      <c r="G250" s="352"/>
      <c r="H250" s="201"/>
      <c r="I250" s="543"/>
      <c r="J250" s="350"/>
      <c r="K250" s="220"/>
      <c r="L250" s="966"/>
      <c r="M250" s="96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</row>
    <row r="251" spans="2:59">
      <c r="B251" s="238"/>
      <c r="C251" s="201"/>
      <c r="D251" s="214"/>
      <c r="E251" s="228"/>
      <c r="F251" s="216"/>
      <c r="G251" s="352"/>
      <c r="H251" s="1017"/>
      <c r="I251" s="216"/>
      <c r="J251" s="291"/>
      <c r="K251" s="541"/>
      <c r="L251" s="216"/>
      <c r="M251" s="291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</row>
    <row r="252" spans="2:59">
      <c r="B252" s="217"/>
      <c r="C252" s="1018"/>
      <c r="D252" s="217"/>
      <c r="E252" s="228"/>
      <c r="F252" s="253"/>
      <c r="G252" s="352"/>
      <c r="H252" s="201"/>
      <c r="I252" s="542"/>
      <c r="J252" s="338"/>
      <c r="K252" s="201"/>
      <c r="L252" s="199"/>
      <c r="M252" s="361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</row>
    <row r="253" spans="2:59">
      <c r="B253" s="238"/>
      <c r="C253" s="201"/>
      <c r="D253" s="199"/>
      <c r="E253" s="783"/>
      <c r="F253" s="216"/>
      <c r="G253" s="291"/>
      <c r="H253" s="1019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</row>
    <row r="254" spans="2:59">
      <c r="B254" s="239"/>
      <c r="C254" s="201"/>
      <c r="D254" s="199"/>
      <c r="E254" s="228"/>
      <c r="F254" s="232"/>
      <c r="G254" s="350"/>
      <c r="H254" s="1017"/>
      <c r="I254" s="216"/>
      <c r="J254" s="291"/>
      <c r="K254" s="216"/>
      <c r="L254" s="199"/>
      <c r="M254" s="361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AB254" s="217"/>
      <c r="AC254" s="217"/>
      <c r="AD254" s="217"/>
      <c r="AE254" s="217"/>
      <c r="AF254" s="217"/>
      <c r="AG254" s="238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</row>
    <row r="255" spans="2:59">
      <c r="B255" s="239"/>
      <c r="C255" s="201"/>
      <c r="D255" s="199"/>
      <c r="E255" s="1010"/>
      <c r="F255" s="1011"/>
      <c r="G255" s="352"/>
      <c r="H255" s="201"/>
      <c r="I255" s="199"/>
      <c r="J255" s="291"/>
      <c r="K255" s="648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AB255" s="217"/>
      <c r="AC255" s="217"/>
      <c r="AD255" s="217"/>
      <c r="AE255" s="217"/>
      <c r="AF255" s="648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</row>
    <row r="256" spans="2:59">
      <c r="B256" s="217"/>
      <c r="C256" s="236"/>
      <c r="D256" s="217"/>
      <c r="E256" s="201"/>
      <c r="F256" s="199"/>
      <c r="G256" s="361"/>
      <c r="H256" s="541"/>
      <c r="I256" s="216"/>
      <c r="J256" s="291"/>
      <c r="K256" s="450"/>
      <c r="L256" s="541"/>
      <c r="M256" s="451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AB256" s="451"/>
      <c r="AC256" s="450"/>
      <c r="AD256" s="541"/>
      <c r="AE256" s="451"/>
      <c r="AF256" s="450"/>
      <c r="AG256" s="541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</row>
    <row r="257" spans="2:59" ht="15.75">
      <c r="B257" s="246"/>
      <c r="C257" s="217"/>
      <c r="D257" s="236"/>
      <c r="E257" s="201"/>
      <c r="F257" s="199"/>
      <c r="G257" s="361"/>
      <c r="H257" s="201"/>
      <c r="I257" s="199"/>
      <c r="J257" s="291"/>
      <c r="K257" s="201"/>
      <c r="L257" s="199"/>
      <c r="M257" s="338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AB257" s="560"/>
      <c r="AC257" s="214"/>
      <c r="AD257" s="791"/>
      <c r="AE257" s="792"/>
      <c r="AF257" s="201"/>
      <c r="AG257" s="229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</row>
    <row r="258" spans="2:59">
      <c r="B258" s="217"/>
      <c r="C258" s="236"/>
      <c r="D258" s="217"/>
      <c r="E258" s="777"/>
      <c r="F258" s="216"/>
      <c r="G258" s="217"/>
      <c r="H258" s="201"/>
      <c r="I258" s="199"/>
      <c r="J258" s="291"/>
      <c r="K258" s="201"/>
      <c r="L258" s="199"/>
      <c r="M258" s="338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AB258" s="338"/>
      <c r="AC258" s="201"/>
      <c r="AD258" s="199"/>
      <c r="AE258" s="361"/>
      <c r="AF258" s="201"/>
      <c r="AG258" s="229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</row>
    <row r="259" spans="2:59">
      <c r="B259" s="217"/>
      <c r="C259" s="236"/>
      <c r="D259" s="217"/>
      <c r="E259" s="201"/>
      <c r="F259" s="221"/>
      <c r="G259" s="352"/>
      <c r="H259" s="201"/>
      <c r="I259" s="199"/>
      <c r="J259" s="291"/>
      <c r="K259" s="201"/>
      <c r="L259" s="199"/>
      <c r="M259" s="338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AB259" s="338"/>
      <c r="AC259" s="201"/>
      <c r="AD259" s="199"/>
      <c r="AE259" s="361"/>
      <c r="AF259" s="201"/>
      <c r="AG259" s="229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</row>
    <row r="260" spans="2:59" ht="15.75">
      <c r="B260" s="246"/>
      <c r="C260" s="217"/>
      <c r="D260" s="236"/>
      <c r="E260" s="220"/>
      <c r="F260" s="223"/>
      <c r="G260" s="362"/>
      <c r="H260" s="201"/>
      <c r="I260" s="199"/>
      <c r="J260" s="291"/>
      <c r="K260" s="201"/>
      <c r="L260" s="199"/>
      <c r="M260" s="338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AB260" s="217"/>
      <c r="AC260" s="777"/>
      <c r="AD260" s="237"/>
      <c r="AE260" s="291"/>
      <c r="AF260" s="214"/>
      <c r="AG260" s="216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</row>
    <row r="261" spans="2:59">
      <c r="B261" s="217"/>
      <c r="C261" s="236"/>
      <c r="D261" s="217"/>
      <c r="E261" s="201"/>
      <c r="F261" s="199"/>
      <c r="G261" s="291"/>
      <c r="H261" s="217"/>
      <c r="I261" s="217"/>
      <c r="J261" s="217"/>
      <c r="K261" s="214"/>
      <c r="L261" s="199"/>
      <c r="M261" s="338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AB261" s="217"/>
      <c r="AC261" s="777"/>
      <c r="AD261" s="237"/>
      <c r="AE261" s="291"/>
      <c r="AF261" s="217"/>
      <c r="AG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</row>
    <row r="262" spans="2:59">
      <c r="B262" s="217"/>
      <c r="C262" s="236"/>
      <c r="D262" s="217"/>
      <c r="E262" s="217"/>
      <c r="F262" s="217"/>
      <c r="G262" s="217"/>
      <c r="H262" s="217"/>
      <c r="I262" s="217"/>
      <c r="J262" s="217"/>
      <c r="K262" s="214"/>
      <c r="L262" s="199"/>
      <c r="M262" s="338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AB262" s="217"/>
      <c r="AC262" s="777"/>
      <c r="AD262" s="237"/>
      <c r="AE262" s="291"/>
      <c r="AF262" s="201"/>
      <c r="AG262" s="229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</row>
    <row r="263" spans="2:59">
      <c r="B263" s="217"/>
      <c r="C263" s="236"/>
      <c r="D263" s="217"/>
      <c r="E263" s="217"/>
      <c r="F263" s="217"/>
      <c r="G263" s="217"/>
      <c r="H263" s="217"/>
      <c r="I263" s="217"/>
      <c r="J263" s="217"/>
      <c r="K263" s="201"/>
      <c r="L263" s="199"/>
      <c r="M263" s="338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AB263" s="217"/>
      <c r="AC263" s="201"/>
      <c r="AD263" s="199"/>
      <c r="AE263" s="361"/>
      <c r="AF263" s="201"/>
      <c r="AG263" s="229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</row>
    <row r="264" spans="2:59">
      <c r="B264" s="217"/>
      <c r="C264" s="236"/>
      <c r="D264" s="217"/>
      <c r="E264" s="201"/>
      <c r="F264" s="199"/>
      <c r="G264" s="361"/>
      <c r="H264" s="783"/>
      <c r="I264" s="232"/>
      <c r="J264" s="350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</row>
    <row r="265" spans="2:59">
      <c r="B265" s="217"/>
      <c r="C265" s="236"/>
      <c r="D265" s="217"/>
      <c r="E265" s="201"/>
      <c r="F265" s="199"/>
      <c r="G265" s="361"/>
      <c r="H265" s="201"/>
      <c r="I265" s="199"/>
      <c r="J265" s="361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</row>
    <row r="266" spans="2:59">
      <c r="B266" s="217"/>
      <c r="C266" s="236"/>
      <c r="D266" s="217"/>
      <c r="E266" s="348"/>
      <c r="F266" s="217"/>
      <c r="G266" s="217"/>
      <c r="H266" s="217"/>
      <c r="I266" s="217"/>
      <c r="J266" s="350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</row>
    <row r="267" spans="2:59">
      <c r="B267" s="238"/>
      <c r="C267" s="201"/>
      <c r="D267" s="199"/>
      <c r="E267" s="541"/>
      <c r="F267" s="451"/>
      <c r="G267" s="450"/>
      <c r="H267" s="541"/>
      <c r="I267" s="451"/>
      <c r="J267" s="350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</row>
    <row r="268" spans="2:59">
      <c r="B268" s="217"/>
      <c r="C268" s="236"/>
      <c r="D268" s="201"/>
      <c r="E268" s="199"/>
      <c r="F268" s="338"/>
      <c r="G268" s="240"/>
      <c r="H268" s="199"/>
      <c r="I268" s="361"/>
      <c r="J268" s="350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</row>
    <row r="269" spans="2:59">
      <c r="B269" s="217"/>
      <c r="C269" s="236"/>
      <c r="D269" s="201"/>
      <c r="E269" s="199"/>
      <c r="F269" s="338"/>
      <c r="G269" s="1012"/>
      <c r="H269" s="199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</row>
    <row r="270" spans="2:59">
      <c r="B270" s="217"/>
      <c r="C270" s="236"/>
      <c r="D270" s="201"/>
      <c r="E270" s="199"/>
      <c r="F270" s="338"/>
      <c r="G270" s="214"/>
      <c r="H270" s="216"/>
      <c r="I270" s="291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</row>
    <row r="271" spans="2:59" ht="12" customHeight="1">
      <c r="B271" s="217"/>
      <c r="C271" s="236"/>
      <c r="D271" s="201"/>
      <c r="E271" s="199"/>
      <c r="F271" s="338"/>
      <c r="G271" s="201"/>
      <c r="H271" s="199"/>
      <c r="I271" s="361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</row>
    <row r="272" spans="2:59" ht="11.25" customHeight="1">
      <c r="B272" s="217"/>
      <c r="C272" s="236"/>
      <c r="D272" s="201"/>
      <c r="E272" s="1013"/>
      <c r="F272" s="1020"/>
      <c r="G272" s="201"/>
      <c r="H272" s="199"/>
      <c r="I272" s="361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</row>
    <row r="273" spans="2:59" ht="12" customHeight="1">
      <c r="B273" s="217"/>
      <c r="C273" s="236"/>
      <c r="D273" s="201"/>
      <c r="E273" s="199"/>
      <c r="F273" s="361"/>
      <c r="G273" s="201"/>
      <c r="H273" s="199"/>
      <c r="I273" s="361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</row>
    <row r="274" spans="2:59">
      <c r="B274" s="217"/>
      <c r="C274" s="236"/>
      <c r="D274" s="201"/>
      <c r="E274" s="199"/>
      <c r="F274" s="338"/>
      <c r="G274" s="201"/>
      <c r="H274" s="199"/>
      <c r="I274" s="361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</row>
    <row r="275" spans="2:59">
      <c r="B275" s="217"/>
      <c r="C275" s="236"/>
      <c r="D275" s="201"/>
      <c r="E275" s="199"/>
      <c r="F275" s="338"/>
      <c r="G275" s="201"/>
      <c r="H275" s="746"/>
      <c r="I275" s="747"/>
      <c r="J275" s="217"/>
      <c r="K275" s="787"/>
      <c r="L275" s="324"/>
      <c r="M275" s="324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</row>
    <row r="276" spans="2:59" ht="15.75">
      <c r="B276" s="217"/>
      <c r="C276" s="236"/>
      <c r="D276" s="201"/>
      <c r="E276" s="1013"/>
      <c r="F276" s="1014"/>
      <c r="G276" s="559"/>
      <c r="H276" s="217"/>
      <c r="I276" s="217"/>
      <c r="J276" s="217"/>
      <c r="K276" s="351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</row>
    <row r="277" spans="2:59">
      <c r="B277" s="217"/>
      <c r="C277" s="236"/>
      <c r="D277" s="201"/>
      <c r="E277" s="199"/>
      <c r="F277" s="338"/>
      <c r="G277" s="450"/>
      <c r="H277" s="541"/>
      <c r="I277" s="451"/>
      <c r="J277" s="217"/>
      <c r="K277" s="450"/>
      <c r="L277" s="541"/>
      <c r="M277" s="451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</row>
    <row r="278" spans="2:59">
      <c r="B278" s="217"/>
      <c r="C278" s="236"/>
      <c r="D278" s="648"/>
      <c r="E278" s="217"/>
      <c r="F278" s="217"/>
      <c r="G278" s="201"/>
      <c r="H278" s="199"/>
      <c r="I278" s="338"/>
      <c r="J278" s="217"/>
      <c r="K278" s="201"/>
      <c r="L278" s="232"/>
      <c r="M278" s="350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</row>
    <row r="279" spans="2:59">
      <c r="B279" s="217"/>
      <c r="C279" s="236"/>
      <c r="D279" s="450"/>
      <c r="E279" s="541"/>
      <c r="F279" s="451"/>
      <c r="G279" s="201"/>
      <c r="H279" s="199"/>
      <c r="I279" s="338"/>
      <c r="J279" s="217"/>
      <c r="K279" s="201"/>
      <c r="L279" s="222"/>
      <c r="M279" s="788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</row>
    <row r="280" spans="2:59">
      <c r="B280" s="217"/>
      <c r="C280" s="236"/>
      <c r="D280" s="201"/>
      <c r="E280" s="199"/>
      <c r="F280" s="338"/>
      <c r="G280" s="201"/>
      <c r="H280" s="199"/>
      <c r="I280" s="338"/>
      <c r="J280" s="217"/>
      <c r="K280" s="201"/>
      <c r="L280" s="199"/>
      <c r="M280" s="361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</row>
    <row r="281" spans="2:59">
      <c r="B281" s="217"/>
      <c r="C281" s="236"/>
      <c r="D281" s="201"/>
      <c r="E281" s="199"/>
      <c r="F281" s="338"/>
      <c r="G281" s="201"/>
      <c r="H281" s="199"/>
      <c r="I281" s="338"/>
      <c r="J281" s="217"/>
      <c r="K281" s="214"/>
      <c r="L281" s="216"/>
      <c r="M281" s="291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</row>
    <row r="282" spans="2:59">
      <c r="B282" s="217"/>
      <c r="C282" s="236"/>
      <c r="D282" s="201"/>
      <c r="E282" s="199"/>
      <c r="F282" s="338"/>
      <c r="G282" s="201"/>
      <c r="H282" s="199"/>
      <c r="I282" s="361"/>
      <c r="J282" s="217"/>
      <c r="K282" s="201"/>
      <c r="L282" s="199"/>
      <c r="M282" s="361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</row>
    <row r="283" spans="2:59">
      <c r="B283" s="217"/>
      <c r="C283" s="236"/>
      <c r="D283" s="201"/>
      <c r="E283" s="199"/>
      <c r="F283" s="338"/>
      <c r="G283" s="201"/>
      <c r="H283" s="238"/>
      <c r="I283" s="361"/>
      <c r="J283" s="217"/>
      <c r="K283" s="201"/>
      <c r="L283" s="216"/>
      <c r="M283" s="291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</row>
    <row r="284" spans="2:59">
      <c r="B284" s="217"/>
      <c r="C284" s="236"/>
      <c r="D284" s="214"/>
      <c r="E284" s="199"/>
      <c r="F284" s="338"/>
      <c r="G284" s="214"/>
      <c r="H284" s="216"/>
      <c r="I284" s="291"/>
      <c r="J284" s="217"/>
      <c r="K284" s="201"/>
      <c r="L284" s="199"/>
      <c r="M284" s="361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</row>
    <row r="285" spans="2:59">
      <c r="B285" s="217"/>
      <c r="C285" s="236"/>
      <c r="D285" s="214"/>
      <c r="E285" s="199"/>
      <c r="F285" s="338"/>
      <c r="G285" s="201"/>
      <c r="H285" s="199"/>
      <c r="I285" s="361"/>
      <c r="J285" s="217"/>
      <c r="K285" s="220"/>
      <c r="L285" s="223"/>
      <c r="M285" s="362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</row>
    <row r="286" spans="2:59">
      <c r="B286" s="217"/>
      <c r="C286" s="236"/>
      <c r="D286" s="201"/>
      <c r="E286" s="199"/>
      <c r="F286" s="338"/>
      <c r="G286" s="201"/>
      <c r="H286" s="199"/>
      <c r="I286" s="361"/>
      <c r="J286" s="217"/>
      <c r="K286" s="220"/>
      <c r="L286" s="221"/>
      <c r="M286" s="352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</row>
    <row r="287" spans="2:59">
      <c r="B287" s="217"/>
      <c r="C287" s="236"/>
      <c r="D287" s="217"/>
      <c r="E287" s="217"/>
      <c r="F287" s="217"/>
      <c r="G287" s="217"/>
      <c r="H287" s="217"/>
      <c r="I287" s="217"/>
      <c r="J287" s="217"/>
      <c r="K287" s="201"/>
      <c r="L287" s="199"/>
      <c r="M287" s="361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</row>
    <row r="288" spans="2:59">
      <c r="B288" s="217"/>
      <c r="C288" s="236"/>
      <c r="D288" s="217"/>
      <c r="E288" s="217"/>
      <c r="F288" s="217"/>
      <c r="G288" s="217"/>
      <c r="H288" s="217"/>
      <c r="I288" s="217"/>
      <c r="J288" s="217"/>
      <c r="K288" s="201"/>
      <c r="L288" s="199"/>
      <c r="M288" s="291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</row>
    <row r="289" spans="2:59">
      <c r="B289" s="217"/>
      <c r="C289" s="236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</row>
    <row r="290" spans="2:59">
      <c r="B290" s="217"/>
      <c r="C290" s="236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</row>
    <row r="291" spans="2:59">
      <c r="B291" s="217"/>
      <c r="C291" s="236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</row>
    <row r="292" spans="2:59">
      <c r="B292" s="217"/>
      <c r="C292" s="236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</row>
    <row r="293" spans="2:59" ht="15.75">
      <c r="B293" s="789"/>
      <c r="C293" s="201"/>
      <c r="D293" s="199"/>
      <c r="E293" s="342"/>
      <c r="F293" s="217"/>
      <c r="G293" s="217"/>
      <c r="H293" s="342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</row>
    <row r="294" spans="2:59">
      <c r="B294" s="217"/>
      <c r="C294" s="236"/>
      <c r="D294" s="217"/>
      <c r="E294" s="450"/>
      <c r="F294" s="541"/>
      <c r="G294" s="451"/>
      <c r="H294" s="450"/>
      <c r="I294" s="541"/>
      <c r="J294" s="451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</row>
    <row r="295" spans="2:59">
      <c r="B295" s="217"/>
      <c r="C295" s="236"/>
      <c r="D295" s="217"/>
      <c r="E295" s="228"/>
      <c r="F295" s="232"/>
      <c r="G295" s="350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</row>
    <row r="296" spans="2:59">
      <c r="B296" s="217"/>
      <c r="C296" s="236"/>
      <c r="D296" s="217"/>
      <c r="E296" s="214"/>
      <c r="F296" s="232"/>
      <c r="G296" s="350"/>
      <c r="H296" s="214"/>
      <c r="I296" s="216"/>
      <c r="J296" s="291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</row>
    <row r="297" spans="2:59">
      <c r="B297" s="217"/>
      <c r="C297" s="236"/>
      <c r="D297" s="217"/>
      <c r="E297" s="214"/>
      <c r="F297" s="232"/>
      <c r="G297" s="350"/>
      <c r="H297" s="214"/>
      <c r="I297" s="216"/>
      <c r="J297" s="291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</row>
    <row r="298" spans="2:59">
      <c r="B298" s="217"/>
      <c r="C298" s="236"/>
      <c r="D298" s="217"/>
      <c r="E298" s="228"/>
      <c r="F298" s="232"/>
      <c r="G298" s="350"/>
      <c r="H298" s="214"/>
      <c r="I298" s="216"/>
      <c r="J298" s="291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</row>
    <row r="299" spans="2:59">
      <c r="B299" s="239"/>
      <c r="C299" s="201"/>
      <c r="D299" s="199"/>
      <c r="E299" s="228"/>
      <c r="F299" s="232"/>
      <c r="G299" s="350"/>
      <c r="H299" s="214"/>
      <c r="I299" s="216"/>
      <c r="J299" s="291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</row>
    <row r="300" spans="2:59">
      <c r="B300" s="239"/>
      <c r="C300" s="201"/>
      <c r="D300" s="199"/>
      <c r="E300" s="228"/>
      <c r="F300" s="232"/>
      <c r="G300" s="350"/>
      <c r="H300" s="214"/>
      <c r="I300" s="216"/>
      <c r="J300" s="291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</row>
    <row r="301" spans="2:59">
      <c r="B301" s="383"/>
      <c r="C301" s="201"/>
      <c r="D301" s="199"/>
      <c r="E301" s="228"/>
      <c r="F301" s="232"/>
      <c r="G301" s="350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</row>
    <row r="302" spans="2:59">
      <c r="B302" s="217"/>
      <c r="C302" s="217"/>
      <c r="D302" s="217"/>
      <c r="E302" s="220"/>
      <c r="F302" s="221"/>
      <c r="G302" s="352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</row>
    <row r="303" spans="2:59" ht="15.75">
      <c r="B303" s="246"/>
      <c r="C303" s="217"/>
      <c r="D303" s="236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7"/>
      <c r="BD303" s="217"/>
      <c r="BE303" s="217"/>
      <c r="BF303" s="217"/>
      <c r="BG303" s="217"/>
    </row>
    <row r="304" spans="2:59">
      <c r="B304" s="217"/>
      <c r="C304" s="236"/>
      <c r="D304" s="217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7"/>
      <c r="BA304" s="217"/>
      <c r="BB304" s="217"/>
      <c r="BC304" s="217"/>
      <c r="BD304" s="217"/>
      <c r="BE304" s="217"/>
      <c r="BF304" s="217"/>
      <c r="BG304" s="217"/>
    </row>
    <row r="305" spans="2:59">
      <c r="B305" s="217"/>
      <c r="C305" s="236"/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</row>
    <row r="306" spans="2:59">
      <c r="B306" s="217"/>
      <c r="C306" s="236"/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</row>
    <row r="307" spans="2:59">
      <c r="B307" s="217"/>
      <c r="C307" s="236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</row>
    <row r="308" spans="2:59">
      <c r="B308" s="217"/>
      <c r="C308" s="236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</row>
    <row r="309" spans="2:59">
      <c r="B309" s="217"/>
      <c r="C309" s="236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</row>
    <row r="310" spans="2:59">
      <c r="B310" s="217"/>
      <c r="C310" s="236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</row>
    <row r="311" spans="2:59">
      <c r="B311" s="217"/>
      <c r="C311" s="236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</row>
    <row r="312" spans="2:59">
      <c r="B312" s="217"/>
      <c r="C312" s="236"/>
      <c r="D312" s="217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</row>
    <row r="313" spans="2:59">
      <c r="B313" s="217"/>
      <c r="C313" s="236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</row>
    <row r="314" spans="2:59">
      <c r="B314" s="217"/>
      <c r="C314" s="236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</row>
    <row r="315" spans="2:59">
      <c r="B315" s="217"/>
      <c r="C315" s="236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</row>
    <row r="316" spans="2:59">
      <c r="B316" s="217"/>
      <c r="C316" s="236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7"/>
      <c r="BA316" s="217"/>
      <c r="BB316" s="217"/>
      <c r="BC316" s="217"/>
      <c r="BD316" s="217"/>
      <c r="BE316" s="217"/>
      <c r="BF316" s="217"/>
      <c r="BG316" s="217"/>
    </row>
    <row r="317" spans="2:59">
      <c r="B317" s="217"/>
      <c r="C317" s="236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</row>
    <row r="318" spans="2:59">
      <c r="B318" s="217"/>
      <c r="C318" s="236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</row>
    <row r="319" spans="2:59">
      <c r="B319" s="217"/>
      <c r="C319" s="236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</row>
    <row r="320" spans="2:59">
      <c r="B320" s="217"/>
      <c r="C320" s="236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</row>
    <row r="321" spans="2:59">
      <c r="B321" s="217"/>
      <c r="C321" s="236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</row>
    <row r="322" spans="2:59">
      <c r="B322" s="217"/>
      <c r="C322" s="236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</row>
    <row r="323" spans="2:59">
      <c r="B323" s="217"/>
      <c r="C323" s="236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</row>
    <row r="324" spans="2:59">
      <c r="B324" s="217"/>
      <c r="C324" s="236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</row>
    <row r="325" spans="2:59">
      <c r="B325" s="217"/>
      <c r="C325" s="236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</row>
    <row r="326" spans="2:59">
      <c r="B326" s="217"/>
      <c r="C326" s="236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</row>
    <row r="327" spans="2:59">
      <c r="B327" s="217"/>
      <c r="C327" s="236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</row>
    <row r="328" spans="2:59">
      <c r="B328" s="217"/>
      <c r="C328" s="236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</row>
    <row r="329" spans="2:59">
      <c r="B329" s="217"/>
      <c r="C329" s="236"/>
      <c r="D329" s="217"/>
      <c r="E329" s="217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</row>
    <row r="330" spans="2:59">
      <c r="B330" s="217"/>
      <c r="C330" s="236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</row>
    <row r="331" spans="2:59">
      <c r="B331" s="217"/>
      <c r="C331" s="236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</row>
    <row r="332" spans="2:59">
      <c r="B332" s="217"/>
      <c r="C332" s="236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</row>
    <row r="333" spans="2:59">
      <c r="B333" s="217"/>
      <c r="C333" s="236"/>
      <c r="D333" s="217"/>
      <c r="E333" s="217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</row>
    <row r="334" spans="2:59">
      <c r="B334" s="217"/>
      <c r="C334" s="236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</row>
    <row r="335" spans="2:59">
      <c r="B335" s="217"/>
      <c r="C335" s="236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</row>
    <row r="336" spans="2:59">
      <c r="B336" s="217"/>
      <c r="C336" s="236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</row>
    <row r="337" spans="2:59">
      <c r="B337" s="217"/>
      <c r="C337" s="236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</row>
    <row r="338" spans="2:59">
      <c r="B338" s="217"/>
      <c r="C338" s="236"/>
      <c r="D338" s="217"/>
      <c r="E338" s="217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</row>
    <row r="339" spans="2:59">
      <c r="B339" s="217"/>
      <c r="C339" s="236"/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</row>
    <row r="340" spans="2:59">
      <c r="B340" s="217"/>
      <c r="C340" s="236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</row>
    <row r="341" spans="2:59">
      <c r="B341" s="217"/>
      <c r="C341" s="236"/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</row>
    <row r="342" spans="2:59">
      <c r="B342" s="217"/>
      <c r="C342" s="236"/>
      <c r="D342" s="217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</row>
    <row r="343" spans="2:59">
      <c r="B343" s="217"/>
      <c r="C343" s="236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</row>
    <row r="344" spans="2:59">
      <c r="B344" s="217"/>
      <c r="C344" s="236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</row>
    <row r="345" spans="2:59">
      <c r="B345" s="217"/>
      <c r="C345" s="236"/>
      <c r="D345" s="217"/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</row>
    <row r="346" spans="2:59">
      <c r="B346" s="217"/>
      <c r="C346" s="236"/>
      <c r="D346" s="217"/>
      <c r="E346" s="217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</row>
    <row r="347" spans="2:59">
      <c r="B347" s="217"/>
      <c r="C347" s="236"/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</row>
    <row r="348" spans="2:59">
      <c r="B348" s="217"/>
      <c r="C348" s="236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</row>
    <row r="349" spans="2:59">
      <c r="B349" s="217"/>
      <c r="C349" s="236"/>
      <c r="D349" s="217"/>
      <c r="E349" s="217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7"/>
      <c r="BB349" s="217"/>
      <c r="BC349" s="217"/>
      <c r="BD349" s="217"/>
      <c r="BE349" s="217"/>
      <c r="BF349" s="217"/>
      <c r="BG349" s="217"/>
    </row>
    <row r="350" spans="2:59">
      <c r="B350" s="217"/>
      <c r="C350" s="236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</row>
    <row r="351" spans="2:59">
      <c r="B351" s="217"/>
      <c r="C351" s="236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</row>
    <row r="352" spans="2:59">
      <c r="B352" s="217"/>
      <c r="C352" s="236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17"/>
      <c r="BA352" s="217"/>
      <c r="BB352" s="217"/>
      <c r="BC352" s="217"/>
      <c r="BD352" s="217"/>
      <c r="BE352" s="217"/>
      <c r="BF352" s="217"/>
      <c r="BG352" s="217"/>
    </row>
    <row r="353" spans="2:59">
      <c r="B353" s="217"/>
      <c r="C353" s="236"/>
      <c r="D353" s="217"/>
      <c r="E353" s="217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17"/>
      <c r="BA353" s="217"/>
      <c r="BB353" s="217"/>
      <c r="BC353" s="217"/>
      <c r="BD353" s="217"/>
      <c r="BE353" s="217"/>
      <c r="BF353" s="217"/>
      <c r="BG353" s="217"/>
    </row>
    <row r="354" spans="2:59">
      <c r="B354" s="217"/>
      <c r="C354" s="236"/>
      <c r="D354" s="217"/>
      <c r="E354" s="217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17"/>
      <c r="BA354" s="217"/>
      <c r="BB354" s="217"/>
      <c r="BC354" s="217"/>
      <c r="BD354" s="217"/>
      <c r="BE354" s="217"/>
      <c r="BF354" s="217"/>
      <c r="BG354" s="217"/>
    </row>
    <row r="355" spans="2:59">
      <c r="B355" s="217"/>
      <c r="C355" s="236"/>
      <c r="D355" s="217"/>
      <c r="E355" s="217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</row>
    <row r="356" spans="2:59">
      <c r="B356" s="217"/>
      <c r="C356" s="236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</row>
    <row r="357" spans="2:59">
      <c r="B357" s="217"/>
      <c r="C357" s="236"/>
      <c r="D357" s="217"/>
      <c r="E357" s="217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</row>
    <row r="358" spans="2:59">
      <c r="B358" s="217"/>
      <c r="C358" s="236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17"/>
      <c r="BA358" s="217"/>
      <c r="BB358" s="217"/>
      <c r="BC358" s="217"/>
      <c r="BD358" s="217"/>
      <c r="BE358" s="217"/>
      <c r="BF358" s="217"/>
      <c r="BG358" s="217"/>
    </row>
    <row r="359" spans="2:59">
      <c r="B359" s="217"/>
      <c r="C359" s="236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17"/>
      <c r="BA359" s="217"/>
      <c r="BB359" s="217"/>
      <c r="BC359" s="217"/>
      <c r="BD359" s="217"/>
      <c r="BE359" s="217"/>
      <c r="BF359" s="217"/>
      <c r="BG359" s="217"/>
    </row>
    <row r="360" spans="2:59">
      <c r="B360" s="217"/>
      <c r="C360" s="236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17"/>
      <c r="BA360" s="217"/>
      <c r="BB360" s="217"/>
      <c r="BC360" s="217"/>
      <c r="BD360" s="217"/>
      <c r="BE360" s="217"/>
      <c r="BF360" s="217"/>
      <c r="BG360" s="217"/>
    </row>
    <row r="361" spans="2:59">
      <c r="B361" s="217"/>
      <c r="C361" s="236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17"/>
      <c r="BA361" s="217"/>
      <c r="BB361" s="217"/>
      <c r="BC361" s="217"/>
      <c r="BD361" s="217"/>
      <c r="BE361" s="217"/>
      <c r="BF361" s="217"/>
      <c r="BG361" s="217"/>
    </row>
    <row r="362" spans="2:59">
      <c r="B362" s="217"/>
      <c r="C362" s="236"/>
      <c r="D362" s="217"/>
      <c r="E362" s="217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</row>
    <row r="363" spans="2:59">
      <c r="B363" s="217"/>
      <c r="C363" s="236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</row>
    <row r="364" spans="2:59">
      <c r="B364" s="217"/>
      <c r="C364" s="236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17"/>
      <c r="BA364" s="217"/>
      <c r="BB364" s="217"/>
      <c r="BC364" s="217"/>
      <c r="BD364" s="217"/>
      <c r="BE364" s="217"/>
      <c r="BF364" s="217"/>
      <c r="BG364" s="217"/>
    </row>
    <row r="365" spans="2:59">
      <c r="B365" s="217"/>
      <c r="C365" s="236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17"/>
      <c r="BA365" s="217"/>
      <c r="BB365" s="217"/>
      <c r="BC365" s="217"/>
      <c r="BD365" s="217"/>
      <c r="BE365" s="217"/>
      <c r="BF365" s="217"/>
      <c r="BG365" s="217"/>
    </row>
    <row r="366" spans="2:59">
      <c r="B366" s="217"/>
      <c r="C366" s="236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</row>
    <row r="367" spans="2:59">
      <c r="B367" s="217"/>
      <c r="C367" s="236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17"/>
      <c r="BA367" s="217"/>
      <c r="BB367" s="217"/>
      <c r="BC367" s="217"/>
      <c r="BD367" s="217"/>
      <c r="BE367" s="217"/>
      <c r="BF367" s="217"/>
      <c r="BG367" s="217"/>
    </row>
    <row r="368" spans="2:59">
      <c r="B368" s="217"/>
      <c r="C368" s="236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</row>
    <row r="369" spans="2:59">
      <c r="B369" s="217"/>
      <c r="C369" s="236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</row>
    <row r="370" spans="2:59">
      <c r="B370" s="217"/>
      <c r="C370" s="236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</row>
    <row r="371" spans="2:59">
      <c r="B371" s="217"/>
      <c r="C371" s="236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</row>
    <row r="372" spans="2:59">
      <c r="B372" s="217"/>
      <c r="C372" s="236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</row>
    <row r="373" spans="2:59">
      <c r="B373" s="217"/>
      <c r="C373" s="236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</row>
    <row r="374" spans="2:59">
      <c r="B374" s="217"/>
      <c r="C374" s="236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</row>
    <row r="375" spans="2:59">
      <c r="B375" s="217"/>
      <c r="C375" s="236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</row>
    <row r="376" spans="2:59">
      <c r="B376" s="217"/>
      <c r="C376" s="236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</row>
    <row r="377" spans="2:59">
      <c r="B377" s="217"/>
      <c r="C377" s="236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</row>
    <row r="378" spans="2:59">
      <c r="B378" s="217"/>
      <c r="C378" s="236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</row>
    <row r="379" spans="2:59">
      <c r="B379" s="217"/>
      <c r="C379" s="236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</row>
    <row r="380" spans="2:59">
      <c r="B380" s="217"/>
      <c r="C380" s="236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17"/>
      <c r="BA380" s="217"/>
      <c r="BB380" s="217"/>
      <c r="BC380" s="217"/>
      <c r="BD380" s="217"/>
      <c r="BE380" s="217"/>
      <c r="BF380" s="217"/>
      <c r="BG380" s="217"/>
    </row>
    <row r="381" spans="2:59">
      <c r="B381" s="217"/>
      <c r="C381" s="236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17"/>
      <c r="BA381" s="217"/>
      <c r="BB381" s="217"/>
      <c r="BC381" s="217"/>
      <c r="BD381" s="217"/>
      <c r="BE381" s="217"/>
      <c r="BF381" s="217"/>
      <c r="BG381" s="217"/>
    </row>
    <row r="382" spans="2:59">
      <c r="C382" s="271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</row>
    <row r="383" spans="2:59">
      <c r="C383" s="271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</row>
    <row r="384" spans="2:59">
      <c r="C384" s="271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17"/>
      <c r="BA384" s="217"/>
      <c r="BB384" s="217"/>
      <c r="BC384" s="217"/>
      <c r="BD384" s="217"/>
      <c r="BE384" s="217"/>
      <c r="BF384" s="217"/>
      <c r="BG384" s="217"/>
    </row>
    <row r="385" spans="2:59">
      <c r="C385" s="271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</row>
    <row r="386" spans="2:59">
      <c r="C386" s="271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17"/>
      <c r="BA386" s="217"/>
      <c r="BB386" s="217"/>
      <c r="BC386" s="217"/>
      <c r="BD386" s="217"/>
      <c r="BE386" s="217"/>
      <c r="BF386" s="217"/>
      <c r="BG386" s="217"/>
    </row>
    <row r="387" spans="2:59">
      <c r="C387" s="271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17"/>
      <c r="BA387" s="217"/>
      <c r="BB387" s="217"/>
      <c r="BC387" s="217"/>
      <c r="BD387" s="217"/>
      <c r="BE387" s="217"/>
      <c r="BF387" s="217"/>
      <c r="BG387" s="217"/>
    </row>
    <row r="388" spans="2:59">
      <c r="C388" s="271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17"/>
      <c r="BA388" s="217"/>
      <c r="BB388" s="217"/>
      <c r="BC388" s="217"/>
      <c r="BD388" s="217"/>
      <c r="BE388" s="217"/>
      <c r="BF388" s="217"/>
      <c r="BG388" s="217"/>
    </row>
    <row r="389" spans="2:59">
      <c r="C389" s="271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17"/>
      <c r="BA389" s="217"/>
      <c r="BB389" s="217"/>
      <c r="BC389" s="217"/>
      <c r="BD389" s="217"/>
      <c r="BE389" s="217"/>
      <c r="BF389" s="217"/>
      <c r="BG389" s="217"/>
    </row>
    <row r="390" spans="2:59">
      <c r="B390" s="238"/>
      <c r="C390" s="201"/>
      <c r="D390" s="14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17"/>
      <c r="BA390" s="217"/>
      <c r="BB390" s="217"/>
      <c r="BC390" s="217"/>
      <c r="BD390" s="217"/>
      <c r="BE390" s="217"/>
      <c r="BF390" s="217"/>
      <c r="BG390" s="217"/>
    </row>
    <row r="391" spans="2:59">
      <c r="B391" s="238"/>
      <c r="C391" s="275"/>
      <c r="D391" s="14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17"/>
      <c r="BA391" s="217"/>
      <c r="BB391" s="217"/>
      <c r="BC391" s="217"/>
      <c r="BD391" s="217"/>
      <c r="BE391" s="217"/>
      <c r="BF391" s="217"/>
      <c r="BG391" s="217"/>
    </row>
    <row r="392" spans="2:59">
      <c r="C392" s="271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17"/>
      <c r="BA392" s="217"/>
      <c r="BB392" s="217"/>
      <c r="BC392" s="217"/>
      <c r="BD392" s="217"/>
      <c r="BE392" s="217"/>
      <c r="BF392" s="217"/>
      <c r="BG392" s="217"/>
    </row>
    <row r="393" spans="2:59">
      <c r="C393" s="271"/>
      <c r="AD393" s="217"/>
      <c r="AE393" s="236"/>
      <c r="AF393" s="11"/>
      <c r="AG393" s="11"/>
      <c r="AJ393" s="11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17"/>
      <c r="BA393" s="217"/>
      <c r="BB393" s="217"/>
      <c r="BC393" s="217"/>
      <c r="BD393" s="217"/>
      <c r="BE393" s="217"/>
      <c r="BF393" s="217"/>
      <c r="BG393" s="217"/>
    </row>
    <row r="394" spans="2:59">
      <c r="C394" s="271"/>
      <c r="AD394" s="11"/>
      <c r="AE394" s="54"/>
      <c r="AF394" s="11"/>
      <c r="AG394" s="11"/>
      <c r="AJ394" s="11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</row>
    <row r="395" spans="2:59">
      <c r="C395" s="271"/>
      <c r="AD395" s="11"/>
      <c r="AE395" s="54"/>
      <c r="AF395" s="11"/>
      <c r="AG395" s="11"/>
      <c r="AJ395" s="11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17"/>
      <c r="BA395" s="217"/>
      <c r="BB395" s="217"/>
      <c r="BC395" s="217"/>
      <c r="BD395" s="217"/>
      <c r="BE395" s="217"/>
      <c r="BF395" s="217"/>
      <c r="BG395" s="217"/>
    </row>
    <row r="396" spans="2:59">
      <c r="C396" s="271"/>
      <c r="AD396" s="11"/>
      <c r="AE396" s="54"/>
      <c r="AF396" s="11"/>
      <c r="AG396" s="11"/>
      <c r="AJ396" s="11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17"/>
      <c r="BA396" s="217"/>
      <c r="BB396" s="217"/>
      <c r="BC396" s="217"/>
      <c r="BD396" s="217"/>
      <c r="BE396" s="217"/>
      <c r="BF396" s="217"/>
      <c r="BG396" s="217"/>
    </row>
    <row r="397" spans="2:59">
      <c r="C397" s="271"/>
      <c r="AD397" s="217"/>
      <c r="AE397" s="236"/>
      <c r="AF397" s="11"/>
      <c r="AG397" s="11"/>
      <c r="AJ397" s="11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17"/>
      <c r="BA397" s="217"/>
      <c r="BB397" s="217"/>
      <c r="BC397" s="217"/>
      <c r="BD397" s="217"/>
      <c r="BE397" s="217"/>
      <c r="BF397" s="217"/>
      <c r="BG397" s="217"/>
    </row>
    <row r="398" spans="2:59">
      <c r="C398" s="271"/>
      <c r="AD398" s="11"/>
      <c r="AE398" s="11"/>
      <c r="AF398" s="11"/>
      <c r="AG398" s="11"/>
      <c r="AJ398" s="11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217"/>
      <c r="BB398" s="217"/>
      <c r="BC398" s="217"/>
      <c r="BD398" s="217"/>
      <c r="BE398" s="217"/>
      <c r="BF398" s="217"/>
      <c r="BG398" s="217"/>
    </row>
    <row r="399" spans="2:59">
      <c r="C399" s="271"/>
      <c r="AD399" s="11"/>
      <c r="AE399" s="11"/>
      <c r="AF399" s="11"/>
      <c r="AG399" s="11"/>
      <c r="AJ399" s="11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</row>
    <row r="400" spans="2:59">
      <c r="B400" s="217"/>
      <c r="C400" s="236"/>
      <c r="D400" s="11"/>
      <c r="E400" s="11"/>
      <c r="AD400" s="11"/>
      <c r="AE400" s="11"/>
      <c r="AF400" s="11"/>
      <c r="AG400" s="11"/>
      <c r="AJ400" s="11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217"/>
      <c r="BB400" s="217"/>
      <c r="BC400" s="217"/>
      <c r="BD400" s="217"/>
      <c r="BE400" s="217"/>
      <c r="BF400" s="217"/>
      <c r="BG400" s="217"/>
    </row>
    <row r="401" spans="2:59">
      <c r="B401" s="217"/>
      <c r="C401" s="236"/>
      <c r="D401" s="11"/>
      <c r="E401" s="11"/>
      <c r="AD401" s="11"/>
      <c r="AE401" s="11"/>
      <c r="AF401" s="11"/>
      <c r="AG401" s="11"/>
      <c r="AJ401" s="11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17"/>
      <c r="BA401" s="217"/>
      <c r="BB401" s="217"/>
      <c r="BC401" s="217"/>
      <c r="BD401" s="217"/>
      <c r="BE401" s="217"/>
      <c r="BF401" s="217"/>
      <c r="BG401" s="217"/>
    </row>
    <row r="402" spans="2:59">
      <c r="B402" s="217"/>
      <c r="C402" s="236"/>
      <c r="D402" s="11"/>
      <c r="E402" s="11"/>
      <c r="AD402" s="11"/>
      <c r="AE402" s="11"/>
      <c r="AF402" s="11"/>
      <c r="AG402" s="11"/>
      <c r="AJ402" s="11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17"/>
      <c r="BA402" s="217"/>
      <c r="BB402" s="217"/>
      <c r="BC402" s="217"/>
      <c r="BD402" s="217"/>
      <c r="BE402" s="217"/>
      <c r="BF402" s="217"/>
      <c r="BG402" s="217"/>
    </row>
    <row r="403" spans="2:59">
      <c r="B403" s="217"/>
      <c r="C403" s="236"/>
      <c r="D403" s="11"/>
      <c r="E403" s="11"/>
      <c r="AD403" s="11"/>
      <c r="AE403" s="11"/>
      <c r="AF403" s="11"/>
      <c r="AG403" s="11"/>
      <c r="AJ403" s="11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17"/>
      <c r="BA403" s="217"/>
      <c r="BB403" s="217"/>
      <c r="BC403" s="217"/>
      <c r="BD403" s="217"/>
      <c r="BE403" s="217"/>
      <c r="BF403" s="217"/>
      <c r="BG403" s="217"/>
    </row>
    <row r="404" spans="2:59">
      <c r="B404" s="217"/>
      <c r="C404" s="236"/>
      <c r="D404" s="11"/>
      <c r="E404" s="11"/>
      <c r="AD404" s="11"/>
      <c r="AE404" s="11"/>
      <c r="AF404" s="11"/>
      <c r="AG404" s="11"/>
      <c r="AJ404" s="11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17"/>
      <c r="BA404" s="217"/>
      <c r="BB404" s="217"/>
      <c r="BC404" s="217"/>
      <c r="BD404" s="217"/>
      <c r="BE404" s="217"/>
      <c r="BF404" s="217"/>
      <c r="BG404" s="217"/>
    </row>
    <row r="405" spans="2:59">
      <c r="B405" s="217"/>
      <c r="C405" s="236"/>
      <c r="D405" s="11"/>
      <c r="E405" s="11"/>
      <c r="AD405" s="11"/>
      <c r="AE405" s="11"/>
      <c r="AF405" s="11"/>
      <c r="AG405" s="11"/>
      <c r="AJ405" s="11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17"/>
      <c r="BA405" s="217"/>
      <c r="BB405" s="217"/>
      <c r="BC405" s="217"/>
      <c r="BD405" s="217"/>
      <c r="BE405" s="217"/>
      <c r="BF405" s="217"/>
      <c r="BG405" s="217"/>
    </row>
    <row r="406" spans="2:59">
      <c r="B406" s="11"/>
      <c r="C406" s="54"/>
      <c r="D406" s="11"/>
      <c r="E406" s="11"/>
      <c r="AD406" s="217"/>
      <c r="AE406" s="236"/>
      <c r="AF406" s="11"/>
      <c r="AG406" s="11"/>
      <c r="AJ406" s="11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17"/>
      <c r="BA406" s="217"/>
      <c r="BB406" s="217"/>
      <c r="BC406" s="217"/>
      <c r="BD406" s="217"/>
      <c r="BE406" s="217"/>
      <c r="BF406" s="217"/>
      <c r="BG406" s="217"/>
    </row>
    <row r="407" spans="2:59">
      <c r="B407" s="11"/>
      <c r="C407" s="54"/>
      <c r="D407" s="11"/>
      <c r="E407" s="11"/>
      <c r="AD407" s="217"/>
      <c r="AE407" s="236"/>
      <c r="AF407" s="11"/>
      <c r="AG407" s="11"/>
      <c r="AJ407" s="11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7"/>
      <c r="BE407" s="217"/>
      <c r="BF407" s="217"/>
      <c r="BG407" s="217"/>
    </row>
    <row r="408" spans="2:59">
      <c r="B408" s="11"/>
      <c r="C408" s="54"/>
      <c r="D408" s="11"/>
      <c r="E408" s="11"/>
      <c r="AD408" s="217"/>
      <c r="AE408" s="236"/>
      <c r="AF408" s="11"/>
      <c r="AG408" s="11"/>
      <c r="AJ408" s="11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AZ408" s="217"/>
      <c r="BA408" s="217"/>
      <c r="BB408" s="217"/>
      <c r="BC408" s="217"/>
      <c r="BD408" s="217"/>
      <c r="BE408" s="217"/>
      <c r="BF408" s="217"/>
      <c r="BG408" s="217"/>
    </row>
    <row r="409" spans="2:59">
      <c r="B409" s="11"/>
      <c r="C409" s="54"/>
      <c r="D409" s="11"/>
      <c r="E409" s="11"/>
      <c r="AD409" s="217"/>
      <c r="AE409" s="236"/>
      <c r="AF409" s="11"/>
      <c r="AG409" s="11"/>
      <c r="AJ409" s="11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AZ409" s="217"/>
      <c r="BA409" s="217"/>
      <c r="BB409" s="217"/>
      <c r="BC409" s="217"/>
      <c r="BD409" s="217"/>
      <c r="BE409" s="217"/>
      <c r="BF409" s="217"/>
      <c r="BG409" s="217"/>
    </row>
    <row r="410" spans="2:59">
      <c r="B410" s="11"/>
      <c r="C410" s="54"/>
      <c r="D410" s="11"/>
      <c r="E410" s="11"/>
      <c r="AD410" s="217"/>
      <c r="AE410" s="236"/>
      <c r="AF410" s="217"/>
      <c r="AG410" s="11"/>
      <c r="AJ410" s="11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AZ410" s="217"/>
      <c r="BA410" s="217"/>
      <c r="BB410" s="217"/>
      <c r="BC410" s="217"/>
      <c r="BD410" s="217"/>
      <c r="BE410" s="217"/>
      <c r="BF410" s="217"/>
      <c r="BG410" s="217"/>
    </row>
    <row r="411" spans="2:59">
      <c r="B411" s="11"/>
      <c r="C411" s="54"/>
      <c r="D411" s="11"/>
      <c r="E411" s="11"/>
      <c r="AD411" s="217"/>
      <c r="AE411" s="236"/>
      <c r="AF411" s="11"/>
      <c r="AG411" s="11"/>
      <c r="AJ411" s="11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17"/>
      <c r="BA411" s="217"/>
      <c r="BB411" s="217"/>
      <c r="BC411" s="217"/>
      <c r="BD411" s="217"/>
      <c r="BE411" s="217"/>
      <c r="BF411" s="217"/>
      <c r="BG411" s="217"/>
    </row>
    <row r="412" spans="2:59">
      <c r="B412" s="11"/>
      <c r="C412" s="54"/>
      <c r="D412" s="11"/>
      <c r="E412" s="11"/>
      <c r="AD412" s="11"/>
      <c r="AE412" s="54"/>
      <c r="AF412" s="11"/>
      <c r="AG412" s="11"/>
      <c r="AJ412" s="11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17"/>
      <c r="BA412" s="217"/>
      <c r="BB412" s="217"/>
      <c r="BC412" s="217"/>
      <c r="BD412" s="217"/>
      <c r="BE412" s="217"/>
      <c r="BF412" s="217"/>
      <c r="BG412" s="217"/>
    </row>
    <row r="413" spans="2:59">
      <c r="B413" s="11"/>
      <c r="C413" s="54"/>
      <c r="D413" s="11"/>
      <c r="E413" s="11"/>
      <c r="AD413" s="11"/>
      <c r="AE413" s="54"/>
      <c r="AF413" s="11"/>
      <c r="AG413" s="11"/>
      <c r="AJ413" s="11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17"/>
      <c r="BA413" s="217"/>
      <c r="BB413" s="217"/>
      <c r="BC413" s="217"/>
      <c r="BD413" s="217"/>
      <c r="BE413" s="217"/>
      <c r="BF413" s="217"/>
      <c r="BG413" s="217"/>
    </row>
    <row r="414" spans="2:59">
      <c r="B414" s="11"/>
      <c r="C414" s="54"/>
      <c r="D414" s="11"/>
      <c r="E414" s="11"/>
      <c r="AD414" s="442"/>
      <c r="AE414" s="442"/>
      <c r="AF414" s="11"/>
      <c r="AG414" s="11"/>
      <c r="AJ414" s="11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AZ414" s="217"/>
      <c r="BA414" s="217"/>
      <c r="BB414" s="217"/>
      <c r="BC414" s="217"/>
      <c r="BD414" s="217"/>
      <c r="BE414" s="217"/>
      <c r="BF414" s="217"/>
      <c r="BG414" s="217"/>
    </row>
    <row r="415" spans="2:59">
      <c r="B415" s="11"/>
      <c r="C415" s="54"/>
      <c r="D415" s="11"/>
      <c r="E415" s="11"/>
      <c r="AF415" s="11"/>
      <c r="AG415" s="799"/>
      <c r="AH415" s="11"/>
      <c r="AI415" s="11"/>
      <c r="AJ415" s="11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17"/>
      <c r="BA415" s="217"/>
      <c r="BB415" s="217"/>
      <c r="BC415" s="217"/>
      <c r="BD415" s="217"/>
      <c r="BE415" s="217"/>
      <c r="BF415" s="217"/>
      <c r="BG415" s="217"/>
    </row>
    <row r="416" spans="2:59" ht="15.75">
      <c r="B416" s="246"/>
      <c r="C416" s="217"/>
      <c r="D416" s="236"/>
      <c r="E416" s="11"/>
      <c r="AF416" s="744"/>
      <c r="AG416" s="217"/>
      <c r="AH416" s="11"/>
      <c r="AI416" s="11"/>
      <c r="AJ416" s="11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7"/>
      <c r="BB416" s="217"/>
      <c r="BC416" s="217"/>
      <c r="BD416" s="217"/>
      <c r="BE416" s="217"/>
      <c r="BF416" s="217"/>
      <c r="BG416" s="217"/>
    </row>
    <row r="417" spans="2:59">
      <c r="B417" s="217"/>
      <c r="C417" s="236"/>
      <c r="D417" s="217"/>
      <c r="E417" s="11"/>
      <c r="AF417" s="442"/>
      <c r="AG417" s="442"/>
      <c r="AH417" s="800"/>
      <c r="AI417" s="11"/>
      <c r="AJ417" s="11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AZ417" s="217"/>
      <c r="BA417" s="217"/>
      <c r="BB417" s="217"/>
      <c r="BC417" s="217"/>
      <c r="BD417" s="217"/>
      <c r="BE417" s="217"/>
      <c r="BF417" s="217"/>
      <c r="BG417" s="217"/>
    </row>
    <row r="418" spans="2:59">
      <c r="B418" s="217"/>
      <c r="C418" s="236"/>
      <c r="D418" s="217"/>
      <c r="E418" s="11"/>
      <c r="AF418" s="238"/>
      <c r="AG418" s="201"/>
      <c r="AH418" s="14"/>
      <c r="AI418" s="11"/>
      <c r="AJ418" s="11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AZ418" s="217"/>
      <c r="BA418" s="217"/>
      <c r="BB418" s="217"/>
      <c r="BC418" s="217"/>
      <c r="BD418" s="217"/>
      <c r="BE418" s="217"/>
      <c r="BF418" s="217"/>
      <c r="BG418" s="217"/>
    </row>
    <row r="419" spans="2:59">
      <c r="B419" s="217"/>
      <c r="C419" s="236"/>
      <c r="D419" s="11"/>
      <c r="E419" s="11"/>
      <c r="AF419" s="238"/>
      <c r="AG419" s="275"/>
      <c r="AH419" s="14"/>
      <c r="AI419" s="11"/>
      <c r="AJ419" s="11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AZ419" s="217"/>
      <c r="BA419" s="217"/>
      <c r="BB419" s="217"/>
      <c r="BC419" s="217"/>
      <c r="BD419" s="217"/>
      <c r="BE419" s="217"/>
      <c r="BF419" s="217"/>
      <c r="BG419" s="217"/>
    </row>
    <row r="420" spans="2:59">
      <c r="B420" s="217"/>
      <c r="C420" s="236"/>
      <c r="D420" s="11"/>
      <c r="E420" s="11"/>
      <c r="AF420" s="11"/>
      <c r="AG420" s="11"/>
      <c r="AH420" s="11"/>
      <c r="AI420" s="11"/>
      <c r="AJ420" s="11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/>
      <c r="BE420" s="217"/>
      <c r="BF420" s="217"/>
      <c r="BG420" s="217"/>
    </row>
    <row r="421" spans="2:59">
      <c r="B421" s="217"/>
      <c r="C421" s="236"/>
      <c r="D421" s="11"/>
      <c r="E421" s="11"/>
      <c r="AF421" s="11"/>
      <c r="AG421" s="11"/>
      <c r="AH421" s="11"/>
      <c r="AI421" s="11"/>
      <c r="AJ421" s="11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AZ421" s="217"/>
      <c r="BA421" s="217"/>
      <c r="BB421" s="217"/>
      <c r="BC421" s="217"/>
      <c r="BD421" s="217"/>
      <c r="BE421" s="217"/>
      <c r="BF421" s="217"/>
      <c r="BG421" s="217"/>
    </row>
    <row r="422" spans="2:59">
      <c r="B422" s="217"/>
      <c r="C422" s="236"/>
      <c r="D422" s="11"/>
      <c r="E422" s="11"/>
      <c r="AF422" s="11"/>
      <c r="AG422" s="11"/>
      <c r="AH422" s="11"/>
      <c r="AI422" s="11"/>
      <c r="AJ422" s="11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AZ422" s="217"/>
      <c r="BA422" s="217"/>
      <c r="BB422" s="217"/>
      <c r="BC422" s="217"/>
      <c r="BD422" s="217"/>
      <c r="BE422" s="217"/>
      <c r="BF422" s="217"/>
      <c r="BG422" s="217"/>
    </row>
    <row r="423" spans="2:59">
      <c r="B423" s="217"/>
      <c r="C423" s="236"/>
      <c r="D423" s="11"/>
      <c r="E423" s="11"/>
      <c r="AF423" s="11"/>
      <c r="AG423" s="11"/>
      <c r="AH423" s="11"/>
      <c r="AI423" s="11"/>
      <c r="AJ423" s="11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  <c r="AW423" s="217"/>
      <c r="AX423" s="217"/>
      <c r="AY423" s="217"/>
      <c r="AZ423" s="217"/>
      <c r="BA423" s="217"/>
      <c r="BB423" s="217"/>
      <c r="BC423" s="217"/>
      <c r="BD423" s="217"/>
      <c r="BE423" s="217"/>
      <c r="BF423" s="217"/>
      <c r="BG423" s="217"/>
    </row>
    <row r="424" spans="2:59">
      <c r="AF424" s="11"/>
      <c r="AG424" s="11"/>
      <c r="AH424" s="11"/>
      <c r="AI424" s="11"/>
      <c r="AJ424" s="11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17"/>
      <c r="BA424" s="217"/>
      <c r="BB424" s="217"/>
      <c r="BC424" s="217"/>
      <c r="BD424" s="217"/>
      <c r="BE424" s="217"/>
      <c r="BF424" s="217"/>
      <c r="BG424" s="217"/>
    </row>
    <row r="425" spans="2:59">
      <c r="AF425" s="11"/>
      <c r="AG425" s="11"/>
      <c r="AH425" s="11"/>
      <c r="AI425" s="11"/>
      <c r="AJ425" s="11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7"/>
      <c r="BB425" s="217"/>
      <c r="BC425" s="217"/>
      <c r="BD425" s="217"/>
      <c r="BE425" s="217"/>
      <c r="BF425" s="217"/>
      <c r="BG425" s="217"/>
    </row>
    <row r="426" spans="2:59">
      <c r="AF426" s="11"/>
      <c r="AG426" s="11"/>
      <c r="AH426" s="11"/>
      <c r="AI426" s="11"/>
      <c r="AJ426" s="11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7"/>
      <c r="BC426" s="217"/>
      <c r="BD426" s="217"/>
      <c r="BE426" s="217"/>
      <c r="BF426" s="217"/>
      <c r="BG426" s="217"/>
    </row>
    <row r="427" spans="2:59">
      <c r="AF427" s="11"/>
      <c r="AG427" s="11"/>
      <c r="AH427" s="11"/>
      <c r="AI427" s="11"/>
      <c r="AJ427" s="11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17"/>
      <c r="BA427" s="217"/>
      <c r="BB427" s="217"/>
      <c r="BC427" s="217"/>
      <c r="BD427" s="217"/>
      <c r="BE427" s="217"/>
      <c r="BF427" s="217"/>
      <c r="BG427" s="217"/>
    </row>
    <row r="428" spans="2:59">
      <c r="AF428" s="11"/>
      <c r="AG428" s="11"/>
      <c r="AH428" s="11"/>
      <c r="AI428" s="11"/>
      <c r="AJ428" s="11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17"/>
      <c r="BA428" s="217"/>
      <c r="BB428" s="217"/>
      <c r="BC428" s="217"/>
      <c r="BD428" s="217"/>
      <c r="BE428" s="217"/>
      <c r="BF428" s="217"/>
      <c r="BG428" s="217"/>
    </row>
    <row r="429" spans="2:59">
      <c r="AF429" s="217"/>
      <c r="AG429" s="236"/>
      <c r="AH429" s="11"/>
      <c r="AI429" s="11"/>
      <c r="AJ429" s="11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17"/>
      <c r="BA429" s="217"/>
      <c r="BB429" s="217"/>
      <c r="BC429" s="217"/>
      <c r="BD429" s="217"/>
      <c r="BE429" s="217"/>
      <c r="BF429" s="217"/>
      <c r="BG429" s="217"/>
    </row>
    <row r="430" spans="2:59">
      <c r="AF430" s="217"/>
      <c r="AG430" s="236"/>
      <c r="AH430" s="11"/>
      <c r="AI430" s="11"/>
      <c r="AJ430" s="11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17"/>
      <c r="BA430" s="217"/>
      <c r="BB430" s="217"/>
      <c r="BC430" s="217"/>
      <c r="BD430" s="217"/>
      <c r="BE430" s="217"/>
      <c r="BF430" s="217"/>
      <c r="BG430" s="217"/>
    </row>
    <row r="431" spans="2:59">
      <c r="AF431" s="11"/>
      <c r="AG431" s="54"/>
      <c r="AH431" s="11"/>
      <c r="AI431" s="11"/>
      <c r="AJ431" s="11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17"/>
      <c r="BA431" s="217"/>
      <c r="BB431" s="217"/>
      <c r="BC431" s="217"/>
      <c r="BD431" s="217"/>
      <c r="BE431" s="217"/>
      <c r="BF431" s="217"/>
      <c r="BG431" s="217"/>
    </row>
    <row r="432" spans="2:59">
      <c r="AF432" s="11"/>
      <c r="AG432" s="54"/>
      <c r="AH432" s="11"/>
      <c r="AI432" s="11"/>
      <c r="AJ432" s="11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17"/>
      <c r="BA432" s="217"/>
      <c r="BB432" s="217"/>
      <c r="BC432" s="217"/>
      <c r="BD432" s="217"/>
      <c r="BE432" s="217"/>
      <c r="BF432" s="217"/>
      <c r="BG432" s="217"/>
    </row>
    <row r="433" spans="32:59">
      <c r="AF433" s="11"/>
      <c r="AG433" s="54"/>
      <c r="AH433" s="11"/>
      <c r="AI433" s="11"/>
      <c r="AJ433" s="11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17"/>
      <c r="BA433" s="217"/>
      <c r="BB433" s="217"/>
      <c r="BC433" s="217"/>
      <c r="BD433" s="217"/>
      <c r="BE433" s="217"/>
      <c r="BF433" s="217"/>
      <c r="BG433" s="217"/>
    </row>
    <row r="434" spans="32:59">
      <c r="AF434" s="11"/>
      <c r="AG434" s="54"/>
      <c r="AH434" s="11"/>
      <c r="AI434" s="11"/>
      <c r="AJ434" s="11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17"/>
      <c r="BA434" s="217"/>
      <c r="BB434" s="217"/>
      <c r="BC434" s="217"/>
      <c r="BD434" s="217"/>
      <c r="BE434" s="217"/>
      <c r="BF434" s="217"/>
      <c r="BG434" s="217"/>
    </row>
    <row r="435" spans="32:59">
      <c r="AF435" s="11"/>
      <c r="AG435" s="54"/>
      <c r="AH435" s="11"/>
      <c r="AI435" s="11"/>
      <c r="AJ435" s="11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</row>
    <row r="436" spans="32:59">
      <c r="AF436" s="11"/>
      <c r="AG436" s="54"/>
      <c r="AH436" s="11"/>
      <c r="AI436" s="11"/>
      <c r="AJ436" s="11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AZ436" s="217"/>
      <c r="BA436" s="217"/>
      <c r="BB436" s="217"/>
      <c r="BC436" s="217"/>
      <c r="BD436" s="217"/>
      <c r="BE436" s="217"/>
      <c r="BF436" s="217"/>
      <c r="BG436" s="217"/>
    </row>
    <row r="437" spans="32:59">
      <c r="AF437" s="11"/>
      <c r="AG437" s="54"/>
      <c r="AH437" s="11"/>
      <c r="AI437" s="11"/>
      <c r="AJ437" s="11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AZ437" s="217"/>
      <c r="BA437" s="217"/>
      <c r="BB437" s="217"/>
      <c r="BC437" s="217"/>
      <c r="BD437" s="217"/>
      <c r="BE437" s="217"/>
      <c r="BF437" s="217"/>
      <c r="BG437" s="217"/>
    </row>
    <row r="438" spans="32:59">
      <c r="AF438" s="11"/>
      <c r="AG438" s="54"/>
      <c r="AH438" s="11"/>
      <c r="AI438" s="11"/>
      <c r="AJ438" s="11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</row>
    <row r="439" spans="32:59">
      <c r="AF439" s="11"/>
      <c r="AG439" s="54"/>
      <c r="AH439" s="11"/>
      <c r="AI439" s="11"/>
      <c r="AJ439" s="11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AZ439" s="217"/>
      <c r="BA439" s="217"/>
      <c r="BB439" s="217"/>
      <c r="BC439" s="217"/>
      <c r="BD439" s="217"/>
      <c r="BE439" s="217"/>
      <c r="BF439" s="217"/>
      <c r="BG439" s="217"/>
    </row>
    <row r="440" spans="32:59">
      <c r="AF440" s="11"/>
      <c r="AG440" s="54"/>
      <c r="AH440" s="11"/>
      <c r="AI440" s="11"/>
      <c r="AJ440" s="11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AZ440" s="217"/>
      <c r="BA440" s="217"/>
      <c r="BB440" s="217"/>
      <c r="BC440" s="217"/>
      <c r="BD440" s="217"/>
      <c r="BE440" s="217"/>
      <c r="BF440" s="217"/>
      <c r="BG440" s="217"/>
    </row>
    <row r="441" spans="32:59" ht="15.75">
      <c r="AF441" s="744"/>
      <c r="AG441" s="54"/>
      <c r="AH441" s="11"/>
      <c r="AI441" s="11"/>
      <c r="AJ441" s="11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17"/>
      <c r="BA441" s="217"/>
      <c r="BB441" s="217"/>
      <c r="BC441" s="217"/>
      <c r="BD441" s="217"/>
      <c r="BE441" s="217"/>
      <c r="BF441" s="217"/>
      <c r="BG441" s="217"/>
    </row>
    <row r="442" spans="32:59">
      <c r="AF442" s="11"/>
      <c r="AG442" s="11"/>
      <c r="AH442" s="11"/>
      <c r="AI442" s="11"/>
      <c r="AJ442" s="11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</row>
    <row r="443" spans="32:59">
      <c r="AF443" s="11"/>
      <c r="AG443" s="11"/>
      <c r="AH443" s="11"/>
      <c r="AI443" s="11"/>
      <c r="AJ443" s="11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17"/>
      <c r="BA443" s="217"/>
      <c r="BB443" s="217"/>
      <c r="BC443" s="217"/>
      <c r="BD443" s="217"/>
      <c r="BE443" s="217"/>
      <c r="BF443" s="217"/>
      <c r="BG443" s="217"/>
    </row>
    <row r="444" spans="32:59">
      <c r="AF444" s="11"/>
      <c r="AG444" s="11"/>
      <c r="AH444" s="11"/>
      <c r="AI444" s="11"/>
      <c r="AJ444" s="11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AZ444" s="217"/>
      <c r="BA444" s="217"/>
      <c r="BB444" s="217"/>
      <c r="BC444" s="217"/>
      <c r="BD444" s="217"/>
      <c r="BE444" s="217"/>
      <c r="BF444" s="217"/>
      <c r="BG444" s="217"/>
    </row>
    <row r="445" spans="32:59">
      <c r="AF445" s="11"/>
      <c r="AG445" s="11"/>
      <c r="AH445" s="11"/>
      <c r="AI445" s="11"/>
      <c r="AJ445" s="11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AZ445" s="217"/>
      <c r="BA445" s="217"/>
      <c r="BB445" s="217"/>
      <c r="BC445" s="217"/>
      <c r="BD445" s="217"/>
      <c r="BE445" s="217"/>
      <c r="BF445" s="217"/>
      <c r="BG445" s="217"/>
    </row>
    <row r="446" spans="32:59">
      <c r="AF446" s="11"/>
      <c r="AG446" s="11"/>
      <c r="AH446" s="11"/>
      <c r="AI446" s="11"/>
      <c r="AJ446" s="11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AZ446" s="217"/>
      <c r="BA446" s="217"/>
      <c r="BB446" s="217"/>
      <c r="BC446" s="217"/>
      <c r="BD446" s="217"/>
      <c r="BE446" s="217"/>
      <c r="BF446" s="217"/>
      <c r="BG446" s="217"/>
    </row>
    <row r="447" spans="32:59">
      <c r="AF447" s="11"/>
      <c r="AG447" s="11"/>
      <c r="AH447" s="11"/>
      <c r="AI447" s="11"/>
      <c r="AJ447" s="11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AZ447" s="217"/>
      <c r="BA447" s="217"/>
      <c r="BB447" s="217"/>
      <c r="BC447" s="217"/>
      <c r="BD447" s="217"/>
      <c r="BE447" s="217"/>
      <c r="BF447" s="217"/>
      <c r="BG447" s="217"/>
    </row>
    <row r="448" spans="32:59">
      <c r="AF448" s="11"/>
      <c r="AG448" s="11"/>
      <c r="AH448" s="11"/>
      <c r="AI448" s="11"/>
      <c r="AJ448" s="11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17"/>
      <c r="BA448" s="217"/>
      <c r="BB448" s="217"/>
      <c r="BC448" s="217"/>
      <c r="BD448" s="217"/>
      <c r="BE448" s="217"/>
      <c r="BF448" s="217"/>
      <c r="BG448" s="217"/>
    </row>
    <row r="449" spans="32:59">
      <c r="AF449" s="11"/>
      <c r="AG449" s="54"/>
      <c r="AH449" s="11"/>
      <c r="AI449" s="11"/>
      <c r="AJ449" s="11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AZ449" s="217"/>
      <c r="BA449" s="217"/>
      <c r="BB449" s="217"/>
      <c r="BC449" s="217"/>
      <c r="BD449" s="217"/>
      <c r="BE449" s="217"/>
      <c r="BF449" s="217"/>
      <c r="BG449" s="217"/>
    </row>
    <row r="450" spans="32:59">
      <c r="AF450" s="11"/>
      <c r="AG450" s="54"/>
      <c r="AH450" s="11"/>
      <c r="AI450" s="11"/>
      <c r="AJ450" s="11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AZ450" s="217"/>
      <c r="BA450" s="217"/>
      <c r="BB450" s="217"/>
      <c r="BC450" s="217"/>
      <c r="BD450" s="217"/>
      <c r="BE450" s="217"/>
      <c r="BF450" s="217"/>
      <c r="BG450" s="217"/>
    </row>
    <row r="451" spans="32:59">
      <c r="AF451" s="11"/>
      <c r="AG451" s="54"/>
      <c r="AH451" s="11"/>
      <c r="AI451" s="11"/>
      <c r="AJ451" s="11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AZ451" s="217"/>
      <c r="BA451" s="217"/>
      <c r="BB451" s="217"/>
      <c r="BC451" s="217"/>
      <c r="BD451" s="217"/>
      <c r="BE451" s="217"/>
      <c r="BF451" s="217"/>
      <c r="BG451" s="217"/>
    </row>
    <row r="452" spans="32:59">
      <c r="AF452" s="11"/>
      <c r="AG452" s="54"/>
      <c r="AH452" s="11"/>
      <c r="AI452" s="11"/>
      <c r="AJ452" s="11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AZ452" s="217"/>
      <c r="BA452" s="217"/>
      <c r="BB452" s="217"/>
      <c r="BC452" s="217"/>
      <c r="BD452" s="217"/>
      <c r="BE452" s="217"/>
      <c r="BF452" s="217"/>
      <c r="BG452" s="217"/>
    </row>
    <row r="453" spans="32:59">
      <c r="AF453" s="11"/>
      <c r="AG453" s="54"/>
      <c r="AH453" s="11"/>
      <c r="AI453" s="11"/>
      <c r="AJ453" s="11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AZ453" s="217"/>
      <c r="BA453" s="217"/>
      <c r="BB453" s="217"/>
      <c r="BC453" s="217"/>
      <c r="BD453" s="217"/>
      <c r="BE453" s="217"/>
      <c r="BF453" s="217"/>
      <c r="BG453" s="217"/>
    </row>
    <row r="454" spans="32:59">
      <c r="AF454" s="11"/>
      <c r="AG454" s="54"/>
      <c r="AH454" s="11"/>
      <c r="AI454" s="11"/>
      <c r="AJ454" s="11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AZ454" s="217"/>
      <c r="BA454" s="217"/>
      <c r="BB454" s="217"/>
      <c r="BC454" s="217"/>
      <c r="BD454" s="217"/>
      <c r="BE454" s="217"/>
      <c r="BF454" s="217"/>
      <c r="BG454" s="217"/>
    </row>
    <row r="455" spans="32:59">
      <c r="AF455" s="11"/>
      <c r="AG455" s="54"/>
      <c r="AH455" s="11"/>
      <c r="AI455" s="11"/>
      <c r="AJ455" s="11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AZ455" s="217"/>
      <c r="BA455" s="217"/>
      <c r="BB455" s="217"/>
      <c r="BC455" s="217"/>
      <c r="BD455" s="217"/>
      <c r="BE455" s="217"/>
      <c r="BF455" s="217"/>
      <c r="BG455" s="217"/>
    </row>
    <row r="456" spans="32:59">
      <c r="AF456" s="217"/>
      <c r="AG456" s="236"/>
      <c r="AH456" s="11"/>
      <c r="AI456" s="11"/>
      <c r="AJ456" s="11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AZ456" s="217"/>
      <c r="BA456" s="217"/>
      <c r="BB456" s="217"/>
      <c r="BC456" s="217"/>
      <c r="BD456" s="217"/>
      <c r="BE456" s="217"/>
      <c r="BF456" s="217"/>
      <c r="BG456" s="217"/>
    </row>
    <row r="457" spans="32:59">
      <c r="AF457" s="11"/>
      <c r="AG457" s="54"/>
      <c r="AH457" s="11"/>
      <c r="AI457" s="11"/>
      <c r="AJ457" s="11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  <c r="AW457" s="217"/>
      <c r="AX457" s="217"/>
      <c r="AY457" s="217"/>
      <c r="AZ457" s="217"/>
      <c r="BA457" s="217"/>
      <c r="BB457" s="217"/>
      <c r="BC457" s="217"/>
      <c r="BD457" s="217"/>
      <c r="BE457" s="217"/>
      <c r="BF457" s="217"/>
      <c r="BG457" s="217"/>
    </row>
    <row r="458" spans="32:59">
      <c r="AF458" s="11"/>
      <c r="AG458" s="11"/>
      <c r="AH458" s="11"/>
      <c r="AI458" s="11"/>
      <c r="AJ458" s="11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  <c r="AW458" s="217"/>
      <c r="AX458" s="217"/>
      <c r="AY458" s="217"/>
      <c r="AZ458" s="217"/>
      <c r="BA458" s="217"/>
      <c r="BB458" s="217"/>
      <c r="BC458" s="217"/>
      <c r="BD458" s="217"/>
      <c r="BE458" s="217"/>
      <c r="BF458" s="217"/>
      <c r="BG458" s="217"/>
    </row>
    <row r="459" spans="32:59">
      <c r="AF459" s="11"/>
      <c r="AG459" s="11"/>
      <c r="AH459" s="11"/>
      <c r="AI459" s="11"/>
      <c r="AJ459" s="11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  <c r="AW459" s="217"/>
      <c r="AX459" s="217"/>
      <c r="AY459" s="217"/>
      <c r="AZ459" s="217"/>
      <c r="BA459" s="217"/>
      <c r="BB459" s="217"/>
      <c r="BC459" s="217"/>
      <c r="BD459" s="217"/>
      <c r="BE459" s="217"/>
      <c r="BF459" s="217"/>
      <c r="BG459" s="217"/>
    </row>
    <row r="460" spans="32:59">
      <c r="AF460" s="11"/>
      <c r="AG460" s="11"/>
      <c r="AH460" s="11"/>
      <c r="AI460" s="11"/>
      <c r="AJ460" s="11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  <c r="AW460" s="217"/>
      <c r="AX460" s="217"/>
      <c r="AY460" s="217"/>
      <c r="AZ460" s="217"/>
      <c r="BA460" s="217"/>
      <c r="BB460" s="217"/>
      <c r="BC460" s="217"/>
      <c r="BD460" s="217"/>
      <c r="BE460" s="217"/>
      <c r="BF460" s="217"/>
      <c r="BG460" s="217"/>
    </row>
    <row r="461" spans="32:59">
      <c r="AF461" s="11"/>
      <c r="AG461" s="11"/>
      <c r="AH461" s="11"/>
      <c r="AI461" s="11"/>
      <c r="AJ461" s="11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AZ461" s="217"/>
      <c r="BA461" s="217"/>
      <c r="BB461" s="217"/>
      <c r="BC461" s="217"/>
      <c r="BD461" s="217"/>
      <c r="BE461" s="217"/>
      <c r="BF461" s="217"/>
      <c r="BG461" s="217"/>
    </row>
    <row r="462" spans="32:59">
      <c r="AF462" s="11"/>
      <c r="AG462" s="11"/>
      <c r="AH462" s="11"/>
      <c r="AI462" s="11"/>
      <c r="AJ462" s="11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AZ462" s="217"/>
      <c r="BA462" s="217"/>
      <c r="BB462" s="217"/>
      <c r="BC462" s="217"/>
      <c r="BD462" s="217"/>
      <c r="BE462" s="217"/>
      <c r="BF462" s="217"/>
      <c r="BG462" s="217"/>
    </row>
    <row r="463" spans="32:59">
      <c r="AF463" s="11"/>
      <c r="AG463" s="11"/>
      <c r="AH463" s="11"/>
      <c r="AI463" s="11"/>
      <c r="AJ463" s="11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AZ463" s="217"/>
      <c r="BA463" s="217"/>
      <c r="BB463" s="217"/>
      <c r="BC463" s="217"/>
      <c r="BD463" s="217"/>
      <c r="BE463" s="217"/>
      <c r="BF463" s="217"/>
      <c r="BG463" s="217"/>
    </row>
    <row r="464" spans="32:59">
      <c r="AF464" s="11"/>
      <c r="AG464" s="11"/>
      <c r="AH464" s="11"/>
      <c r="AI464" s="11"/>
      <c r="AJ464" s="11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AZ464" s="217"/>
      <c r="BA464" s="217"/>
      <c r="BB464" s="217"/>
      <c r="BC464" s="217"/>
      <c r="BD464" s="217"/>
      <c r="BE464" s="217"/>
      <c r="BF464" s="217"/>
      <c r="BG464" s="217"/>
    </row>
    <row r="465" spans="32:59">
      <c r="AF465" s="11"/>
      <c r="AG465" s="11"/>
      <c r="AH465" s="11"/>
      <c r="AI465" s="11"/>
      <c r="AJ465" s="11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17"/>
      <c r="BA465" s="217"/>
      <c r="BB465" s="217"/>
      <c r="BC465" s="217"/>
      <c r="BD465" s="217"/>
      <c r="BE465" s="217"/>
      <c r="BF465" s="217"/>
      <c r="BG465" s="217"/>
    </row>
    <row r="466" spans="32:59">
      <c r="AF466" s="11"/>
      <c r="AG466" s="11"/>
      <c r="AH466" s="11"/>
      <c r="AI466" s="11"/>
      <c r="AJ466" s="11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AZ466" s="217"/>
      <c r="BA466" s="217"/>
      <c r="BB466" s="217"/>
      <c r="BC466" s="217"/>
      <c r="BD466" s="217"/>
      <c r="BE466" s="217"/>
      <c r="BF466" s="217"/>
      <c r="BG466" s="217"/>
    </row>
    <row r="467" spans="32:59">
      <c r="AF467" s="11"/>
      <c r="AG467" s="11"/>
      <c r="AH467" s="11"/>
      <c r="AI467" s="11"/>
      <c r="AJ467" s="11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AZ467" s="217"/>
      <c r="BA467" s="217"/>
      <c r="BB467" s="217"/>
      <c r="BC467" s="217"/>
      <c r="BD467" s="217"/>
      <c r="BE467" s="217"/>
      <c r="BF467" s="217"/>
      <c r="BG467" s="217"/>
    </row>
    <row r="468" spans="32:59">
      <c r="AF468" s="11"/>
      <c r="AG468" s="54"/>
      <c r="AH468" s="11"/>
      <c r="AI468" s="11"/>
      <c r="AJ468" s="11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AZ468" s="217"/>
      <c r="BA468" s="217"/>
      <c r="BB468" s="217"/>
      <c r="BC468" s="217"/>
      <c r="BD468" s="217"/>
      <c r="BE468" s="217"/>
      <c r="BF468" s="217"/>
      <c r="BG468" s="217"/>
    </row>
    <row r="469" spans="32:59">
      <c r="AF469" s="11"/>
      <c r="AG469" s="54"/>
      <c r="AH469" s="11"/>
      <c r="AI469" s="11"/>
      <c r="AJ469" s="11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AZ469" s="217"/>
      <c r="BA469" s="217"/>
      <c r="BB469" s="217"/>
      <c r="BC469" s="217"/>
      <c r="BD469" s="217"/>
      <c r="BE469" s="217"/>
      <c r="BF469" s="217"/>
      <c r="BG469" s="217"/>
    </row>
    <row r="470" spans="32:59">
      <c r="AF470" s="11"/>
      <c r="AG470" s="54"/>
      <c r="AH470" s="11"/>
      <c r="AI470" s="11"/>
      <c r="AJ470" s="11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AZ470" s="217"/>
      <c r="BA470" s="217"/>
      <c r="BB470" s="217"/>
      <c r="BC470" s="217"/>
      <c r="BD470" s="217"/>
      <c r="BE470" s="217"/>
      <c r="BF470" s="217"/>
      <c r="BG470" s="217"/>
    </row>
    <row r="471" spans="32:59">
      <c r="AF471" s="11"/>
      <c r="AG471" s="54"/>
      <c r="AH471" s="11"/>
      <c r="AI471" s="11"/>
      <c r="AJ471" s="11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AZ471" s="217"/>
      <c r="BA471" s="217"/>
      <c r="BB471" s="217"/>
      <c r="BC471" s="217"/>
      <c r="BD471" s="217"/>
      <c r="BE471" s="217"/>
      <c r="BF471" s="217"/>
      <c r="BG471" s="217"/>
    </row>
    <row r="472" spans="32:59">
      <c r="AF472" s="11"/>
      <c r="AG472" s="54"/>
      <c r="AH472" s="11"/>
      <c r="AI472" s="11"/>
      <c r="AJ472" s="11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  <c r="AW472" s="217"/>
      <c r="AX472" s="217"/>
      <c r="AY472" s="217"/>
      <c r="AZ472" s="217"/>
      <c r="BA472" s="217"/>
      <c r="BB472" s="217"/>
      <c r="BC472" s="217"/>
      <c r="BD472" s="217"/>
      <c r="BE472" s="217"/>
      <c r="BF472" s="217"/>
      <c r="BG472" s="217"/>
    </row>
    <row r="473" spans="32:59">
      <c r="AF473" s="11"/>
      <c r="AG473" s="54"/>
      <c r="AH473" s="11"/>
      <c r="AI473" s="11"/>
      <c r="AJ473" s="11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17"/>
      <c r="AX473" s="217"/>
      <c r="AY473" s="217"/>
      <c r="AZ473" s="217"/>
      <c r="BA473" s="217"/>
      <c r="BB473" s="217"/>
      <c r="BC473" s="217"/>
      <c r="BD473" s="217"/>
      <c r="BE473" s="217"/>
      <c r="BF473" s="217"/>
      <c r="BG473" s="217"/>
    </row>
    <row r="474" spans="32:59">
      <c r="AF474" s="11"/>
      <c r="AG474" s="54"/>
      <c r="AH474" s="11"/>
      <c r="AI474" s="11"/>
      <c r="AJ474" s="11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17"/>
      <c r="BA474" s="217"/>
      <c r="BB474" s="217"/>
      <c r="BC474" s="217"/>
      <c r="BD474" s="217"/>
      <c r="BE474" s="217"/>
      <c r="BF474" s="217"/>
      <c r="BG474" s="217"/>
    </row>
    <row r="475" spans="32:59">
      <c r="AF475" s="11"/>
      <c r="AG475" s="54"/>
      <c r="AH475" s="11"/>
      <c r="AI475" s="11"/>
      <c r="AJ475" s="11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17"/>
      <c r="BA475" s="217"/>
      <c r="BB475" s="217"/>
      <c r="BC475" s="217"/>
      <c r="BD475" s="217"/>
      <c r="BE475" s="217"/>
      <c r="BF475" s="217"/>
      <c r="BG475" s="217"/>
    </row>
    <row r="476" spans="32:59">
      <c r="AF476" s="11"/>
      <c r="AG476" s="11"/>
      <c r="AH476" s="11"/>
      <c r="AI476" s="11"/>
      <c r="AJ476" s="11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AZ476" s="217"/>
      <c r="BA476" s="217"/>
      <c r="BB476" s="217"/>
      <c r="BC476" s="217"/>
      <c r="BD476" s="217"/>
      <c r="BE476" s="217"/>
      <c r="BF476" s="217"/>
      <c r="BG476" s="217"/>
    </row>
    <row r="477" spans="32:59">
      <c r="AF477" s="11"/>
      <c r="AG477" s="11"/>
      <c r="AH477" s="11"/>
      <c r="AI477" s="11"/>
      <c r="AJ477" s="11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17"/>
      <c r="BA477" s="217"/>
      <c r="BB477" s="217"/>
      <c r="BC477" s="217"/>
      <c r="BD477" s="217"/>
      <c r="BE477" s="217"/>
      <c r="BF477" s="217"/>
      <c r="BG477" s="217"/>
    </row>
    <row r="478" spans="32:59">
      <c r="AF478" s="11"/>
      <c r="AG478" s="11"/>
      <c r="AH478" s="11"/>
      <c r="AI478" s="11"/>
      <c r="AJ478" s="11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AZ478" s="217"/>
      <c r="BA478" s="217"/>
      <c r="BB478" s="217"/>
      <c r="BC478" s="217"/>
      <c r="BD478" s="217"/>
      <c r="BE478" s="217"/>
      <c r="BF478" s="217"/>
      <c r="BG478" s="217"/>
    </row>
    <row r="479" spans="32:59">
      <c r="AF479" s="11"/>
      <c r="AG479" s="11"/>
      <c r="AH479" s="11"/>
      <c r="AI479" s="11"/>
      <c r="AJ479" s="11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AZ479" s="217"/>
      <c r="BA479" s="217"/>
      <c r="BB479" s="217"/>
      <c r="BC479" s="217"/>
      <c r="BD479" s="217"/>
      <c r="BE479" s="217"/>
      <c r="BF479" s="217"/>
      <c r="BG479" s="217"/>
    </row>
    <row r="480" spans="32:59">
      <c r="AF480" s="11"/>
      <c r="AG480" s="11"/>
      <c r="AH480" s="11"/>
      <c r="AI480" s="11"/>
      <c r="AJ480" s="11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17"/>
      <c r="BA480" s="217"/>
      <c r="BB480" s="217"/>
      <c r="BC480" s="217"/>
      <c r="BD480" s="217"/>
      <c r="BE480" s="217"/>
      <c r="BF480" s="217"/>
      <c r="BG480" s="217"/>
    </row>
    <row r="481" spans="32:42"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</sheetData>
  <phoneticPr fontId="53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Normal="100" workbookViewId="0">
      <pane xSplit="1" topLeftCell="B1" activePane="topRight" state="frozen"/>
      <selection pane="topRight" activeCell="W21" sqref="W21"/>
    </sheetView>
  </sheetViews>
  <sheetFormatPr defaultRowHeight="15"/>
  <cols>
    <col min="1" max="1" width="1.85546875" customWidth="1"/>
    <col min="2" max="2" width="4" customWidth="1"/>
    <col min="3" max="3" width="31.5703125" customWidth="1"/>
    <col min="4" max="4" width="9.7109375" customWidth="1"/>
    <col min="5" max="5" width="7.28515625" customWidth="1"/>
    <col min="6" max="6" width="6.85546875" customWidth="1"/>
    <col min="7" max="7" width="6.7109375" customWidth="1"/>
    <col min="8" max="8" width="6.5703125" customWidth="1"/>
    <col min="9" max="9" width="6.28515625" customWidth="1"/>
    <col min="10" max="11" width="6.7109375" customWidth="1"/>
    <col min="12" max="12" width="7" customWidth="1"/>
    <col min="13" max="13" width="6.28515625" customWidth="1"/>
    <col min="14" max="14" width="6.7109375" customWidth="1"/>
    <col min="15" max="15" width="6.28515625" customWidth="1"/>
    <col min="16" max="16" width="6.7109375" customWidth="1"/>
    <col min="17" max="17" width="8.140625" customWidth="1"/>
    <col min="18" max="18" width="7.140625" customWidth="1"/>
    <col min="25" max="25" width="7.7109375" customWidth="1"/>
    <col min="26" max="26" width="18.5703125" customWidth="1"/>
    <col min="28" max="28" width="5.7109375" customWidth="1"/>
    <col min="29" max="29" width="6" customWidth="1"/>
    <col min="30" max="30" width="9" customWidth="1"/>
  </cols>
  <sheetData>
    <row r="1" spans="2:31" ht="10.5" customHeight="1"/>
    <row r="2" spans="2:31" ht="16.5" thickBot="1">
      <c r="B2" s="1141" t="s">
        <v>47</v>
      </c>
      <c r="D2" s="188" t="s">
        <v>48</v>
      </c>
      <c r="K2" t="s">
        <v>647</v>
      </c>
      <c r="P2" s="38"/>
      <c r="Q2" s="38"/>
      <c r="R2" s="38"/>
      <c r="S2" s="217"/>
      <c r="T2" s="324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2:31">
      <c r="B3" s="116"/>
      <c r="C3" s="1914"/>
      <c r="D3" s="36" t="s">
        <v>49</v>
      </c>
      <c r="E3" s="93" t="s">
        <v>648</v>
      </c>
      <c r="F3" s="93"/>
      <c r="G3" s="93"/>
      <c r="H3" s="93"/>
      <c r="I3" s="93"/>
      <c r="J3" s="93"/>
      <c r="K3" s="93"/>
      <c r="L3" s="93"/>
      <c r="M3" s="67"/>
      <c r="N3" s="67"/>
      <c r="O3" s="94"/>
      <c r="P3" s="95"/>
      <c r="Q3" s="36" t="s">
        <v>50</v>
      </c>
      <c r="R3" s="36" t="s">
        <v>51</v>
      </c>
      <c r="S3" s="275"/>
      <c r="T3" s="1121"/>
      <c r="U3" s="217"/>
      <c r="V3" s="1121"/>
      <c r="W3" s="275"/>
      <c r="X3" s="217"/>
      <c r="Y3" s="217"/>
      <c r="Z3" s="217"/>
      <c r="AA3" s="217"/>
      <c r="AB3" s="217"/>
      <c r="AC3" s="217"/>
      <c r="AD3" s="217"/>
      <c r="AE3" s="217"/>
    </row>
    <row r="4" spans="2:31">
      <c r="B4" s="86"/>
      <c r="C4" s="1915"/>
      <c r="D4" s="1916" t="s">
        <v>649</v>
      </c>
      <c r="E4" s="1127" t="s">
        <v>684</v>
      </c>
      <c r="F4" s="1127"/>
      <c r="H4" s="1127"/>
      <c r="J4" s="1127"/>
      <c r="L4" t="s">
        <v>657</v>
      </c>
      <c r="M4" s="25"/>
      <c r="N4" s="25"/>
      <c r="O4" s="18"/>
      <c r="P4" s="97"/>
      <c r="Q4" s="1916" t="s">
        <v>654</v>
      </c>
      <c r="R4" s="96" t="s">
        <v>52</v>
      </c>
      <c r="S4" s="275"/>
      <c r="T4" s="1121"/>
      <c r="U4" s="217"/>
      <c r="V4" s="1121"/>
      <c r="W4" s="275"/>
      <c r="X4" s="217"/>
      <c r="Y4" s="217"/>
      <c r="Z4" s="217"/>
      <c r="AA4" s="217"/>
      <c r="AB4" s="217"/>
      <c r="AC4" s="217"/>
      <c r="AD4" s="217"/>
      <c r="AE4" s="217"/>
    </row>
    <row r="5" spans="2:31" ht="15.75" thickBot="1">
      <c r="B5" s="86"/>
      <c r="C5" s="1917" t="s">
        <v>53</v>
      </c>
      <c r="D5" s="96" t="s">
        <v>50</v>
      </c>
      <c r="E5" s="99"/>
      <c r="F5" s="99"/>
      <c r="G5" s="99"/>
      <c r="I5" s="99"/>
      <c r="K5" s="87" t="s">
        <v>264</v>
      </c>
      <c r="L5" s="99"/>
      <c r="M5" s="69"/>
      <c r="N5" s="69"/>
      <c r="O5" s="69"/>
      <c r="P5" s="71"/>
      <c r="Q5" s="96" t="s">
        <v>55</v>
      </c>
      <c r="R5" s="96" t="s">
        <v>54</v>
      </c>
      <c r="S5" s="1121"/>
      <c r="T5" s="1121"/>
      <c r="U5" s="217"/>
      <c r="V5" s="1121"/>
      <c r="W5" s="275"/>
      <c r="X5" s="217"/>
      <c r="Y5" s="217"/>
      <c r="Z5" s="217"/>
      <c r="AA5" s="217"/>
      <c r="AB5" s="217"/>
      <c r="AC5" s="217"/>
      <c r="AD5" s="1334"/>
      <c r="AE5" s="217"/>
    </row>
    <row r="6" spans="2:31">
      <c r="B6" s="86" t="s">
        <v>651</v>
      </c>
      <c r="C6" s="1915"/>
      <c r="D6" s="96" t="s">
        <v>69</v>
      </c>
      <c r="E6" s="36" t="s">
        <v>56</v>
      </c>
      <c r="F6" s="36" t="s">
        <v>57</v>
      </c>
      <c r="G6" s="36" t="s">
        <v>58</v>
      </c>
      <c r="H6" s="36" t="s">
        <v>59</v>
      </c>
      <c r="I6" s="1918" t="s">
        <v>60</v>
      </c>
      <c r="J6" s="36" t="s">
        <v>61</v>
      </c>
      <c r="K6" s="1918" t="s">
        <v>62</v>
      </c>
      <c r="L6" s="36" t="s">
        <v>63</v>
      </c>
      <c r="M6" s="1918" t="s">
        <v>64</v>
      </c>
      <c r="N6" s="1920" t="s">
        <v>65</v>
      </c>
      <c r="O6" s="100" t="s">
        <v>66</v>
      </c>
      <c r="P6" s="100" t="s">
        <v>67</v>
      </c>
      <c r="Q6" s="96" t="s">
        <v>655</v>
      </c>
      <c r="R6" s="96" t="s">
        <v>68</v>
      </c>
      <c r="S6" s="1121"/>
      <c r="T6" s="1121"/>
      <c r="U6" s="217"/>
      <c r="V6" s="1121"/>
      <c r="W6" s="275"/>
      <c r="X6" s="217"/>
      <c r="Y6" s="217"/>
      <c r="Z6" s="217"/>
      <c r="AA6" s="217"/>
      <c r="AB6" s="1015"/>
      <c r="AC6" s="217"/>
      <c r="AD6" s="1334"/>
      <c r="AE6" s="217"/>
    </row>
    <row r="7" spans="2:31">
      <c r="B7" s="86"/>
      <c r="C7" s="1917" t="s">
        <v>652</v>
      </c>
      <c r="D7" s="6"/>
      <c r="E7" s="96" t="s">
        <v>70</v>
      </c>
      <c r="F7" s="96" t="s">
        <v>70</v>
      </c>
      <c r="G7" s="96" t="s">
        <v>70</v>
      </c>
      <c r="H7" s="96" t="s">
        <v>70</v>
      </c>
      <c r="I7" s="1547" t="s">
        <v>70</v>
      </c>
      <c r="J7" s="96" t="s">
        <v>70</v>
      </c>
      <c r="K7" s="1547" t="s">
        <v>70</v>
      </c>
      <c r="L7" s="96" t="s">
        <v>70</v>
      </c>
      <c r="M7" s="1547" t="s">
        <v>70</v>
      </c>
      <c r="N7" s="1666" t="s">
        <v>70</v>
      </c>
      <c r="O7" s="96" t="s">
        <v>70</v>
      </c>
      <c r="P7" s="96" t="s">
        <v>70</v>
      </c>
      <c r="Q7" s="1916" t="s">
        <v>656</v>
      </c>
      <c r="R7" s="96" t="s">
        <v>594</v>
      </c>
      <c r="S7" s="275"/>
      <c r="T7" s="1121"/>
      <c r="U7" s="217"/>
      <c r="V7" s="1121"/>
      <c r="W7" s="275"/>
      <c r="X7" s="217"/>
      <c r="Y7" s="217"/>
      <c r="Z7" s="217"/>
      <c r="AA7" s="217"/>
      <c r="AB7" s="1015"/>
      <c r="AC7" s="217"/>
      <c r="AD7" s="1335"/>
      <c r="AE7" s="217"/>
    </row>
    <row r="8" spans="2:31" ht="15.75" thickBot="1">
      <c r="B8" s="86"/>
      <c r="C8" s="1919"/>
      <c r="D8" s="39" t="s">
        <v>653</v>
      </c>
      <c r="E8" s="69"/>
      <c r="F8" s="70"/>
      <c r="G8" s="69"/>
      <c r="H8" s="70"/>
      <c r="I8" s="149"/>
      <c r="J8" s="70"/>
      <c r="K8" s="70"/>
      <c r="L8" s="69"/>
      <c r="M8" s="70"/>
      <c r="N8" s="149"/>
      <c r="O8" s="1921"/>
      <c r="P8" s="70"/>
      <c r="Q8" s="39"/>
      <c r="R8" s="39" t="s">
        <v>595</v>
      </c>
      <c r="S8" s="229"/>
      <c r="T8" s="1121"/>
      <c r="U8" s="275"/>
      <c r="V8" s="1121"/>
      <c r="W8" s="275"/>
      <c r="X8" s="217"/>
      <c r="Y8" s="564"/>
      <c r="Z8" s="1121"/>
      <c r="AA8" s="441"/>
      <c r="AB8" s="1336"/>
      <c r="AC8" s="217"/>
      <c r="AD8" s="1335"/>
      <c r="AE8" s="217"/>
    </row>
    <row r="9" spans="2:31">
      <c r="B9" s="1922">
        <v>1</v>
      </c>
      <c r="C9" s="1223" t="s">
        <v>658</v>
      </c>
      <c r="D9" s="1932">
        <v>42</v>
      </c>
      <c r="E9" s="1981">
        <f>'ОБЕД раскладка 12-18л. '!Q10</f>
        <v>40</v>
      </c>
      <c r="F9" s="1982">
        <f>'ОБЕД раскладка 12-18л. '!Q26</f>
        <v>50</v>
      </c>
      <c r="G9" s="1982">
        <f>'ОБЕД раскладка 12-18л. '!Q43</f>
        <v>40</v>
      </c>
      <c r="H9" s="1982">
        <f>'ОБЕД раскладка 12-18л. '!Q64</f>
        <v>40</v>
      </c>
      <c r="I9" s="1982">
        <f>'ОБЕД раскладка 12-18л. '!Q80</f>
        <v>40</v>
      </c>
      <c r="J9" s="1983">
        <f>'ОБЕД раскладка 12-18л. '!Q97</f>
        <v>40</v>
      </c>
      <c r="K9" s="1982">
        <f>'ОБЕД раскладка 12-18л. '!Q120</f>
        <v>40</v>
      </c>
      <c r="L9" s="1982">
        <f>'ОБЕД раскладка 12-18л. '!Q135</f>
        <v>40</v>
      </c>
      <c r="M9" s="1982">
        <f>'ОБЕД раскладка 12-18л. '!Q154</f>
        <v>40</v>
      </c>
      <c r="N9" s="1982">
        <f>'ОБЕД раскладка 12-18л. '!Q177</f>
        <v>40</v>
      </c>
      <c r="O9" s="1982">
        <f>'ОБЕД раскладка 12-18л. '!Q196</f>
        <v>40</v>
      </c>
      <c r="P9" s="1984">
        <f>'ОБЕД раскладка 12-18л. '!Q211</f>
        <v>54</v>
      </c>
      <c r="Q9" s="1971">
        <v>42</v>
      </c>
      <c r="R9" s="1972">
        <v>100</v>
      </c>
      <c r="S9" s="1121"/>
      <c r="T9" s="217"/>
      <c r="U9" s="1124"/>
      <c r="V9" s="217"/>
      <c r="W9" s="217"/>
      <c r="X9" s="217"/>
      <c r="Y9" s="1337"/>
      <c r="Z9" s="275"/>
      <c r="AA9" s="244"/>
      <c r="AB9" s="1338"/>
      <c r="AC9" s="217"/>
      <c r="AD9" s="1339"/>
      <c r="AE9" s="217"/>
    </row>
    <row r="10" spans="2:31">
      <c r="B10" s="1923">
        <v>2</v>
      </c>
      <c r="C10" s="924" t="s">
        <v>72</v>
      </c>
      <c r="D10" s="1979">
        <v>70</v>
      </c>
      <c r="E10" s="1978">
        <f>'ОБЕД раскладка 12-18л. '!Q11</f>
        <v>60</v>
      </c>
      <c r="F10" s="1343">
        <f>'ОБЕД раскладка 12-18л. '!Q27</f>
        <v>70</v>
      </c>
      <c r="G10" s="1343">
        <f>'ОБЕД раскладка 12-18л. '!Q44</f>
        <v>50</v>
      </c>
      <c r="H10" s="1343">
        <f>'ОБЕД раскладка 12-18л. '!Q65</f>
        <v>70</v>
      </c>
      <c r="I10" s="1343">
        <f>'ОБЕД раскладка 12-18л. '!Q81</f>
        <v>88.1</v>
      </c>
      <c r="J10" s="1344">
        <f>'ОБЕД раскладка 12-18л. '!Q98</f>
        <v>70</v>
      </c>
      <c r="K10" s="1343">
        <f>'ОБЕД раскладка 12-18л. '!Q121</f>
        <v>70</v>
      </c>
      <c r="L10" s="1343">
        <f>'ОБЕД раскладка 12-18л. '!Q136</f>
        <v>85</v>
      </c>
      <c r="M10" s="1343">
        <f>'ОБЕД раскладка 12-18л. '!Q155</f>
        <v>70</v>
      </c>
      <c r="N10" s="1343">
        <f>'ОБЕД раскладка 12-18л. '!Q178</f>
        <v>70</v>
      </c>
      <c r="O10" s="1343">
        <f>'ОБЕД раскладка 12-18л. '!Q197</f>
        <v>60</v>
      </c>
      <c r="P10" s="1965">
        <f>'ОБЕД раскладка 12-18л. '!Q212</f>
        <v>76.900000000000006</v>
      </c>
      <c r="Q10" s="1973">
        <v>70</v>
      </c>
      <c r="R10" s="1347">
        <v>100</v>
      </c>
      <c r="S10" s="1121"/>
      <c r="T10" s="217"/>
      <c r="U10" s="217"/>
      <c r="V10" s="217"/>
      <c r="W10" s="217"/>
      <c r="X10" s="217"/>
      <c r="Y10" s="1337"/>
      <c r="Z10" s="275"/>
      <c r="AA10" s="244"/>
      <c r="AB10" s="1338"/>
      <c r="AC10" s="217"/>
      <c r="AD10" s="1339"/>
      <c r="AE10" s="217"/>
    </row>
    <row r="11" spans="2:31">
      <c r="B11" s="1923">
        <v>3</v>
      </c>
      <c r="C11" s="924" t="s">
        <v>73</v>
      </c>
      <c r="D11" s="1979">
        <v>7</v>
      </c>
      <c r="E11" s="1978">
        <f>'ОБЕД раскладка 12-18л. '!Q12</f>
        <v>4.6400000000000006</v>
      </c>
      <c r="F11" s="1343">
        <f>'ОБЕД раскладка 12-18л. '!Q28</f>
        <v>0.4</v>
      </c>
      <c r="G11" s="1343">
        <v>0</v>
      </c>
      <c r="H11" s="1343">
        <v>0</v>
      </c>
      <c r="I11" s="1343">
        <f>'ОБЕД раскладка 12-18л. '!Q82</f>
        <v>0.4</v>
      </c>
      <c r="J11" s="1344">
        <f>'ОБЕД раскладка 12-18л. '!Q99</f>
        <v>18.7</v>
      </c>
      <c r="K11" s="1343">
        <v>0</v>
      </c>
      <c r="L11" s="1343">
        <f>'ОБЕД раскладка 12-18л. '!Q137</f>
        <v>7.7</v>
      </c>
      <c r="M11" s="1343">
        <v>0</v>
      </c>
      <c r="N11" s="1343">
        <f>'ОБЕД раскладка 12-18л. '!Q179</f>
        <v>20.75</v>
      </c>
      <c r="O11" s="1343">
        <f>'ОБЕД раскладка 12-18л. '!Q198</f>
        <v>26.91</v>
      </c>
      <c r="P11" s="1965">
        <f>'ОБЕД раскладка 12-18л. '!Q213</f>
        <v>4.5</v>
      </c>
      <c r="Q11" s="1973">
        <v>7</v>
      </c>
      <c r="R11" s="1347">
        <v>100</v>
      </c>
      <c r="S11" s="1121"/>
      <c r="T11" s="217"/>
      <c r="U11" s="217"/>
      <c r="V11" s="217"/>
      <c r="W11" s="217"/>
      <c r="X11" s="217"/>
      <c r="Y11" s="1337"/>
      <c r="Z11" s="275"/>
      <c r="AA11" s="244"/>
      <c r="AB11" s="1338"/>
      <c r="AC11" s="217"/>
      <c r="AD11" s="1339"/>
      <c r="AE11" s="217"/>
    </row>
    <row r="12" spans="2:31">
      <c r="B12" s="1923">
        <v>4</v>
      </c>
      <c r="C12" s="924" t="s">
        <v>74</v>
      </c>
      <c r="D12" s="1979">
        <v>17.5</v>
      </c>
      <c r="E12" s="1978">
        <v>0</v>
      </c>
      <c r="F12" s="1343">
        <f>'ОБЕД раскладка 12-18л. '!Q29</f>
        <v>20</v>
      </c>
      <c r="G12" s="1343">
        <f>'ОБЕД раскладка 12-18л. '!Q45</f>
        <v>10.5</v>
      </c>
      <c r="H12" s="1343">
        <f>'ОБЕД раскладка 12-18л. '!Q66</f>
        <v>20</v>
      </c>
      <c r="I12" s="1343">
        <f>'ОБЕД раскладка 12-18л. '!Q83</f>
        <v>38</v>
      </c>
      <c r="J12" s="1344">
        <f>'ОБЕД раскладка 12-18л. '!Q100</f>
        <v>29.45</v>
      </c>
      <c r="K12" s="1343">
        <f>'ОБЕД раскладка 12-18л. '!Q122</f>
        <v>45.9</v>
      </c>
      <c r="L12" s="1343">
        <v>0</v>
      </c>
      <c r="M12" s="1343">
        <v>0</v>
      </c>
      <c r="N12" s="1343">
        <v>0</v>
      </c>
      <c r="O12" s="1343">
        <f>'ОБЕД раскладка 12-18л. '!Q199</f>
        <v>31</v>
      </c>
      <c r="P12" s="1965">
        <f>'ОБЕД раскладка 12-18л. '!Q214</f>
        <v>15.15</v>
      </c>
      <c r="Q12" s="1974">
        <v>17.5</v>
      </c>
      <c r="R12" s="1347">
        <v>100</v>
      </c>
      <c r="S12" s="1121"/>
      <c r="T12" s="217"/>
      <c r="U12" s="217"/>
      <c r="V12" s="217"/>
      <c r="W12" s="217"/>
      <c r="X12" s="217"/>
      <c r="Y12" s="1337"/>
      <c r="Z12" s="275"/>
      <c r="AA12" s="244"/>
      <c r="AB12" s="1338"/>
      <c r="AC12" s="217"/>
      <c r="AD12" s="1339"/>
      <c r="AE12" s="217"/>
    </row>
    <row r="13" spans="2:31">
      <c r="B13" s="1923">
        <v>5</v>
      </c>
      <c r="C13" s="924" t="s">
        <v>75</v>
      </c>
      <c r="D13" s="1979">
        <v>7</v>
      </c>
      <c r="E13" s="1978">
        <f>'ОБЕД раскладка 12-18л. '!Q13</f>
        <v>44</v>
      </c>
      <c r="F13" s="1343">
        <v>0</v>
      </c>
      <c r="G13" s="1343">
        <f>'ОБЕД раскладка 12-18л. '!Q46</f>
        <v>20</v>
      </c>
      <c r="H13" s="1343">
        <v>0</v>
      </c>
      <c r="I13" s="1343">
        <v>0</v>
      </c>
      <c r="J13" s="1344">
        <v>0</v>
      </c>
      <c r="K13" s="1343">
        <v>0</v>
      </c>
      <c r="L13" s="1343">
        <v>0</v>
      </c>
      <c r="M13" s="1343">
        <v>0</v>
      </c>
      <c r="N13" s="1343">
        <v>0</v>
      </c>
      <c r="O13" s="1343">
        <f>'ОБЕД раскладка 12-18л. '!Q200</f>
        <v>20</v>
      </c>
      <c r="P13" s="1965">
        <v>0</v>
      </c>
      <c r="Q13" s="1973">
        <v>7</v>
      </c>
      <c r="R13" s="1347">
        <v>100</v>
      </c>
      <c r="S13" s="1121"/>
      <c r="T13" s="217"/>
      <c r="U13" s="217"/>
      <c r="V13" s="217"/>
      <c r="W13" s="217"/>
      <c r="X13" s="217"/>
      <c r="Y13" s="1337"/>
      <c r="Z13" s="275"/>
      <c r="AA13" s="244"/>
      <c r="AB13" s="1338"/>
      <c r="AC13" s="217"/>
      <c r="AD13" s="1339"/>
      <c r="AE13" s="217"/>
    </row>
    <row r="14" spans="2:31">
      <c r="B14" s="1923">
        <v>6</v>
      </c>
      <c r="C14" s="924" t="s">
        <v>76</v>
      </c>
      <c r="D14" s="1979">
        <v>65.45</v>
      </c>
      <c r="E14" s="1978">
        <f>'ОБЕД раскладка 12-18л. '!Q14</f>
        <v>20</v>
      </c>
      <c r="F14" s="1343">
        <f>'ОБЕД раскладка 12-18л. '!Q30</f>
        <v>105.6</v>
      </c>
      <c r="G14" s="1343">
        <v>0</v>
      </c>
      <c r="H14" s="1343">
        <f>'ОБЕД раскладка 12-18л. '!Q67</f>
        <v>162</v>
      </c>
      <c r="I14" s="1343">
        <f>'ОБЕД раскладка 12-18л. '!Q84</f>
        <v>30</v>
      </c>
      <c r="J14" s="1344">
        <v>0</v>
      </c>
      <c r="K14" s="1343">
        <f>'ОБЕД раскладка 12-18л. '!Q123</f>
        <v>8</v>
      </c>
      <c r="L14" s="1343">
        <f>'ОБЕД раскладка 12-18л. '!Q138</f>
        <v>155.6</v>
      </c>
      <c r="M14" s="1343">
        <f>'ОБЕД раскладка 12-18л. '!Q156</f>
        <v>50.2</v>
      </c>
      <c r="N14" s="1343">
        <f>'ОБЕД раскладка 12-18л. '!Q180</f>
        <v>190</v>
      </c>
      <c r="O14" s="1343">
        <v>0</v>
      </c>
      <c r="P14" s="1965">
        <f>'ОБЕД раскладка 12-18л. '!Q215</f>
        <v>64</v>
      </c>
      <c r="Q14" s="1973">
        <v>65.45</v>
      </c>
      <c r="R14" s="1347">
        <v>100</v>
      </c>
      <c r="S14" s="1121"/>
      <c r="T14" s="217"/>
      <c r="U14" s="217"/>
      <c r="V14" s="217"/>
      <c r="W14" s="217"/>
      <c r="X14" s="217"/>
      <c r="Y14" s="1337"/>
      <c r="Z14" s="275"/>
      <c r="AA14" s="244"/>
      <c r="AB14" s="1338"/>
      <c r="AC14" s="217"/>
      <c r="AD14" s="1339"/>
      <c r="AE14" s="217"/>
    </row>
    <row r="15" spans="2:31">
      <c r="B15" s="1923">
        <v>7</v>
      </c>
      <c r="C15" s="924" t="s">
        <v>659</v>
      </c>
      <c r="D15" s="1979">
        <v>112</v>
      </c>
      <c r="E15" s="1978">
        <f>'ОБЕД раскладка 12-18л. '!Q15</f>
        <v>166.22</v>
      </c>
      <c r="F15" s="1343">
        <f>'ОБЕД раскладка 12-18л. '!Q31</f>
        <v>114.405</v>
      </c>
      <c r="G15" s="1343">
        <f>'ОБЕД раскладка 12-18л. '!Q47</f>
        <v>21.5</v>
      </c>
      <c r="H15" s="1343">
        <f>'ОБЕД раскладка 12-18л. '!Q68</f>
        <v>99.92</v>
      </c>
      <c r="I15" s="1343">
        <f>'ОБЕД раскладка 12-18л. '!Q85</f>
        <v>180.19499999999999</v>
      </c>
      <c r="J15" s="1344">
        <f>'ОБЕД раскладка 12-18л. '!Q101</f>
        <v>10</v>
      </c>
      <c r="K15" s="1343">
        <f>'ОБЕД раскладка 12-18л. '!Q124</f>
        <v>158.35</v>
      </c>
      <c r="L15" s="1343">
        <f>'ОБЕД раскладка 12-18л. '!Q139</f>
        <v>191.57999999999998</v>
      </c>
      <c r="M15" s="1343">
        <f>'ОБЕД раскладка 12-18л. '!Q157</f>
        <v>113.5</v>
      </c>
      <c r="N15" s="1343">
        <f>'ОБЕД раскладка 12-18л. '!Q181</f>
        <v>91.83</v>
      </c>
      <c r="O15" s="1343">
        <f>'ОБЕД раскладка 12-18л. '!Q201</f>
        <v>21.5</v>
      </c>
      <c r="P15" s="1965">
        <f>'ОБЕД раскладка 12-18л. '!Q216</f>
        <v>175</v>
      </c>
      <c r="Q15" s="1975">
        <v>112</v>
      </c>
      <c r="R15" s="1347">
        <v>100</v>
      </c>
      <c r="S15" s="1121"/>
      <c r="T15" s="217"/>
      <c r="U15" s="217"/>
      <c r="V15" s="217"/>
      <c r="W15" s="217"/>
      <c r="X15" s="217"/>
      <c r="Y15" s="1337"/>
      <c r="Z15" s="275"/>
      <c r="AA15" s="244"/>
      <c r="AB15" s="1338"/>
      <c r="AC15" s="217"/>
      <c r="AD15" s="1340"/>
      <c r="AE15" s="217"/>
    </row>
    <row r="16" spans="2:31">
      <c r="B16" s="1923">
        <v>8</v>
      </c>
      <c r="C16" s="924" t="s">
        <v>660</v>
      </c>
      <c r="D16" s="1979">
        <v>64.75</v>
      </c>
      <c r="E16" s="1978">
        <v>0</v>
      </c>
      <c r="F16" s="1343">
        <f>'ОБЕД раскладка 12-18л. '!Q32</f>
        <v>0</v>
      </c>
      <c r="G16" s="1343">
        <f>'ОБЕД раскладка 12-18л. '!Q48</f>
        <v>100</v>
      </c>
      <c r="H16" s="1343">
        <f>'ОБЕД раскладка 12-18л. '!Q69</f>
        <v>90</v>
      </c>
      <c r="I16" s="1343">
        <f>'ОБЕД раскладка 12-18л. '!Q86</f>
        <v>90</v>
      </c>
      <c r="J16" s="1344">
        <v>0</v>
      </c>
      <c r="K16" s="1343">
        <f>'ОБЕД раскладка 12-18л. '!Q125</f>
        <v>100</v>
      </c>
      <c r="L16" s="1343">
        <f>'ОБЕД раскладка 12-18л. '!Q140</f>
        <v>100</v>
      </c>
      <c r="M16" s="1343">
        <v>0</v>
      </c>
      <c r="N16" s="1343">
        <f>'ОБЕД раскладка 12-18л. '!Q182</f>
        <v>107</v>
      </c>
      <c r="O16" s="1343">
        <f>'ОБЕД раскладка 12-18л. '!Q202</f>
        <v>100</v>
      </c>
      <c r="P16" s="1965">
        <f>'ОБЕД раскладка 12-18л. '!Q217</f>
        <v>90</v>
      </c>
      <c r="Q16" s="1973">
        <v>64.75</v>
      </c>
      <c r="R16" s="1347">
        <v>100</v>
      </c>
      <c r="S16" s="1121"/>
      <c r="T16" s="217"/>
      <c r="U16" s="217"/>
      <c r="V16" s="217"/>
      <c r="W16" s="217"/>
      <c r="X16" s="217"/>
      <c r="Y16" s="1337"/>
      <c r="Z16" s="275"/>
      <c r="AA16" s="244"/>
      <c r="AB16" s="1338"/>
      <c r="AC16" s="217"/>
      <c r="AD16" s="1339"/>
      <c r="AE16" s="217"/>
    </row>
    <row r="17" spans="2:31">
      <c r="B17" s="1923">
        <v>9</v>
      </c>
      <c r="C17" s="924" t="s">
        <v>204</v>
      </c>
      <c r="D17" s="1979">
        <v>7</v>
      </c>
      <c r="E17" s="1978">
        <v>0</v>
      </c>
      <c r="F17" s="1343">
        <v>0</v>
      </c>
      <c r="G17" s="1343">
        <v>0</v>
      </c>
      <c r="H17" s="1343">
        <f>'ОБЕД раскладка 12-18л. '!Q70</f>
        <v>27</v>
      </c>
      <c r="I17" s="1343">
        <v>0</v>
      </c>
      <c r="J17" s="1344">
        <v>0</v>
      </c>
      <c r="K17" s="1343">
        <v>0</v>
      </c>
      <c r="L17" s="1343">
        <v>0</v>
      </c>
      <c r="M17" s="1343">
        <v>0</v>
      </c>
      <c r="N17" s="1343">
        <f>'ОБЕД раскладка 12-18л. '!Q183</f>
        <v>30</v>
      </c>
      <c r="O17" s="1343">
        <v>0</v>
      </c>
      <c r="P17" s="1965">
        <f>'ОБЕД раскладка 12-18л. '!Q218</f>
        <v>27</v>
      </c>
      <c r="Q17" s="1973">
        <v>7</v>
      </c>
      <c r="R17" s="1347">
        <v>100</v>
      </c>
      <c r="S17" s="1121"/>
      <c r="T17" s="217"/>
      <c r="U17" s="217"/>
      <c r="V17" s="217"/>
      <c r="W17" s="217"/>
      <c r="X17" s="217"/>
      <c r="Y17" s="1337"/>
      <c r="Z17" s="275"/>
      <c r="AA17" s="244"/>
      <c r="AB17" s="1338"/>
      <c r="AC17" s="217"/>
      <c r="AD17" s="1339"/>
      <c r="AE17" s="217"/>
    </row>
    <row r="18" spans="2:31" ht="14.25" customHeight="1">
      <c r="B18" s="1923">
        <v>10</v>
      </c>
      <c r="C18" s="924" t="s">
        <v>661</v>
      </c>
      <c r="D18" s="1979">
        <v>70</v>
      </c>
      <c r="E18" s="1978">
        <f>'ОБЕД раскладка 12-18л. '!Q16</f>
        <v>200</v>
      </c>
      <c r="F18" s="1343">
        <f>'ОБЕД раскладка 12-18л. '!Q33</f>
        <v>200</v>
      </c>
      <c r="G18" s="1343">
        <v>0</v>
      </c>
      <c r="H18" s="1343">
        <v>0</v>
      </c>
      <c r="I18" s="1343">
        <f>'ОБЕД раскладка 12-18л. '!Q87</f>
        <v>200</v>
      </c>
      <c r="J18" s="1344">
        <v>0</v>
      </c>
      <c r="K18" s="1343">
        <v>0</v>
      </c>
      <c r="L18" s="1343">
        <f>'ОБЕД раскладка 12-18л. '!Q141</f>
        <v>200</v>
      </c>
      <c r="M18" s="1343">
        <v>0</v>
      </c>
      <c r="N18" s="1343">
        <f>'ОБЕД раскладка 12-18л. '!Q184</f>
        <v>40</v>
      </c>
      <c r="O18" s="1343">
        <v>0</v>
      </c>
      <c r="P18" s="1965">
        <v>0</v>
      </c>
      <c r="Q18" s="1973">
        <v>70</v>
      </c>
      <c r="R18" s="1347">
        <v>100</v>
      </c>
      <c r="S18" s="1121"/>
      <c r="T18" s="217"/>
      <c r="U18" s="217"/>
      <c r="V18" s="217"/>
      <c r="W18" s="217"/>
      <c r="X18" s="217"/>
      <c r="Y18" s="1337"/>
      <c r="Z18" s="275"/>
      <c r="AA18" s="244"/>
      <c r="AB18" s="1338"/>
      <c r="AC18" s="217"/>
      <c r="AD18" s="1339"/>
      <c r="AE18" s="217"/>
    </row>
    <row r="19" spans="2:31">
      <c r="B19" s="1923">
        <v>11</v>
      </c>
      <c r="C19" s="924" t="s">
        <v>258</v>
      </c>
      <c r="D19" s="1979">
        <v>27.3</v>
      </c>
      <c r="E19" s="1978">
        <v>0</v>
      </c>
      <c r="F19" s="1343">
        <v>0</v>
      </c>
      <c r="G19" s="1343">
        <v>0</v>
      </c>
      <c r="H19" s="1343">
        <f>'ОБЕД раскладка 12-18л. '!Q71</f>
        <v>88.8</v>
      </c>
      <c r="I19" s="1343">
        <v>0</v>
      </c>
      <c r="J19" s="1344">
        <v>0</v>
      </c>
      <c r="K19" s="1343">
        <f>'ОБЕД раскладка 12-18л. '!Q126</f>
        <v>102.7</v>
      </c>
      <c r="L19" s="1343">
        <f>'ОБЕД раскладка 12-18л. '!Q142</f>
        <v>24.1</v>
      </c>
      <c r="M19" s="1343">
        <v>0</v>
      </c>
      <c r="N19" s="1343">
        <f>'ОБЕД раскладка 12-18л. '!Q185</f>
        <v>112</v>
      </c>
      <c r="O19" s="1343">
        <v>0</v>
      </c>
      <c r="P19" s="1965">
        <v>0</v>
      </c>
      <c r="Q19" s="1973">
        <v>27.3</v>
      </c>
      <c r="R19" s="1347">
        <v>100</v>
      </c>
      <c r="S19" s="1121"/>
      <c r="T19" s="217"/>
      <c r="U19" s="217"/>
      <c r="V19" s="217"/>
      <c r="W19" s="217"/>
      <c r="X19" s="217"/>
      <c r="Y19" s="1337"/>
      <c r="Z19" s="275"/>
      <c r="AA19" s="244"/>
      <c r="AB19" s="1338"/>
      <c r="AC19" s="217"/>
      <c r="AD19" s="1339"/>
      <c r="AE19" s="217"/>
    </row>
    <row r="20" spans="2:31">
      <c r="B20" s="1923">
        <v>12</v>
      </c>
      <c r="C20" s="924" t="s">
        <v>259</v>
      </c>
      <c r="D20" s="1979">
        <v>18.55</v>
      </c>
      <c r="E20" s="1978">
        <v>0</v>
      </c>
      <c r="F20" s="1343">
        <v>0</v>
      </c>
      <c r="G20" s="1343">
        <v>0</v>
      </c>
      <c r="H20" s="1343">
        <v>0</v>
      </c>
      <c r="I20" s="1343">
        <f>'ОБЕД раскладка 12-18л. '!Q88</f>
        <v>74</v>
      </c>
      <c r="J20" s="1344">
        <v>0</v>
      </c>
      <c r="K20" s="1343">
        <v>0</v>
      </c>
      <c r="L20" s="1343">
        <f>'ОБЕД раскладка 12-18л. '!Q143</f>
        <v>57.82</v>
      </c>
      <c r="M20" s="1343">
        <f>'ОБЕД раскладка 12-18л. '!Q158</f>
        <v>90.78</v>
      </c>
      <c r="N20" s="1343">
        <v>0</v>
      </c>
      <c r="O20" s="1343">
        <v>0</v>
      </c>
      <c r="P20" s="1965">
        <v>0</v>
      </c>
      <c r="Q20" s="1973">
        <v>18.55</v>
      </c>
      <c r="R20" s="1347">
        <v>100</v>
      </c>
      <c r="S20" s="1121"/>
      <c r="T20" s="217"/>
      <c r="U20" s="217"/>
      <c r="V20" s="217"/>
      <c r="W20" s="217"/>
      <c r="X20" s="217"/>
      <c r="Y20" s="1337"/>
      <c r="Z20" s="275"/>
      <c r="AA20" s="244"/>
      <c r="AB20" s="1338"/>
      <c r="AC20" s="217"/>
      <c r="AD20" s="1339"/>
      <c r="AE20" s="217"/>
    </row>
    <row r="21" spans="2:31" ht="12.75" customHeight="1">
      <c r="B21" s="1923">
        <v>13</v>
      </c>
      <c r="C21" s="924" t="s">
        <v>78</v>
      </c>
      <c r="D21" s="1979">
        <v>26.95</v>
      </c>
      <c r="E21" s="1978">
        <v>0</v>
      </c>
      <c r="F21" s="1343">
        <f>'ОБЕД раскладка 12-18л. '!Q34</f>
        <v>103.2</v>
      </c>
      <c r="G21" s="1343">
        <v>0</v>
      </c>
      <c r="H21" s="1343">
        <v>0</v>
      </c>
      <c r="I21" s="1343">
        <v>0</v>
      </c>
      <c r="J21" s="1344">
        <v>0</v>
      </c>
      <c r="K21" s="1343">
        <v>0</v>
      </c>
      <c r="L21" s="1343">
        <v>0</v>
      </c>
      <c r="M21" s="1343">
        <f>'ОБЕД раскладка 12-18л. '!Q159</f>
        <v>220.20000000000002</v>
      </c>
      <c r="N21" s="1343">
        <v>0</v>
      </c>
      <c r="O21" s="1343">
        <v>0</v>
      </c>
      <c r="P21" s="1965">
        <v>0</v>
      </c>
      <c r="Q21" s="1973">
        <v>26.95</v>
      </c>
      <c r="R21" s="1347">
        <v>100</v>
      </c>
      <c r="S21" s="1121"/>
      <c r="T21" s="217"/>
      <c r="U21" s="217"/>
      <c r="V21" s="217"/>
      <c r="W21" s="217"/>
      <c r="X21" s="217"/>
      <c r="Y21" s="1337"/>
      <c r="Z21" s="275"/>
      <c r="AA21" s="244"/>
      <c r="AB21" s="1338"/>
      <c r="AC21" s="217"/>
      <c r="AD21" s="1339"/>
      <c r="AE21" s="217"/>
    </row>
    <row r="22" spans="2:31" ht="13.5" customHeight="1">
      <c r="B22" s="1923">
        <v>14</v>
      </c>
      <c r="C22" s="924" t="s">
        <v>260</v>
      </c>
      <c r="D22" s="1979">
        <v>14</v>
      </c>
      <c r="E22" s="1978">
        <f>'ОБЕД раскладка 12-18л. '!Q17</f>
        <v>103.5</v>
      </c>
      <c r="F22" s="1343">
        <v>0</v>
      </c>
      <c r="G22" s="1343">
        <v>0</v>
      </c>
      <c r="H22" s="1343">
        <v>0</v>
      </c>
      <c r="I22" s="1343">
        <v>0</v>
      </c>
      <c r="J22" s="1344">
        <v>0</v>
      </c>
      <c r="K22" s="1343">
        <v>0</v>
      </c>
      <c r="L22" s="1343">
        <v>0</v>
      </c>
      <c r="M22" s="1343">
        <v>0</v>
      </c>
      <c r="N22" s="1343">
        <v>0</v>
      </c>
      <c r="O22" s="1343">
        <v>0</v>
      </c>
      <c r="P22" s="1965">
        <f>'ОБЕД раскладка 12-18л. '!Q219</f>
        <v>64.5</v>
      </c>
      <c r="Q22" s="1973">
        <v>14</v>
      </c>
      <c r="R22" s="1347">
        <v>100</v>
      </c>
      <c r="S22" s="1121"/>
      <c r="T22" s="217"/>
      <c r="U22" s="217"/>
      <c r="V22" s="217"/>
      <c r="W22" s="217"/>
      <c r="X22" s="217"/>
      <c r="Y22" s="1337"/>
      <c r="Z22" s="275"/>
      <c r="AA22" s="244"/>
      <c r="AB22" s="1338"/>
      <c r="AC22" s="217"/>
      <c r="AD22" s="1339"/>
      <c r="AE22" s="217"/>
    </row>
    <row r="23" spans="2:31" ht="13.5" customHeight="1">
      <c r="B23" s="1923">
        <v>15</v>
      </c>
      <c r="C23" s="924" t="s">
        <v>662</v>
      </c>
      <c r="D23" s="1979">
        <v>122.5</v>
      </c>
      <c r="E23" s="1978">
        <v>0</v>
      </c>
      <c r="F23" s="1343">
        <f>'ОБЕД раскладка 12-18л. '!Q35</f>
        <v>27.6</v>
      </c>
      <c r="G23" s="1343">
        <f>'ОБЕД раскладка 12-18л. '!Q49</f>
        <v>225</v>
      </c>
      <c r="H23" s="1343">
        <v>0</v>
      </c>
      <c r="I23" s="1343">
        <f>'ОБЕД раскладка 12-18л. '!Q89</f>
        <v>22</v>
      </c>
      <c r="J23" s="1344">
        <f>'ОБЕД раскладка 12-18л. '!Q102</f>
        <v>289.37</v>
      </c>
      <c r="K23" s="1343">
        <v>0</v>
      </c>
      <c r="L23" s="1343">
        <f>'ОБЕД раскладка 12-18л. '!U135</f>
        <v>30.2</v>
      </c>
      <c r="M23" s="1343">
        <f>'ОБЕД раскладка 12-18л. '!Q160</f>
        <v>235.6</v>
      </c>
      <c r="N23" s="1343">
        <f>'ОБЕД раскладка 12-18л. '!Q186</f>
        <v>30.25</v>
      </c>
      <c r="O23" s="1343">
        <f>'ОБЕД раскладка 12-18л. '!Q203</f>
        <v>385</v>
      </c>
      <c r="P23" s="1965">
        <f>'ОБЕД раскладка 12-18л. '!Q220</f>
        <v>224.98</v>
      </c>
      <c r="Q23" s="1973">
        <v>122.5</v>
      </c>
      <c r="R23" s="1347">
        <v>100</v>
      </c>
      <c r="S23" s="1121"/>
      <c r="T23" s="217"/>
      <c r="U23" s="217"/>
      <c r="V23" s="217"/>
      <c r="W23" s="217"/>
      <c r="X23" s="217"/>
      <c r="Y23" s="1337"/>
      <c r="Z23" s="275"/>
      <c r="AA23" s="244"/>
      <c r="AB23" s="1338"/>
      <c r="AC23" s="217"/>
      <c r="AD23" s="1339"/>
      <c r="AE23" s="217"/>
    </row>
    <row r="24" spans="2:31" ht="13.5" customHeight="1">
      <c r="B24" s="1923">
        <v>16</v>
      </c>
      <c r="C24" s="924" t="s">
        <v>663</v>
      </c>
      <c r="D24" s="1979">
        <v>21</v>
      </c>
      <c r="E24" s="1978">
        <v>0</v>
      </c>
      <c r="F24" s="1351">
        <v>0</v>
      </c>
      <c r="G24" s="1352">
        <f>'ОБЕД раскладка 12-18л. '!Q51</f>
        <v>161</v>
      </c>
      <c r="H24" s="1343">
        <v>0</v>
      </c>
      <c r="I24" s="1353">
        <v>0</v>
      </c>
      <c r="J24" s="1354">
        <f>'ОБЕД раскладка 12-18л. '!Q104</f>
        <v>91</v>
      </c>
      <c r="K24" s="1343">
        <v>0</v>
      </c>
      <c r="L24" s="1353">
        <v>0</v>
      </c>
      <c r="M24" s="1351">
        <v>0</v>
      </c>
      <c r="N24" s="1355">
        <v>0</v>
      </c>
      <c r="O24" s="1353">
        <v>0</v>
      </c>
      <c r="P24" s="1966">
        <v>0</v>
      </c>
      <c r="Q24" s="1973">
        <v>21</v>
      </c>
      <c r="R24" s="1347">
        <v>100</v>
      </c>
      <c r="S24" s="1121"/>
      <c r="T24" s="217"/>
      <c r="U24" s="217"/>
      <c r="V24" s="217"/>
      <c r="W24" s="217"/>
      <c r="X24" s="217"/>
      <c r="Y24" s="1337"/>
      <c r="Z24" s="275"/>
      <c r="AA24" s="244"/>
      <c r="AB24" s="1338"/>
      <c r="AC24" s="217"/>
      <c r="AD24" s="1339"/>
      <c r="AE24" s="217"/>
    </row>
    <row r="25" spans="2:31" ht="13.5" customHeight="1">
      <c r="B25" s="1923">
        <v>17</v>
      </c>
      <c r="C25" s="924" t="s">
        <v>79</v>
      </c>
      <c r="D25" s="1979">
        <v>5.25</v>
      </c>
      <c r="E25" s="1978">
        <v>0</v>
      </c>
      <c r="F25" s="1356">
        <v>0</v>
      </c>
      <c r="G25" s="1352">
        <v>0</v>
      </c>
      <c r="H25" s="1343">
        <v>0</v>
      </c>
      <c r="I25" s="1353">
        <v>0</v>
      </c>
      <c r="J25" s="1354">
        <f>'ОБЕД раскладка 12-18л. '!Q105</f>
        <v>30</v>
      </c>
      <c r="K25" s="1343">
        <v>0</v>
      </c>
      <c r="L25" s="1353">
        <v>0</v>
      </c>
      <c r="M25" s="1351">
        <f>'ОБЕД раскладка 12-18л. '!Q161</f>
        <v>18</v>
      </c>
      <c r="N25" s="1351">
        <v>0</v>
      </c>
      <c r="O25" s="1353">
        <f>'ОБЕД раскладка 12-18л. '!Q204</f>
        <v>15</v>
      </c>
      <c r="P25" s="1966">
        <v>0</v>
      </c>
      <c r="Q25" s="1973">
        <v>5.25</v>
      </c>
      <c r="R25" s="1347">
        <v>100</v>
      </c>
      <c r="S25" s="1121"/>
      <c r="T25" s="217"/>
      <c r="U25" s="217"/>
      <c r="V25" s="217"/>
      <c r="W25" s="217"/>
      <c r="X25" s="217"/>
      <c r="Y25" s="1337"/>
      <c r="Z25" s="275"/>
      <c r="AA25" s="244"/>
      <c r="AB25" s="1338"/>
      <c r="AC25" s="217"/>
      <c r="AD25" s="1339"/>
      <c r="AE25" s="217"/>
    </row>
    <row r="26" spans="2:31" ht="12.75" customHeight="1">
      <c r="B26" s="1923">
        <v>18</v>
      </c>
      <c r="C26" s="924" t="s">
        <v>664</v>
      </c>
      <c r="D26" s="1979">
        <v>3.5</v>
      </c>
      <c r="E26" s="1978">
        <f>'ОБЕД раскладка 12-18л. '!Q18</f>
        <v>3.45</v>
      </c>
      <c r="F26" s="1351">
        <v>0</v>
      </c>
      <c r="G26" s="1352">
        <f>'ОБЕД раскладка 12-18л. '!Q52</f>
        <v>7</v>
      </c>
      <c r="H26" s="1343">
        <v>0</v>
      </c>
      <c r="I26" s="1353">
        <v>0</v>
      </c>
      <c r="J26" s="1354">
        <f>'ОБЕД раскладка 12-18л. '!Q106</f>
        <v>3.5</v>
      </c>
      <c r="K26" s="1343">
        <f>'ОБЕД раскладка 12-18л. '!Q127</f>
        <v>10</v>
      </c>
      <c r="L26" s="1353">
        <f>'ОБЕД раскладка 12-18л. '!U136</f>
        <v>0.85</v>
      </c>
      <c r="M26" s="1351">
        <v>0</v>
      </c>
      <c r="N26" s="1356">
        <f>'ОБЕД раскладка 12-18л. '!Q187</f>
        <v>5</v>
      </c>
      <c r="O26" s="1353">
        <v>0</v>
      </c>
      <c r="P26" s="1966">
        <f>'ОБЕД раскладка 12-18л. '!U211</f>
        <v>12.2</v>
      </c>
      <c r="Q26" s="1973">
        <v>3.5</v>
      </c>
      <c r="R26" s="1347">
        <v>100</v>
      </c>
      <c r="S26" s="1121"/>
      <c r="T26" s="217"/>
      <c r="U26" s="217"/>
      <c r="V26" s="217"/>
      <c r="W26" s="217"/>
      <c r="X26" s="217"/>
      <c r="Y26" s="1337"/>
      <c r="Z26" s="275"/>
      <c r="AA26" s="244"/>
      <c r="AB26" s="1338"/>
      <c r="AC26" s="217"/>
      <c r="AD26" s="1339"/>
      <c r="AE26" s="217"/>
    </row>
    <row r="27" spans="2:31" ht="13.5" customHeight="1">
      <c r="B27" s="1923">
        <v>19</v>
      </c>
      <c r="C27" s="924" t="s">
        <v>80</v>
      </c>
      <c r="D27" s="1979">
        <v>12.25</v>
      </c>
      <c r="E27" s="1978">
        <f>'ОБЕД раскладка 12-18л. '!Q19</f>
        <v>10.3</v>
      </c>
      <c r="F27" s="1355">
        <f>'ОБЕД раскладка 12-18л. '!Q36</f>
        <v>10.89</v>
      </c>
      <c r="G27" s="1352">
        <f>'ОБЕД раскладка 12-18л. '!Q53</f>
        <v>12</v>
      </c>
      <c r="H27" s="1343">
        <f>'ОБЕД раскладка 12-18л. '!Q72</f>
        <v>5</v>
      </c>
      <c r="I27" s="1353">
        <f>'ОБЕД раскладка 12-18л. '!Q90</f>
        <v>16</v>
      </c>
      <c r="J27" s="1357">
        <f>'ОБЕД раскладка 12-18л. '!Q107</f>
        <v>5</v>
      </c>
      <c r="K27" s="1343">
        <f>'ОБЕД раскладка 12-18л. '!Q128</f>
        <v>5</v>
      </c>
      <c r="L27" s="1353">
        <f>'ОБЕД раскладка 12-18л. '!U137</f>
        <v>16.119999999999997</v>
      </c>
      <c r="M27" s="1351">
        <f>'ОБЕД раскладка 12-18л. '!Q162</f>
        <v>22.75</v>
      </c>
      <c r="N27" s="1355">
        <f>'ОБЕД раскладка 12-18л. '!U177</f>
        <v>10.879999999999999</v>
      </c>
      <c r="O27" s="1353">
        <f>'ОБЕД раскладка 12-18л. '!U196</f>
        <v>25</v>
      </c>
      <c r="P27" s="1967">
        <f>'ОБЕД раскладка 12-18л. '!U212</f>
        <v>8.06</v>
      </c>
      <c r="Q27" s="1973">
        <v>12.25</v>
      </c>
      <c r="R27" s="1347">
        <v>100</v>
      </c>
      <c r="S27" s="1121"/>
      <c r="T27" s="217"/>
      <c r="U27" s="217"/>
      <c r="V27" s="217"/>
      <c r="W27" s="217"/>
      <c r="X27" s="217"/>
      <c r="Y27" s="1337"/>
      <c r="Z27" s="275"/>
      <c r="AA27" s="244"/>
      <c r="AB27" s="1338"/>
      <c r="AC27" s="217"/>
      <c r="AD27" s="1340"/>
      <c r="AE27" s="217"/>
    </row>
    <row r="28" spans="2:31">
      <c r="B28" s="1923">
        <v>20</v>
      </c>
      <c r="C28" s="924" t="s">
        <v>81</v>
      </c>
      <c r="D28" s="1979">
        <v>6.3</v>
      </c>
      <c r="E28" s="1978">
        <f>'ОБЕД раскладка 12-18л. '!Q20</f>
        <v>8</v>
      </c>
      <c r="F28" s="1355">
        <f>'ОБЕД раскладка 12-18л. '!Q37</f>
        <v>12</v>
      </c>
      <c r="G28" s="1359">
        <v>0</v>
      </c>
      <c r="H28" s="1343">
        <f>'ОБЕД раскладка 12-18л. '!Q73</f>
        <v>6.9</v>
      </c>
      <c r="I28" s="1353">
        <f>'ОБЕД раскладка 12-18л. '!Q91</f>
        <v>12</v>
      </c>
      <c r="J28" s="1354">
        <f>'ОБЕД раскладка 12-18л. '!Q108</f>
        <v>3.6</v>
      </c>
      <c r="K28" s="1343">
        <f>'ОБЕД раскладка 12-18л. '!Q129</f>
        <v>7</v>
      </c>
      <c r="L28" s="1353">
        <f>'ОБЕД раскладка 12-18л. '!U138</f>
        <v>8.75</v>
      </c>
      <c r="M28" s="1355">
        <v>0</v>
      </c>
      <c r="N28" s="1356">
        <f>'ОБЕД раскладка 12-18л. '!U178</f>
        <v>5.67</v>
      </c>
      <c r="O28" s="1353">
        <f>'ОБЕД раскладка 12-18л. '!U197</f>
        <v>2.5499999999999998</v>
      </c>
      <c r="P28" s="1967">
        <f>'ОБЕД раскладка 12-18л. '!U213</f>
        <v>9.129999999999999</v>
      </c>
      <c r="Q28" s="1973">
        <v>6.3</v>
      </c>
      <c r="R28" s="1347">
        <v>100</v>
      </c>
      <c r="S28" s="1121"/>
      <c r="T28" s="217"/>
      <c r="U28" s="217"/>
      <c r="V28" s="217"/>
      <c r="W28" s="217"/>
      <c r="X28" s="217"/>
      <c r="Y28" s="1337"/>
      <c r="Z28" s="275"/>
      <c r="AA28" s="244"/>
      <c r="AB28" s="1338"/>
      <c r="AC28" s="217"/>
      <c r="AD28" s="1339"/>
      <c r="AE28" s="217"/>
    </row>
    <row r="29" spans="2:31">
      <c r="B29" s="1923">
        <v>21</v>
      </c>
      <c r="C29" s="924" t="s">
        <v>665</v>
      </c>
      <c r="D29" s="1979">
        <v>14</v>
      </c>
      <c r="E29" s="1978">
        <f>'ОБЕД раскладка 12-18л. '!Q21</f>
        <v>3.5</v>
      </c>
      <c r="F29" s="1355">
        <f>'ОБЕД раскладка 12-18л. '!Q38</f>
        <v>4.8</v>
      </c>
      <c r="G29" s="1352">
        <f>'ОБЕД раскладка 12-18л. '!U43</f>
        <v>7</v>
      </c>
      <c r="H29" s="1343">
        <v>0</v>
      </c>
      <c r="I29" s="1353">
        <f>'ОБЕД раскладка 12-18л. '!Q92</f>
        <v>4</v>
      </c>
      <c r="J29" s="1357">
        <f>'ОБЕД раскладка 12-18л. '!Q109</f>
        <v>12</v>
      </c>
      <c r="K29" s="1343">
        <f>'ОБЕД раскладка 12-18л. '!Q130</f>
        <v>20</v>
      </c>
      <c r="L29" s="1353">
        <f>'ОБЕД раскладка 12-18л. '!U139</f>
        <v>2.8</v>
      </c>
      <c r="M29" s="1351">
        <f>'ОБЕД раскладка 12-18л. '!U154</f>
        <v>104.4</v>
      </c>
      <c r="N29" s="1356">
        <f>'ОБЕД раскладка 12-18л. '!U179</f>
        <v>5.5</v>
      </c>
      <c r="O29" s="1353">
        <v>0</v>
      </c>
      <c r="P29" s="1966">
        <f>'ОБЕД раскладка 12-18л. '!U214</f>
        <v>4</v>
      </c>
      <c r="Q29" s="1973">
        <v>14</v>
      </c>
      <c r="R29" s="1347">
        <v>100</v>
      </c>
      <c r="S29" s="1121"/>
      <c r="T29" s="217"/>
      <c r="U29" s="217"/>
      <c r="V29" s="217"/>
      <c r="W29" s="217"/>
      <c r="X29" s="217"/>
      <c r="Y29" s="1337"/>
      <c r="Z29" s="275"/>
      <c r="AA29" s="244"/>
      <c r="AB29" s="1338"/>
      <c r="AC29" s="217"/>
      <c r="AD29" s="1339"/>
      <c r="AE29" s="217"/>
    </row>
    <row r="30" spans="2:31" ht="12.75" customHeight="1">
      <c r="B30" s="1923">
        <v>22</v>
      </c>
      <c r="C30" s="924" t="s">
        <v>82</v>
      </c>
      <c r="D30" s="1979">
        <v>12.25</v>
      </c>
      <c r="E30" s="1978">
        <f>'ОБЕД раскладка 12-18л. '!U10</f>
        <v>2</v>
      </c>
      <c r="F30" s="1351">
        <v>0</v>
      </c>
      <c r="G30" s="1359">
        <f>'ОБЕД раскладка 12-18л. '!U44</f>
        <v>28</v>
      </c>
      <c r="H30" s="1343">
        <f>'ОБЕД раскладка 12-18л. '!Q74</f>
        <v>12</v>
      </c>
      <c r="I30" s="1353">
        <f>'ОБЕД раскладка 12-18л. '!U80</f>
        <v>0.96</v>
      </c>
      <c r="J30" s="1354">
        <f>'ОБЕД раскладка 12-18л. '!U97</f>
        <v>25.5</v>
      </c>
      <c r="K30" s="1343">
        <f>'ОБЕД раскладка 12-18л. '!U120</f>
        <v>16.2</v>
      </c>
      <c r="L30" s="1353">
        <v>0</v>
      </c>
      <c r="M30" s="1360">
        <f>'ОБЕД раскладка 12-18л. '!U155</f>
        <v>14</v>
      </c>
      <c r="N30" s="1356">
        <f>'ОБЕД раскладка 12-18л. '!U180</f>
        <v>12</v>
      </c>
      <c r="O30" s="1353">
        <f>'ОБЕД раскладка 12-18л. '!U198</f>
        <v>21.840000000000003</v>
      </c>
      <c r="P30" s="1968">
        <f>'ОБЕД раскладка 12-18л. '!U215</f>
        <v>14.5</v>
      </c>
      <c r="Q30" s="1973">
        <v>12.25</v>
      </c>
      <c r="R30" s="1347">
        <v>100</v>
      </c>
      <c r="S30" s="1121"/>
      <c r="T30" s="217"/>
      <c r="U30" s="217"/>
      <c r="V30" s="217"/>
      <c r="W30" s="217"/>
      <c r="X30" s="217"/>
      <c r="Y30" s="1337"/>
      <c r="Z30" s="275"/>
      <c r="AA30" s="244"/>
      <c r="AB30" s="1338"/>
      <c r="AC30" s="217"/>
      <c r="AD30" s="1339"/>
      <c r="AE30" s="217"/>
    </row>
    <row r="31" spans="2:31" ht="14.25" customHeight="1">
      <c r="B31" s="1923">
        <v>23</v>
      </c>
      <c r="C31" s="924" t="s">
        <v>83</v>
      </c>
      <c r="D31" s="1979">
        <v>5.25</v>
      </c>
      <c r="E31" s="1978">
        <v>0</v>
      </c>
      <c r="F31" s="1351">
        <v>0</v>
      </c>
      <c r="G31" s="1352">
        <f>'ОБЕД раскладка 12-18л. '!U45</f>
        <v>30</v>
      </c>
      <c r="H31" s="1343">
        <v>0</v>
      </c>
      <c r="I31" s="1353">
        <v>0</v>
      </c>
      <c r="J31" s="1354">
        <f>'ОБЕД раскладка 12-18л. '!U98</f>
        <v>33</v>
      </c>
      <c r="K31" s="1343">
        <v>0</v>
      </c>
      <c r="L31" s="1353">
        <v>0</v>
      </c>
      <c r="M31" s="1351">
        <v>0</v>
      </c>
      <c r="N31" s="1351">
        <v>0</v>
      </c>
      <c r="O31" s="1353">
        <v>0</v>
      </c>
      <c r="P31" s="1966">
        <v>0</v>
      </c>
      <c r="Q31" s="1973">
        <v>5.25</v>
      </c>
      <c r="R31" s="1347">
        <v>100</v>
      </c>
      <c r="S31" s="1121"/>
      <c r="T31" s="217"/>
      <c r="U31" s="217"/>
      <c r="V31" s="217"/>
      <c r="W31" s="217"/>
      <c r="X31" s="217"/>
      <c r="Y31" s="1337"/>
      <c r="Z31" s="275"/>
      <c r="AA31" s="244"/>
      <c r="AB31" s="1338"/>
      <c r="AC31" s="217"/>
      <c r="AD31" s="1339"/>
      <c r="AE31" s="217"/>
    </row>
    <row r="32" spans="2:31" ht="14.25" customHeight="1">
      <c r="B32" s="1923">
        <v>24</v>
      </c>
      <c r="C32" s="924" t="s">
        <v>84</v>
      </c>
      <c r="D32" s="1979">
        <v>0.7</v>
      </c>
      <c r="E32" s="1978">
        <v>0</v>
      </c>
      <c r="F32" s="1351">
        <v>0</v>
      </c>
      <c r="G32" s="1352">
        <v>0</v>
      </c>
      <c r="H32" s="1343">
        <v>0</v>
      </c>
      <c r="I32" s="1353">
        <v>0</v>
      </c>
      <c r="J32" s="1354">
        <v>0</v>
      </c>
      <c r="K32" s="1343">
        <f>'ОБЕД раскладка 12-18л. '!U121</f>
        <v>2</v>
      </c>
      <c r="L32" s="1353">
        <v>0</v>
      </c>
      <c r="M32" s="1351">
        <f>'ОБЕД раскладка 12-18л. '!AF152</f>
        <v>0</v>
      </c>
      <c r="N32" s="1351">
        <v>0</v>
      </c>
      <c r="O32" s="1353">
        <v>0</v>
      </c>
      <c r="P32" s="1966">
        <v>0</v>
      </c>
      <c r="Q32" s="1976">
        <v>0.17</v>
      </c>
      <c r="R32" s="1985" t="s">
        <v>685</v>
      </c>
      <c r="S32" s="1121"/>
      <c r="T32" s="217"/>
      <c r="U32" s="217"/>
      <c r="V32" s="217"/>
      <c r="W32" s="217"/>
      <c r="X32" s="217"/>
      <c r="Y32" s="1337"/>
      <c r="Z32" s="275"/>
      <c r="AA32" s="244"/>
      <c r="AB32" s="1338"/>
      <c r="AC32" s="217"/>
      <c r="AD32" s="1339"/>
      <c r="AE32" s="217"/>
    </row>
    <row r="33" spans="2:31" ht="13.5" customHeight="1">
      <c r="B33" s="1923">
        <v>25</v>
      </c>
      <c r="C33" s="924" t="s">
        <v>666</v>
      </c>
      <c r="D33" s="1979">
        <v>0.42</v>
      </c>
      <c r="E33" s="1978">
        <v>0</v>
      </c>
      <c r="F33" s="1351">
        <v>0</v>
      </c>
      <c r="G33" s="1352">
        <v>0</v>
      </c>
      <c r="H33" s="1343">
        <v>0</v>
      </c>
      <c r="I33" s="1353">
        <v>0</v>
      </c>
      <c r="J33" s="1354">
        <f>'ОБЕД раскладка 12-18л. '!U99</f>
        <v>2.52</v>
      </c>
      <c r="K33" s="1343">
        <v>0</v>
      </c>
      <c r="L33" s="1353">
        <v>0</v>
      </c>
      <c r="M33" s="1351">
        <f>'ОБЕД раскладка 12-18л. '!AF153</f>
        <v>0</v>
      </c>
      <c r="N33" s="1351">
        <v>0</v>
      </c>
      <c r="O33" s="1353">
        <f>'ОБЕД раскладка 12-18л. '!U199</f>
        <v>2.52</v>
      </c>
      <c r="P33" s="1966">
        <v>0</v>
      </c>
      <c r="Q33" s="1973">
        <v>0.42</v>
      </c>
      <c r="R33" s="1347">
        <v>100</v>
      </c>
      <c r="S33" s="1121"/>
      <c r="T33" s="217"/>
      <c r="U33" s="217"/>
      <c r="V33" s="217"/>
      <c r="W33" s="217"/>
      <c r="X33" s="217"/>
      <c r="Y33" s="1337"/>
      <c r="Z33" s="275"/>
      <c r="AA33" s="244"/>
      <c r="AB33" s="1338"/>
      <c r="AC33" s="217"/>
      <c r="AD33" s="1339"/>
      <c r="AE33" s="217"/>
    </row>
    <row r="34" spans="2:31" ht="11.25" customHeight="1">
      <c r="B34" s="1923">
        <v>26</v>
      </c>
      <c r="C34" s="924" t="s">
        <v>261</v>
      </c>
      <c r="D34" s="1979">
        <v>0.7</v>
      </c>
      <c r="E34" s="1978">
        <v>0</v>
      </c>
      <c r="F34" s="1351">
        <v>0</v>
      </c>
      <c r="G34" s="1352">
        <f>'ОБЕД раскладка 12-18л. '!U46</f>
        <v>4.2</v>
      </c>
      <c r="H34" s="1343">
        <v>0</v>
      </c>
      <c r="I34" s="1353">
        <v>0</v>
      </c>
      <c r="J34" s="1357">
        <v>0</v>
      </c>
      <c r="K34" s="1343">
        <v>0</v>
      </c>
      <c r="L34" s="1353">
        <v>0</v>
      </c>
      <c r="M34" s="1356">
        <f>'ОБЕД раскладка 12-18л. '!U156</f>
        <v>4.2</v>
      </c>
      <c r="N34" s="1351">
        <v>0</v>
      </c>
      <c r="O34" s="1353">
        <v>0</v>
      </c>
      <c r="P34" s="1966">
        <v>0</v>
      </c>
      <c r="Q34" s="1973">
        <v>0.7</v>
      </c>
      <c r="R34" s="1347">
        <v>100</v>
      </c>
      <c r="S34" s="1121"/>
      <c r="T34" s="217"/>
      <c r="U34" s="217"/>
      <c r="V34" s="217"/>
      <c r="W34" s="217"/>
      <c r="X34" s="217"/>
      <c r="Y34" s="1337"/>
      <c r="Z34" s="275"/>
      <c r="AA34" s="244"/>
      <c r="AB34" s="1338"/>
      <c r="AC34" s="217"/>
      <c r="AD34" s="1339"/>
    </row>
    <row r="35" spans="2:31" ht="12" customHeight="1">
      <c r="B35" s="1923">
        <v>27</v>
      </c>
      <c r="C35" s="924" t="s">
        <v>85</v>
      </c>
      <c r="D35" s="1979">
        <v>0.105</v>
      </c>
      <c r="E35" s="1978">
        <v>0</v>
      </c>
      <c r="F35" s="1351">
        <v>0</v>
      </c>
      <c r="G35" s="1352">
        <v>0</v>
      </c>
      <c r="H35" s="1343">
        <v>0</v>
      </c>
      <c r="I35" s="1353">
        <v>0</v>
      </c>
      <c r="J35" s="1354">
        <v>0</v>
      </c>
      <c r="K35" s="1343">
        <v>0</v>
      </c>
      <c r="L35" s="1353">
        <v>0</v>
      </c>
      <c r="M35" s="1351">
        <v>0</v>
      </c>
      <c r="N35" s="1351">
        <v>0</v>
      </c>
      <c r="O35" s="1353">
        <f>'ОБЕД раскладка 12-18л. '!U200</f>
        <v>1.26</v>
      </c>
      <c r="P35" s="1966">
        <v>0</v>
      </c>
      <c r="Q35" s="1973">
        <v>0.105</v>
      </c>
      <c r="R35" s="1347">
        <v>100</v>
      </c>
      <c r="S35" s="1121"/>
      <c r="T35" s="1285"/>
      <c r="U35" s="217"/>
      <c r="V35" s="217"/>
      <c r="W35" s="217"/>
      <c r="X35" s="217"/>
      <c r="Y35" s="1337"/>
      <c r="Z35" s="275"/>
      <c r="AA35" s="244"/>
      <c r="AB35" s="1338"/>
      <c r="AC35" s="217"/>
      <c r="AD35" s="1339"/>
    </row>
    <row r="36" spans="2:31" ht="10.5" customHeight="1">
      <c r="B36" s="1923">
        <v>28</v>
      </c>
      <c r="C36" s="1924" t="s">
        <v>667</v>
      </c>
      <c r="D36" s="1979">
        <v>1.75</v>
      </c>
      <c r="E36" s="1978">
        <f>'ОБЕД раскладка 12-18л. '!U11</f>
        <v>2.65</v>
      </c>
      <c r="F36" s="1355">
        <f>'ОБЕД раскладка 12-18л. '!U26</f>
        <v>1.7100000000000002</v>
      </c>
      <c r="G36" s="1352">
        <f>'ОБЕД раскладка 12-18л. '!U47</f>
        <v>1</v>
      </c>
      <c r="H36" s="1343">
        <f>'ОБЕД раскладка 12-18л. '!Q75</f>
        <v>1.6800000000000002</v>
      </c>
      <c r="I36" s="1353">
        <f>'ОБЕД раскладка 12-18л. '!U81</f>
        <v>1.05</v>
      </c>
      <c r="J36" s="1354">
        <f>'ОБЕД раскладка 12-18л. '!U100</f>
        <v>1.5</v>
      </c>
      <c r="K36" s="1362">
        <f>'ОБЕД раскладка 12-18л. '!U122</f>
        <v>2.2000000000000002</v>
      </c>
      <c r="L36" s="1353">
        <f>'ОБЕД раскладка 12-18л. '!U140</f>
        <v>1.05</v>
      </c>
      <c r="M36" s="1351">
        <f>'ОБЕД раскладка 12-18л. '!U157</f>
        <v>2</v>
      </c>
      <c r="N36" s="1355">
        <f>'ОБЕД раскладка 12-18л. '!U181</f>
        <v>1.76</v>
      </c>
      <c r="O36" s="1353">
        <f>'ОБЕД раскладка 12-18л. '!U201</f>
        <v>2.1</v>
      </c>
      <c r="P36" s="1968">
        <f>'ОБЕД раскладка 12-18л. '!U216</f>
        <v>2.2999999999999998</v>
      </c>
      <c r="Q36" s="1973">
        <v>1.75</v>
      </c>
      <c r="R36" s="1347">
        <v>100</v>
      </c>
      <c r="S36" s="1121"/>
      <c r="T36" s="330"/>
      <c r="U36" s="217"/>
      <c r="V36" s="217"/>
      <c r="W36" s="217"/>
      <c r="X36" s="217"/>
      <c r="Y36" s="1337"/>
      <c r="Z36" s="275"/>
      <c r="AA36" s="244"/>
      <c r="AB36" s="1338"/>
      <c r="AC36" s="217"/>
      <c r="AD36" s="1339"/>
    </row>
    <row r="37" spans="2:31" ht="12" customHeight="1">
      <c r="B37" s="1923">
        <v>29</v>
      </c>
      <c r="C37" s="924" t="s">
        <v>262</v>
      </c>
      <c r="D37" s="1979">
        <v>1.4</v>
      </c>
      <c r="E37" s="1978">
        <f>'ОБЕД раскладка 12-18л. '!U12</f>
        <v>3.5</v>
      </c>
      <c r="F37" s="1351">
        <f>'ОБЕД раскладка 12-18л. '!AG37</f>
        <v>0</v>
      </c>
      <c r="G37" s="1352">
        <v>0</v>
      </c>
      <c r="H37" s="1343">
        <v>0</v>
      </c>
      <c r="I37" s="1353">
        <v>0</v>
      </c>
      <c r="J37" s="1363">
        <v>0</v>
      </c>
      <c r="K37" s="1343">
        <v>0</v>
      </c>
      <c r="L37" s="1353">
        <v>0</v>
      </c>
      <c r="M37" s="1351">
        <v>0</v>
      </c>
      <c r="N37" s="1355">
        <f>'ОБЕД раскладка 12-18л. '!U182</f>
        <v>10</v>
      </c>
      <c r="O37" s="1353">
        <v>0</v>
      </c>
      <c r="P37" s="1966">
        <f>'ОБЕД раскладка 12-18л. '!U217</f>
        <v>3.3</v>
      </c>
      <c r="Q37" s="1973">
        <v>1.4</v>
      </c>
      <c r="R37" s="1347">
        <v>100</v>
      </c>
      <c r="S37" s="1121"/>
      <c r="T37" s="217"/>
      <c r="U37" s="217"/>
      <c r="V37" s="217"/>
      <c r="W37" s="217"/>
      <c r="X37" s="217"/>
      <c r="Y37" s="1337"/>
      <c r="Z37" s="275"/>
      <c r="AA37" s="244"/>
      <c r="AB37" s="1338"/>
      <c r="AC37" s="217"/>
      <c r="AD37" s="1339"/>
    </row>
    <row r="38" spans="2:31" ht="12" customHeight="1">
      <c r="B38" s="1923">
        <v>30</v>
      </c>
      <c r="C38" s="924" t="s">
        <v>263</v>
      </c>
      <c r="D38" s="1979">
        <v>0.7</v>
      </c>
      <c r="E38" s="1978">
        <f>'ОБЕД раскладка 12-18л. '!U13</f>
        <v>1.03E-2</v>
      </c>
      <c r="F38" s="1360">
        <f>'ОБЕД раскладка 12-18л. '!U27</f>
        <v>1.2E-2</v>
      </c>
      <c r="G38" s="1364">
        <v>0</v>
      </c>
      <c r="H38" s="1365">
        <f>'ОБЕД раскладка 12-18л. '!Q76</f>
        <v>1.77E-2</v>
      </c>
      <c r="I38" s="1353">
        <f>'ОБЕД раскладка 12-18л. '!U82</f>
        <v>1.2E-2</v>
      </c>
      <c r="J38" s="1366">
        <f>'ОБЕД раскладка 12-18л. '!U101</f>
        <v>2.7500000000000004E-2</v>
      </c>
      <c r="K38" s="1364">
        <f>'ОБЕД раскладка 12-18л. '!U123</f>
        <v>0.01</v>
      </c>
      <c r="L38" s="1353">
        <f>'ОБЕД раскладка 12-18л. '!U141</f>
        <v>1.2E-2</v>
      </c>
      <c r="M38" s="1367">
        <f>'ОБЕД раскладка 12-18л. '!U158</f>
        <v>8.0000000000000002E-3</v>
      </c>
      <c r="N38" s="1367">
        <f>'ОБЕД раскладка 12-18л. '!U183</f>
        <v>1.04E-2</v>
      </c>
      <c r="O38" s="1353">
        <f>'ОБЕД раскладка 12-18л. '!U202</f>
        <v>0.01</v>
      </c>
      <c r="P38" s="1969">
        <f>'ОБЕД раскладка 12-18л. '!U218</f>
        <v>1.1999999999999999E-3</v>
      </c>
      <c r="Q38" s="1973">
        <v>1.5429999999999999E-2</v>
      </c>
      <c r="R38" s="1985" t="s">
        <v>686</v>
      </c>
      <c r="S38" s="1121"/>
      <c r="T38" s="1285"/>
      <c r="U38" s="217"/>
      <c r="V38" s="217"/>
      <c r="W38" s="217"/>
      <c r="X38" s="217"/>
      <c r="Y38" s="1337"/>
      <c r="Z38" s="275"/>
      <c r="AA38" s="244"/>
      <c r="AB38" s="1338"/>
      <c r="AC38" s="217"/>
      <c r="AD38" s="1339"/>
    </row>
    <row r="39" spans="2:31" ht="11.25" customHeight="1">
      <c r="B39" s="1923">
        <v>31</v>
      </c>
      <c r="C39" s="924" t="s">
        <v>87</v>
      </c>
      <c r="D39" s="1979">
        <v>31.5</v>
      </c>
      <c r="E39" s="1929">
        <f>'ОБЕД меню  12-18л. '!E78</f>
        <v>30.703000000000003</v>
      </c>
      <c r="F39" s="1369">
        <f>'ОБЕД меню  12-18л. '!E91</f>
        <v>30.338999999999999</v>
      </c>
      <c r="G39" s="1369">
        <f>'ОБЕД меню  12-18л. '!E105</f>
        <v>41.690999999999988</v>
      </c>
      <c r="H39" s="1369">
        <f>'ОБЕД меню  12-18л. '!E118</f>
        <v>31.275999999999996</v>
      </c>
      <c r="I39" s="1369">
        <f>'ОБЕД меню  12-18л. '!E135</f>
        <v>31.164000000000001</v>
      </c>
      <c r="J39" s="1369">
        <f>'ОБЕД меню  12-18л. '!E148</f>
        <v>38.597000000000001</v>
      </c>
      <c r="K39" s="1369">
        <f>'ОБЕД меню  12-18л. '!E161</f>
        <v>30.347299999999997</v>
      </c>
      <c r="L39" s="1368">
        <f>'ОБЕД меню  12-18л. '!E175</f>
        <v>28.256</v>
      </c>
      <c r="M39" s="1369">
        <f>'ОБЕД меню  12-18л. '!E192</f>
        <v>32.808999999999997</v>
      </c>
      <c r="N39" s="1369">
        <f>'ОБЕД меню  12-18л. '!E205</f>
        <v>30.655999999999999</v>
      </c>
      <c r="O39" s="1369">
        <f>'ОБЕД меню  12-18л. '!E218</f>
        <v>23.329000000000001</v>
      </c>
      <c r="P39" s="1061">
        <f>'ОБЕД меню  12-18л. '!E231</f>
        <v>28.83</v>
      </c>
      <c r="Q39" s="1976">
        <v>31.5</v>
      </c>
      <c r="R39" s="1347">
        <v>100</v>
      </c>
      <c r="S39" s="1121"/>
      <c r="T39" s="217"/>
      <c r="U39" s="217"/>
      <c r="V39" s="217"/>
      <c r="W39" s="217"/>
      <c r="X39" s="217"/>
      <c r="Y39" s="1337"/>
      <c r="Z39" s="275"/>
      <c r="AA39" s="244"/>
      <c r="AB39" s="1338"/>
      <c r="AC39" s="217"/>
      <c r="AD39" s="1339"/>
    </row>
    <row r="40" spans="2:31" ht="12" customHeight="1">
      <c r="B40" s="1923">
        <v>32</v>
      </c>
      <c r="C40" s="924" t="s">
        <v>88</v>
      </c>
      <c r="D40" s="1979">
        <v>32.200000000000003</v>
      </c>
      <c r="E40" s="1930">
        <f>'ОБЕД меню  12-18л. '!F78</f>
        <v>30.699000000000002</v>
      </c>
      <c r="F40" s="1369">
        <f>'ОБЕД меню  12-18л. '!F91</f>
        <v>30.597999999999999</v>
      </c>
      <c r="G40" s="1369">
        <f>'ОБЕД меню  12-18л. '!F105</f>
        <v>33.16599999999999</v>
      </c>
      <c r="H40" s="1369">
        <f>'ОБЕД меню  12-18л. '!F118</f>
        <v>32.268999999999998</v>
      </c>
      <c r="I40" s="1369">
        <f>'ОБЕД меню  12-18л. '!F135</f>
        <v>29.923999999999999</v>
      </c>
      <c r="J40" s="1369">
        <f>'ОБЕД меню  12-18л. '!F148</f>
        <v>40.893000000000001</v>
      </c>
      <c r="K40" s="1369">
        <f>'ОБЕД меню  12-18л. '!F161</f>
        <v>31.575999999999997</v>
      </c>
      <c r="L40" s="1369">
        <f>'ОБЕД меню  12-18л. '!F175</f>
        <v>27.658999999999999</v>
      </c>
      <c r="M40" s="1369">
        <f>'ОБЕД меню  12-18л. '!F192</f>
        <v>39.698</v>
      </c>
      <c r="N40" s="1369">
        <f>'ОБЕД меню  12-18л. '!F205</f>
        <v>32.518999999999998</v>
      </c>
      <c r="O40" s="1369">
        <f>'ОБЕД меню  12-18л. '!F218</f>
        <v>27.975999999999999</v>
      </c>
      <c r="P40" s="1061">
        <f>'ОБЕД меню  12-18л. '!F231</f>
        <v>29.419999999999998</v>
      </c>
      <c r="Q40" s="1976">
        <v>32.200000000000003</v>
      </c>
      <c r="R40" s="1347">
        <v>100</v>
      </c>
      <c r="S40" s="1121"/>
      <c r="T40" s="217"/>
      <c r="U40" s="217"/>
      <c r="V40" s="217"/>
      <c r="W40" s="217"/>
      <c r="X40" s="217"/>
      <c r="Y40" s="1337"/>
      <c r="Z40" s="275"/>
      <c r="AA40" s="244"/>
      <c r="AB40" s="1338"/>
      <c r="AC40" s="217"/>
      <c r="AD40" s="1339"/>
    </row>
    <row r="41" spans="2:31" ht="11.25" customHeight="1">
      <c r="B41" s="1923">
        <v>33</v>
      </c>
      <c r="C41" s="924" t="s">
        <v>89</v>
      </c>
      <c r="D41" s="1979">
        <v>134.05000000000001</v>
      </c>
      <c r="E41" s="1929">
        <f>'ОБЕД меню  12-18л. '!G78</f>
        <v>133.577</v>
      </c>
      <c r="F41" s="1369">
        <f>'ОБЕД меню  12-18л. '!G91</f>
        <v>134.71600000000001</v>
      </c>
      <c r="G41" s="1369">
        <f>'ОБЕД меню  12-18л. '!G105</f>
        <v>150.94000000000003</v>
      </c>
      <c r="H41" s="1369">
        <f>'ОБЕД меню  12-18л. '!G118</f>
        <v>135.988</v>
      </c>
      <c r="I41" s="1369">
        <f>'ОБЕД меню  12-18л. '!G135</f>
        <v>147.69</v>
      </c>
      <c r="J41" s="1369">
        <f>'ОБЕД меню  12-18л. '!G148</f>
        <v>144.48499999999999</v>
      </c>
      <c r="K41" s="1369">
        <f>'ОБЕД меню  12-18л. '!G161</f>
        <v>131.602</v>
      </c>
      <c r="L41" s="1369">
        <f>'ОБЕД меню  12-18л. '!G175</f>
        <v>136.96099999999998</v>
      </c>
      <c r="M41" s="1369">
        <f>'ОБЕД меню  12-18л. '!G192</f>
        <v>91.813999999999993</v>
      </c>
      <c r="N41" s="1368">
        <f>'ОБЕД меню  12-18л. '!G205</f>
        <v>138.203</v>
      </c>
      <c r="O41" s="1369">
        <f>'ОБЕД меню  12-18л. '!G218</f>
        <v>142.63400000000001</v>
      </c>
      <c r="P41" s="1061">
        <f>'ОБЕД меню  12-18л. '!G231</f>
        <v>119.97900000000001</v>
      </c>
      <c r="Q41" s="1976">
        <v>134.05000000000001</v>
      </c>
      <c r="R41" s="1347">
        <v>100</v>
      </c>
      <c r="S41" s="1121"/>
      <c r="T41" s="217"/>
      <c r="U41" s="217"/>
      <c r="V41" s="217"/>
      <c r="W41" s="217"/>
      <c r="X41" s="217"/>
      <c r="Y41" s="1337"/>
      <c r="Z41" s="275"/>
      <c r="AA41" s="244"/>
      <c r="AB41" s="1338"/>
      <c r="AC41" s="217"/>
      <c r="AD41" s="1339"/>
    </row>
    <row r="42" spans="2:31" ht="12.75" customHeight="1" thickBot="1">
      <c r="B42" s="1925">
        <v>34</v>
      </c>
      <c r="C42" s="1806" t="s">
        <v>90</v>
      </c>
      <c r="D42" s="1980">
        <v>952</v>
      </c>
      <c r="E42" s="1931">
        <f>'ОБЕД меню  12-18л. '!H78</f>
        <v>935.51900000000001</v>
      </c>
      <c r="F42" s="1371">
        <f>'ОБЕД меню  12-18л. '!H91</f>
        <v>935.60199999999986</v>
      </c>
      <c r="G42" s="1371">
        <f>'ОБЕД меню  12-18л. '!H105</f>
        <v>1069.0180000000003</v>
      </c>
      <c r="H42" s="1371">
        <f>'ОБЕД меню  12-18л. '!H118</f>
        <v>959.47700000000009</v>
      </c>
      <c r="I42" s="1371">
        <f>'ОБЕД меню  12-18л. '!H135</f>
        <v>984.73199999999997</v>
      </c>
      <c r="J42" s="1371">
        <f>'ОБЕД меню  12-18л. '!H148</f>
        <v>1100.365</v>
      </c>
      <c r="K42" s="1371">
        <f>'ОБЕД меню  12-18л. '!H161</f>
        <v>931.98120000000006</v>
      </c>
      <c r="L42" s="1371">
        <f>'ОБЕД меню  12-18л. '!H175</f>
        <v>909.79900000000009</v>
      </c>
      <c r="M42" s="1371">
        <f>'ОБЕД меню  12-18л. '!H192</f>
        <v>855.77399999999989</v>
      </c>
      <c r="N42" s="1372">
        <f>'ОБЕД меню  12-18л. '!H205</f>
        <v>968.10700000000008</v>
      </c>
      <c r="O42" s="1371">
        <f>'ОБЕД меню  12-18л. '!H218</f>
        <v>915.63600000000008</v>
      </c>
      <c r="P42" s="1970">
        <f>'ОБЕД меню  12-18л. '!H231</f>
        <v>860.01599999999996</v>
      </c>
      <c r="Q42" s="1977">
        <v>952.16</v>
      </c>
      <c r="R42" s="1373">
        <v>100</v>
      </c>
      <c r="S42" s="1121"/>
      <c r="T42" s="217"/>
      <c r="U42" s="217"/>
      <c r="V42" s="217"/>
      <c r="W42" s="217"/>
      <c r="X42" s="217"/>
      <c r="Y42" s="1337"/>
      <c r="Z42" s="275"/>
      <c r="AA42" s="244"/>
      <c r="AB42" s="1338"/>
      <c r="AC42" s="217"/>
      <c r="AD42" s="1339"/>
    </row>
    <row r="43" spans="2:31">
      <c r="S43" s="1121"/>
      <c r="T43" s="217"/>
      <c r="U43" s="217"/>
      <c r="V43" s="217"/>
      <c r="W43" s="217"/>
      <c r="X43" s="217"/>
      <c r="Y43" s="1341"/>
      <c r="Z43" s="275"/>
      <c r="AA43" s="1342"/>
      <c r="AB43" s="1338"/>
      <c r="AC43" s="217"/>
      <c r="AD43" s="1339"/>
    </row>
    <row r="45" spans="2:31">
      <c r="B45" t="s">
        <v>668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31">
      <c r="B46" t="s">
        <v>669</v>
      </c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</row>
    <row r="47" spans="2:31">
      <c r="B47" t="s">
        <v>670</v>
      </c>
      <c r="O47" s="11"/>
      <c r="P47" s="647"/>
      <c r="Q47" s="647"/>
      <c r="R47" s="647"/>
    </row>
    <row r="48" spans="2:3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8">
      <c r="B49" s="1" t="s">
        <v>671</v>
      </c>
    </row>
    <row r="50" spans="2:18">
      <c r="B50" t="s">
        <v>672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2:18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647"/>
      <c r="R51" s="64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1"/>
  <sheetViews>
    <sheetView topLeftCell="A45" zoomScaleNormal="100" workbookViewId="0">
      <selection activeCell="K64" sqref="K64"/>
    </sheetView>
  </sheetViews>
  <sheetFormatPr defaultRowHeight="15"/>
  <cols>
    <col min="1" max="1" width="2.28515625" customWidth="1"/>
    <col min="2" max="2" width="8.7109375" customWidth="1"/>
    <col min="3" max="3" width="27" style="102" customWidth="1"/>
    <col min="4" max="4" width="9.28515625" customWidth="1"/>
    <col min="5" max="5" width="3.5703125" customWidth="1"/>
    <col min="6" max="6" width="8.85546875" customWidth="1"/>
    <col min="7" max="7" width="28.7109375" customWidth="1"/>
    <col min="8" max="8" width="9" customWidth="1"/>
    <col min="9" max="9" width="6.140625" customWidth="1"/>
    <col min="10" max="10" width="6.28515625" customWidth="1"/>
    <col min="11" max="11" width="28.140625" customWidth="1"/>
    <col min="12" max="12" width="6.28515625" customWidth="1"/>
    <col min="13" max="13" width="6" customWidth="1"/>
    <col min="14" max="14" width="1.42578125" customWidth="1"/>
    <col min="15" max="15" width="14" customWidth="1"/>
    <col min="16" max="16" width="8" customWidth="1"/>
    <col min="17" max="17" width="7.28515625" customWidth="1"/>
    <col min="18" max="18" width="3.7109375" customWidth="1"/>
    <col min="19" max="19" width="13.85546875" customWidth="1"/>
    <col min="20" max="20" width="8.5703125" customWidth="1"/>
    <col min="21" max="21" width="7.42578125" customWidth="1"/>
    <col min="22" max="22" width="3.5703125" customWidth="1"/>
    <col min="23" max="23" width="17.28515625" customWidth="1"/>
    <col min="24" max="24" width="7.85546875" customWidth="1"/>
    <col min="25" max="25" width="7.285156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9.28515625" customWidth="1"/>
    <col min="32" max="32" width="5.85546875" customWidth="1"/>
    <col min="33" max="33" width="6.42578125" customWidth="1"/>
  </cols>
  <sheetData>
    <row r="1" spans="2:47" ht="12" customHeight="1">
      <c r="E1" s="11"/>
      <c r="F1" s="11"/>
      <c r="G1" s="11"/>
      <c r="H1" s="11"/>
      <c r="I1" s="11"/>
      <c r="J1" s="11"/>
      <c r="K1" s="11"/>
      <c r="L1" s="11"/>
      <c r="M1" s="11"/>
      <c r="N1" s="11"/>
      <c r="O1" s="217"/>
      <c r="P1" s="217"/>
      <c r="Q1" s="217"/>
      <c r="R1" s="217"/>
      <c r="S1" s="217"/>
      <c r="T1" s="442"/>
      <c r="U1" s="442"/>
      <c r="V1" s="305"/>
      <c r="W1" s="306"/>
      <c r="X1" s="306"/>
      <c r="Y1" s="306"/>
      <c r="Z1" s="306"/>
      <c r="AA1" s="306"/>
      <c r="AB1" s="306"/>
      <c r="AC1" s="306"/>
      <c r="AD1" s="306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1496" t="s">
        <v>527</v>
      </c>
      <c r="C2"/>
      <c r="I2" s="8"/>
      <c r="M2" s="11"/>
      <c r="N2" s="11"/>
      <c r="O2" s="217"/>
      <c r="P2" s="217"/>
      <c r="Q2" s="217"/>
      <c r="R2" s="1455"/>
      <c r="S2" s="217"/>
      <c r="T2" s="442"/>
      <c r="U2" s="442"/>
      <c r="V2" s="305"/>
      <c r="W2" s="306"/>
      <c r="X2" s="217"/>
      <c r="Y2" s="217"/>
      <c r="Z2" s="217"/>
      <c r="AA2" s="217"/>
      <c r="AB2" s="217"/>
      <c r="AC2" s="1234"/>
      <c r="AD2" s="217"/>
      <c r="AE2" s="217"/>
      <c r="AF2" s="217"/>
      <c r="AG2" s="201"/>
      <c r="AH2" s="201"/>
      <c r="AI2" s="201"/>
      <c r="AJ2" s="201"/>
      <c r="AK2" s="217"/>
      <c r="AL2" s="172"/>
      <c r="AT2" s="11"/>
      <c r="AU2" s="11"/>
    </row>
    <row r="3" spans="2:47">
      <c r="C3"/>
      <c r="I3" s="3"/>
      <c r="M3" s="11"/>
      <c r="N3" s="11"/>
      <c r="O3" s="442"/>
      <c r="P3" s="217"/>
      <c r="Q3" s="217"/>
      <c r="R3" s="217"/>
      <c r="S3" s="217"/>
      <c r="T3" s="217"/>
      <c r="U3" s="214"/>
      <c r="V3" s="351"/>
      <c r="W3" s="201"/>
      <c r="X3" s="217"/>
      <c r="Y3" s="217"/>
      <c r="Z3" s="217"/>
      <c r="AA3" s="217"/>
      <c r="AB3" s="217"/>
      <c r="AC3" s="324"/>
      <c r="AD3" s="324"/>
      <c r="AE3" s="217"/>
      <c r="AF3" s="1123"/>
      <c r="AG3" s="217"/>
      <c r="AH3" s="217"/>
      <c r="AI3" s="187"/>
      <c r="AJ3" s="217"/>
      <c r="AK3" s="217"/>
      <c r="AL3" s="172"/>
      <c r="AT3" s="11"/>
      <c r="AU3" s="11"/>
    </row>
    <row r="4" spans="2:47" ht="13.5" customHeight="1">
      <c r="B4" s="301" t="s">
        <v>528</v>
      </c>
      <c r="C4"/>
      <c r="D4" s="301"/>
      <c r="F4" s="301"/>
      <c r="G4" s="1497" t="s">
        <v>477</v>
      </c>
      <c r="I4" s="11"/>
      <c r="J4" s="238"/>
      <c r="K4" s="201"/>
      <c r="L4" s="199"/>
      <c r="M4" s="11"/>
      <c r="N4" s="11"/>
      <c r="O4" s="351"/>
      <c r="P4" s="217"/>
      <c r="Q4" s="559"/>
      <c r="R4" s="217"/>
      <c r="S4" s="217"/>
      <c r="T4" s="187"/>
      <c r="U4" s="1455"/>
      <c r="V4" s="217"/>
      <c r="W4" s="351"/>
      <c r="X4" s="217"/>
      <c r="Y4" s="217"/>
      <c r="Z4" s="217"/>
      <c r="AA4" s="217"/>
      <c r="AB4" s="217"/>
      <c r="AC4" s="214"/>
      <c r="AD4" s="217"/>
      <c r="AE4" s="275"/>
      <c r="AF4" s="217"/>
      <c r="AG4" s="275"/>
      <c r="AH4" s="217"/>
      <c r="AI4" s="214"/>
      <c r="AJ4" s="217"/>
      <c r="AK4" s="201"/>
      <c r="AL4" s="11"/>
      <c r="AO4" s="11"/>
      <c r="AP4" s="21"/>
      <c r="AQ4" s="18"/>
      <c r="AR4" s="11"/>
      <c r="AS4" s="11"/>
      <c r="AT4" s="11"/>
      <c r="AU4" s="11"/>
    </row>
    <row r="5" spans="2:47" ht="13.5" customHeight="1">
      <c r="B5" s="87"/>
      <c r="D5" s="25"/>
      <c r="F5" s="25"/>
      <c r="H5" s="87"/>
      <c r="I5" s="11"/>
      <c r="J5" s="238"/>
      <c r="K5" s="275"/>
      <c r="L5" s="199"/>
      <c r="M5" s="11"/>
      <c r="N5" s="1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40"/>
      <c r="AS5" s="217"/>
      <c r="AT5" s="11"/>
      <c r="AU5" s="11"/>
    </row>
    <row r="6" spans="2:47" ht="13.5" customHeight="1">
      <c r="C6" s="1498" t="s">
        <v>525</v>
      </c>
      <c r="G6" s="1498" t="s">
        <v>526</v>
      </c>
      <c r="I6" s="11"/>
      <c r="J6" s="11"/>
      <c r="K6" s="11"/>
      <c r="L6" s="11"/>
      <c r="M6" s="11"/>
      <c r="N6" s="11"/>
      <c r="O6" s="1017"/>
      <c r="P6" s="217"/>
      <c r="Q6" s="217"/>
      <c r="R6" s="217"/>
      <c r="S6" s="238"/>
      <c r="T6" s="217"/>
      <c r="U6" s="217"/>
      <c r="V6" s="217"/>
      <c r="W6" s="217"/>
      <c r="X6" s="217"/>
      <c r="Y6" s="201"/>
      <c r="Z6" s="217"/>
      <c r="AA6" s="217"/>
      <c r="AB6" s="217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427"/>
      <c r="AS6" s="793"/>
      <c r="AT6" s="11"/>
      <c r="AU6" s="11"/>
    </row>
    <row r="7" spans="2:47" ht="15" customHeight="1" thickBot="1">
      <c r="D7" s="25"/>
      <c r="E7" s="11"/>
      <c r="F7" s="172" t="s">
        <v>273</v>
      </c>
      <c r="G7" s="271"/>
      <c r="I7" s="11"/>
      <c r="J7" s="11"/>
      <c r="K7" s="11"/>
      <c r="L7" s="11"/>
      <c r="M7" s="11"/>
      <c r="N7" s="11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20"/>
      <c r="AD7" s="1235"/>
      <c r="AE7" s="275"/>
      <c r="AF7" s="217"/>
      <c r="AG7" s="275"/>
      <c r="AH7" s="217"/>
      <c r="AI7" s="201"/>
      <c r="AJ7" s="217"/>
      <c r="AK7" s="214"/>
      <c r="AL7" s="201"/>
      <c r="AM7" s="291"/>
      <c r="AN7" s="1388"/>
      <c r="AO7" s="217"/>
      <c r="AP7" s="217"/>
      <c r="AQ7" s="275"/>
      <c r="AR7" s="217"/>
      <c r="AS7" s="793"/>
      <c r="AT7" s="11"/>
      <c r="AU7" s="11"/>
    </row>
    <row r="8" spans="2:47" ht="12.75" customHeight="1">
      <c r="B8" s="35" t="s">
        <v>3</v>
      </c>
      <c r="C8" s="108" t="s">
        <v>4</v>
      </c>
      <c r="D8" s="1504" t="s">
        <v>5</v>
      </c>
      <c r="E8" s="1490"/>
      <c r="F8" s="272" t="s">
        <v>3</v>
      </c>
      <c r="G8" s="227" t="s">
        <v>4</v>
      </c>
      <c r="H8" s="185" t="s">
        <v>5</v>
      </c>
      <c r="I8" s="11"/>
      <c r="J8" s="11"/>
      <c r="K8" s="11"/>
      <c r="L8" s="11"/>
      <c r="M8" s="11"/>
      <c r="N8" s="217"/>
      <c r="O8" s="1019"/>
      <c r="P8" s="1019"/>
      <c r="Q8" s="1457"/>
      <c r="R8" s="201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4"/>
      <c r="AD8" s="220"/>
      <c r="AE8" s="275"/>
      <c r="AF8" s="217"/>
      <c r="AG8" s="275"/>
      <c r="AH8" s="217"/>
      <c r="AI8" s="201"/>
      <c r="AJ8" s="217"/>
      <c r="AK8" s="217"/>
      <c r="AL8" s="201"/>
      <c r="AM8" s="291"/>
      <c r="AN8" s="1389"/>
      <c r="AO8" s="217"/>
      <c r="AP8" s="217"/>
      <c r="AQ8" s="275"/>
      <c r="AR8" s="217"/>
      <c r="AS8" s="793"/>
      <c r="AT8" s="11"/>
      <c r="AU8" s="11"/>
    </row>
    <row r="9" spans="2:47" ht="12.75" customHeight="1" thickBot="1">
      <c r="B9" s="37" t="s">
        <v>6</v>
      </c>
      <c r="C9" s="69"/>
      <c r="D9" s="1505" t="s">
        <v>98</v>
      </c>
      <c r="E9" s="11"/>
      <c r="F9" s="235" t="s">
        <v>6</v>
      </c>
      <c r="G9" s="275"/>
      <c r="H9" s="902" t="s">
        <v>98</v>
      </c>
      <c r="I9" s="317"/>
      <c r="J9" s="11"/>
      <c r="K9" s="11"/>
      <c r="L9" s="11"/>
      <c r="M9" s="11"/>
      <c r="N9" s="217"/>
      <c r="O9" s="275"/>
      <c r="P9" s="1407"/>
      <c r="Q9" s="1454"/>
      <c r="R9" s="217"/>
      <c r="S9" s="1019"/>
      <c r="T9" s="1019"/>
      <c r="U9" s="1457"/>
      <c r="V9" s="217"/>
      <c r="W9" s="1019"/>
      <c r="X9" s="1019"/>
      <c r="Y9" s="1457"/>
      <c r="Z9" s="217"/>
      <c r="AA9" s="217"/>
      <c r="AB9" s="217"/>
      <c r="AC9" s="220"/>
      <c r="AD9" s="220"/>
      <c r="AE9" s="201"/>
      <c r="AF9" s="217"/>
      <c r="AG9" s="275"/>
      <c r="AH9" s="217"/>
      <c r="AI9" s="201"/>
      <c r="AJ9" s="217"/>
      <c r="AK9" s="201"/>
      <c r="AL9" s="541"/>
      <c r="AM9" s="291"/>
      <c r="AN9" s="1389"/>
      <c r="AO9" s="217"/>
      <c r="AP9" s="217"/>
      <c r="AQ9" s="275"/>
      <c r="AR9" s="217"/>
      <c r="AS9" s="793"/>
      <c r="AT9" s="11"/>
      <c r="AU9" s="11"/>
    </row>
    <row r="10" spans="2:47" ht="15.75" thickBot="1">
      <c r="B10" s="1787" t="s">
        <v>267</v>
      </c>
      <c r="C10" s="1788"/>
      <c r="D10" s="1789"/>
      <c r="E10" s="1491"/>
      <c r="F10" s="251" t="s">
        <v>273</v>
      </c>
      <c r="G10" s="278"/>
      <c r="H10" s="1786"/>
      <c r="I10" s="11"/>
      <c r="J10" s="11"/>
      <c r="K10" s="11"/>
      <c r="L10" s="11"/>
      <c r="M10" s="11"/>
      <c r="N10" s="217"/>
      <c r="O10" s="275"/>
      <c r="P10" s="1407"/>
      <c r="Q10" s="1459"/>
      <c r="R10" s="217"/>
      <c r="S10" s="275"/>
      <c r="T10" s="1458"/>
      <c r="U10" s="1454"/>
      <c r="V10" s="217"/>
      <c r="W10" s="217"/>
      <c r="X10" s="217"/>
      <c r="Y10" s="217"/>
      <c r="Z10" s="217"/>
      <c r="AA10" s="217"/>
      <c r="AB10" s="217"/>
      <c r="AC10" s="220"/>
      <c r="AD10" s="220"/>
      <c r="AE10" s="275"/>
      <c r="AF10" s="217"/>
      <c r="AG10" s="275"/>
      <c r="AH10" s="217"/>
      <c r="AI10" s="201"/>
      <c r="AJ10" s="217"/>
      <c r="AK10" s="214"/>
      <c r="AL10" s="201"/>
      <c r="AM10" s="291"/>
      <c r="AN10" s="1389"/>
      <c r="AO10" s="217"/>
      <c r="AP10" s="217"/>
      <c r="AQ10" s="275"/>
      <c r="AR10" s="217"/>
      <c r="AS10" s="793"/>
      <c r="AT10" s="11"/>
      <c r="AU10" s="11"/>
    </row>
    <row r="11" spans="2:47">
      <c r="B11" s="1770" t="s">
        <v>604</v>
      </c>
      <c r="C11" s="766" t="s">
        <v>450</v>
      </c>
      <c r="D11" s="1098">
        <v>180</v>
      </c>
      <c r="E11" s="565"/>
      <c r="F11" s="832" t="s">
        <v>146</v>
      </c>
      <c r="G11" s="460" t="s">
        <v>399</v>
      </c>
      <c r="H11" s="551">
        <v>70</v>
      </c>
      <c r="I11" s="140"/>
      <c r="J11" s="11"/>
      <c r="K11" s="11"/>
      <c r="L11" s="11"/>
      <c r="M11" s="11"/>
      <c r="N11" s="217"/>
      <c r="O11" s="275"/>
      <c r="P11" s="1458"/>
      <c r="Q11" s="1474"/>
      <c r="R11" s="217"/>
      <c r="S11" s="275"/>
      <c r="T11" s="1407"/>
      <c r="U11" s="1454"/>
      <c r="V11" s="217"/>
      <c r="W11" s="228"/>
      <c r="X11" s="1407"/>
      <c r="Y11" s="1454"/>
      <c r="Z11" s="217"/>
      <c r="AA11" s="217"/>
      <c r="AB11" s="217"/>
      <c r="AC11" s="220"/>
      <c r="AD11" s="220"/>
      <c r="AE11" s="275"/>
      <c r="AF11" s="217"/>
      <c r="AG11" s="275"/>
      <c r="AH11" s="217"/>
      <c r="AI11" s="201"/>
      <c r="AJ11" s="217"/>
      <c r="AK11" s="214"/>
      <c r="AL11" s="201"/>
      <c r="AM11" s="291"/>
      <c r="AN11" s="1389"/>
      <c r="AO11" s="217"/>
      <c r="AP11" s="217"/>
      <c r="AQ11" s="275"/>
      <c r="AR11" s="217"/>
      <c r="AS11" s="793"/>
      <c r="AT11" s="11"/>
      <c r="AU11" s="11"/>
    </row>
    <row r="12" spans="2:47">
      <c r="B12" s="1771" t="s">
        <v>373</v>
      </c>
      <c r="C12" s="811" t="s">
        <v>605</v>
      </c>
      <c r="D12" s="726">
        <v>50</v>
      </c>
      <c r="E12" s="201"/>
      <c r="F12" s="1031" t="s">
        <v>29</v>
      </c>
      <c r="G12" s="812" t="s">
        <v>160</v>
      </c>
      <c r="H12" s="707" t="s">
        <v>400</v>
      </c>
      <c r="I12" s="220"/>
      <c r="J12" s="11"/>
      <c r="K12" s="11"/>
      <c r="L12" s="11"/>
      <c r="M12" s="11"/>
      <c r="N12" s="217"/>
      <c r="O12" s="275"/>
      <c r="P12" s="1475"/>
      <c r="Q12" s="1474"/>
      <c r="R12" s="217"/>
      <c r="S12" s="275"/>
      <c r="T12" s="1407"/>
      <c r="U12" s="1454"/>
      <c r="V12" s="217"/>
      <c r="W12" s="1408"/>
      <c r="X12" s="1407"/>
      <c r="Y12" s="1460"/>
      <c r="Z12" s="217"/>
      <c r="AA12" s="217"/>
      <c r="AB12" s="217"/>
      <c r="AC12" s="220"/>
      <c r="AD12" s="217"/>
      <c r="AE12" s="229"/>
      <c r="AF12" s="217"/>
      <c r="AG12" s="275"/>
      <c r="AH12" s="217"/>
      <c r="AI12" s="201"/>
      <c r="AJ12" s="217"/>
      <c r="AK12" s="214"/>
      <c r="AL12" s="201"/>
      <c r="AM12" s="291"/>
      <c r="AN12" s="1389"/>
      <c r="AO12" s="217"/>
      <c r="AP12" s="217"/>
      <c r="AQ12" s="275"/>
      <c r="AR12" s="217"/>
      <c r="AS12" s="793"/>
      <c r="AT12" s="11"/>
      <c r="AU12" s="11"/>
    </row>
    <row r="13" spans="2:47">
      <c r="B13" s="1772" t="s">
        <v>389</v>
      </c>
      <c r="C13" s="813" t="s">
        <v>388</v>
      </c>
      <c r="D13" s="726" t="s">
        <v>451</v>
      </c>
      <c r="E13" s="7"/>
      <c r="F13" s="1031" t="s">
        <v>22</v>
      </c>
      <c r="G13" s="812" t="s">
        <v>133</v>
      </c>
      <c r="H13" s="1517">
        <v>200</v>
      </c>
      <c r="I13" s="220"/>
      <c r="J13" s="11"/>
      <c r="K13" s="54"/>
      <c r="L13" s="11"/>
      <c r="M13" s="11"/>
      <c r="N13" s="217"/>
      <c r="O13" s="275"/>
      <c r="P13" s="1407"/>
      <c r="Q13" s="1454"/>
      <c r="R13" s="217"/>
      <c r="S13" s="790"/>
      <c r="T13" s="1461"/>
      <c r="U13" s="1454"/>
      <c r="V13" s="217"/>
      <c r="W13" s="1408"/>
      <c r="X13" s="1407"/>
      <c r="Y13" s="1460"/>
      <c r="Z13" s="217"/>
      <c r="AA13" s="217"/>
      <c r="AB13" s="217"/>
      <c r="AC13" s="220"/>
      <c r="AD13" s="217"/>
      <c r="AE13" s="275"/>
      <c r="AF13" s="217"/>
      <c r="AG13" s="275"/>
      <c r="AH13" s="217"/>
      <c r="AI13" s="201"/>
      <c r="AJ13" s="217"/>
      <c r="AK13" s="214"/>
      <c r="AL13" s="201"/>
      <c r="AM13" s="291"/>
      <c r="AN13" s="1389"/>
      <c r="AO13" s="217"/>
      <c r="AP13" s="217"/>
      <c r="AQ13" s="275"/>
      <c r="AR13" s="217"/>
      <c r="AS13" s="236"/>
      <c r="AT13" s="11"/>
      <c r="AU13" s="11"/>
    </row>
    <row r="14" spans="2:47" ht="14.25" customHeight="1">
      <c r="B14" s="1771" t="s">
        <v>10</v>
      </c>
      <c r="C14" s="658" t="s">
        <v>287</v>
      </c>
      <c r="D14" s="707">
        <v>200</v>
      </c>
      <c r="E14" s="64"/>
      <c r="F14" s="1032" t="s">
        <v>11</v>
      </c>
      <c r="G14" s="812" t="s">
        <v>12</v>
      </c>
      <c r="H14" s="707">
        <v>50</v>
      </c>
      <c r="I14" s="220"/>
      <c r="J14" s="11"/>
      <c r="K14" s="11"/>
      <c r="L14" s="11"/>
      <c r="M14" s="11"/>
      <c r="N14" s="217"/>
      <c r="O14" s="275"/>
      <c r="P14" s="1407"/>
      <c r="Q14" s="1454"/>
      <c r="R14" s="217"/>
      <c r="S14" s="275"/>
      <c r="T14" s="1407"/>
      <c r="U14" s="1464"/>
      <c r="V14" s="217"/>
      <c r="W14" s="275"/>
      <c r="X14" s="1465"/>
      <c r="Y14" s="1466"/>
      <c r="Z14" s="217"/>
      <c r="AA14" s="217"/>
      <c r="AB14" s="217"/>
      <c r="AC14" s="220"/>
      <c r="AD14" s="201"/>
      <c r="AE14" s="1233"/>
      <c r="AF14" s="217"/>
      <c r="AG14" s="275"/>
      <c r="AH14" s="217"/>
      <c r="AI14" s="201"/>
      <c r="AJ14" s="217"/>
      <c r="AK14" s="217"/>
      <c r="AL14" s="275"/>
      <c r="AM14" s="516"/>
      <c r="AN14" s="1389"/>
      <c r="AO14" s="217"/>
      <c r="AP14" s="217"/>
      <c r="AQ14" s="275"/>
      <c r="AR14" s="238"/>
      <c r="AS14" s="11"/>
      <c r="AT14" s="11"/>
      <c r="AU14" s="11"/>
    </row>
    <row r="15" spans="2:47" ht="15" customHeight="1">
      <c r="B15" s="1031" t="s">
        <v>11</v>
      </c>
      <c r="C15" s="812" t="s">
        <v>12</v>
      </c>
      <c r="D15" s="1499">
        <v>40</v>
      </c>
      <c r="E15" s="7"/>
      <c r="F15" s="478" t="s">
        <v>11</v>
      </c>
      <c r="G15" s="464" t="s">
        <v>17</v>
      </c>
      <c r="H15" s="1509">
        <v>30</v>
      </c>
      <c r="I15" s="220"/>
      <c r="J15" s="11"/>
      <c r="K15" s="11"/>
      <c r="L15" s="11"/>
      <c r="M15" s="11"/>
      <c r="N15" s="217"/>
      <c r="O15" s="217"/>
      <c r="P15" s="217"/>
      <c r="Q15" s="217"/>
      <c r="R15" s="217"/>
      <c r="S15" s="275"/>
      <c r="T15" s="1407"/>
      <c r="U15" s="1454"/>
      <c r="V15" s="217"/>
      <c r="W15" s="217"/>
      <c r="X15" s="217"/>
      <c r="Y15" s="217"/>
      <c r="Z15" s="217"/>
      <c r="AA15" s="217"/>
      <c r="AB15" s="217"/>
      <c r="AC15" s="220"/>
      <c r="AD15" s="1236"/>
      <c r="AE15" s="275"/>
      <c r="AF15" s="217"/>
      <c r="AG15" s="275"/>
      <c r="AH15" s="217"/>
      <c r="AI15" s="279"/>
      <c r="AJ15" s="217"/>
      <c r="AK15" s="217"/>
      <c r="AL15" s="228"/>
      <c r="AM15" s="516"/>
      <c r="AN15" s="1389"/>
      <c r="AO15" s="217"/>
      <c r="AP15" s="217"/>
      <c r="AQ15" s="275"/>
      <c r="AR15" s="242"/>
      <c r="AS15" s="11"/>
      <c r="AT15" s="11"/>
      <c r="AU15" s="11"/>
    </row>
    <row r="16" spans="2:47" ht="15" customHeight="1" thickBot="1">
      <c r="B16" s="1500" t="s">
        <v>11</v>
      </c>
      <c r="C16" s="474" t="s">
        <v>17</v>
      </c>
      <c r="D16" s="1501">
        <v>30</v>
      </c>
      <c r="E16" s="7"/>
      <c r="F16" s="1525" t="s">
        <v>14</v>
      </c>
      <c r="G16" s="1503" t="s">
        <v>580</v>
      </c>
      <c r="H16" s="1511">
        <v>90</v>
      </c>
      <c r="I16" s="220"/>
      <c r="J16" s="11"/>
      <c r="K16" s="11"/>
      <c r="L16" s="11"/>
      <c r="M16" s="11"/>
      <c r="N16" s="201"/>
      <c r="O16" s="217"/>
      <c r="P16" s="217"/>
      <c r="Q16" s="217"/>
      <c r="R16" s="217"/>
      <c r="S16" s="275"/>
      <c r="T16" s="1407"/>
      <c r="U16" s="1454"/>
      <c r="V16" s="217"/>
      <c r="W16" s="217"/>
      <c r="X16" s="217"/>
      <c r="Y16" s="217"/>
      <c r="Z16" s="217"/>
      <c r="AA16" s="217"/>
      <c r="AB16" s="217"/>
      <c r="AC16" s="220"/>
      <c r="AD16" s="1236"/>
      <c r="AE16" s="240"/>
      <c r="AF16" s="217"/>
      <c r="AG16" s="275"/>
      <c r="AH16" s="217"/>
      <c r="AI16" s="217"/>
      <c r="AJ16" s="217"/>
      <c r="AK16" s="238"/>
      <c r="AL16" s="228"/>
      <c r="AM16" s="516"/>
      <c r="AN16" s="1389"/>
      <c r="AO16" s="217"/>
      <c r="AP16" s="217"/>
      <c r="AQ16" s="275"/>
      <c r="AR16" s="217"/>
      <c r="AS16" s="11"/>
      <c r="AT16" s="11"/>
      <c r="AU16" s="11"/>
    </row>
    <row r="17" spans="2:47" ht="16.5" thickBot="1">
      <c r="B17" s="2013" t="s">
        <v>525</v>
      </c>
      <c r="C17" s="271"/>
      <c r="E17" s="7"/>
      <c r="F17" s="2019" t="s">
        <v>526</v>
      </c>
      <c r="H17" s="6"/>
      <c r="I17" s="11"/>
      <c r="J17" s="11"/>
      <c r="K17" s="11"/>
      <c r="L17" s="11"/>
      <c r="M17" s="11"/>
      <c r="N17" s="214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20"/>
      <c r="AD17" s="201"/>
      <c r="AE17" s="275"/>
      <c r="AF17" s="217"/>
      <c r="AG17" s="275"/>
      <c r="AH17" s="217"/>
      <c r="AI17" s="217"/>
      <c r="AJ17" s="217"/>
      <c r="AK17" s="217"/>
      <c r="AL17" s="275"/>
      <c r="AM17" s="516"/>
      <c r="AN17" s="1389"/>
      <c r="AO17" s="217"/>
      <c r="AP17" s="217"/>
      <c r="AQ17" s="275"/>
      <c r="AR17" s="238"/>
      <c r="AS17" s="201"/>
      <c r="AT17" s="11"/>
      <c r="AU17" s="11"/>
    </row>
    <row r="18" spans="2:47" ht="16.5" thickBot="1">
      <c r="B18" s="1782" t="s">
        <v>265</v>
      </c>
      <c r="C18" s="1783"/>
      <c r="D18" s="311"/>
      <c r="E18" s="7"/>
      <c r="F18" s="251" t="s">
        <v>274</v>
      </c>
      <c r="G18" s="443"/>
      <c r="H18" s="1515"/>
      <c r="I18" s="351"/>
      <c r="J18" s="11"/>
      <c r="K18" s="11"/>
      <c r="L18" s="11"/>
      <c r="M18" s="11"/>
      <c r="N18" s="201"/>
      <c r="O18" s="1456"/>
      <c r="P18" s="889"/>
      <c r="Q18" s="889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1236"/>
      <c r="AD18" s="214"/>
      <c r="AE18" s="275"/>
      <c r="AF18" s="217"/>
      <c r="AG18" s="275"/>
      <c r="AH18" s="217"/>
      <c r="AI18" s="217"/>
      <c r="AJ18" s="217"/>
      <c r="AK18" s="238"/>
      <c r="AL18" s="275"/>
      <c r="AM18" s="516"/>
      <c r="AN18" s="1389"/>
      <c r="AO18" s="217"/>
      <c r="AP18" s="217"/>
      <c r="AQ18" s="275"/>
      <c r="AR18" s="360"/>
      <c r="AS18" s="217"/>
      <c r="AT18" s="11"/>
      <c r="AU18" s="11"/>
    </row>
    <row r="19" spans="2:47" ht="15.75">
      <c r="B19" s="514" t="s">
        <v>303</v>
      </c>
      <c r="C19" s="658" t="s">
        <v>304</v>
      </c>
      <c r="D19" s="1098" t="s">
        <v>288</v>
      </c>
      <c r="E19" s="7"/>
      <c r="F19" s="1777" t="s">
        <v>34</v>
      </c>
      <c r="G19" s="1764" t="s">
        <v>457</v>
      </c>
      <c r="H19" s="897" t="s">
        <v>375</v>
      </c>
      <c r="I19" s="140"/>
      <c r="J19" s="11"/>
      <c r="K19" s="11"/>
      <c r="L19" s="11"/>
      <c r="M19" s="11"/>
      <c r="N19" s="1255"/>
      <c r="O19" s="1019"/>
      <c r="P19" s="1019"/>
      <c r="Q19" s="145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01"/>
      <c r="AD19" s="201"/>
      <c r="AE19" s="217"/>
      <c r="AF19" s="217"/>
      <c r="AG19" s="275"/>
      <c r="AH19" s="217"/>
      <c r="AI19" s="217"/>
      <c r="AJ19" s="217"/>
      <c r="AK19" s="217"/>
      <c r="AL19" s="275"/>
      <c r="AM19" s="516"/>
      <c r="AN19" s="1389"/>
      <c r="AO19" s="217"/>
      <c r="AP19" s="217"/>
      <c r="AQ19" s="275"/>
      <c r="AR19" s="450"/>
      <c r="AS19" s="115"/>
      <c r="AT19" s="11"/>
      <c r="AU19" s="11"/>
    </row>
    <row r="20" spans="2:47" ht="12.75" customHeight="1">
      <c r="B20" s="513" t="s">
        <v>573</v>
      </c>
      <c r="C20" s="1621" t="s">
        <v>572</v>
      </c>
      <c r="D20" s="1509" t="s">
        <v>424</v>
      </c>
      <c r="E20" s="7"/>
      <c r="F20" s="468" t="s">
        <v>323</v>
      </c>
      <c r="G20" s="464" t="s">
        <v>324</v>
      </c>
      <c r="H20" s="898" t="s">
        <v>424</v>
      </c>
      <c r="I20" s="7"/>
      <c r="J20" s="11"/>
      <c r="K20" s="11"/>
      <c r="L20" s="11"/>
      <c r="M20" s="11"/>
      <c r="N20" s="217"/>
      <c r="O20" s="275"/>
      <c r="P20" s="1407"/>
      <c r="Q20" s="1454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01"/>
      <c r="AD20" s="1237"/>
      <c r="AE20" s="217"/>
      <c r="AF20" s="217"/>
      <c r="AG20" s="201"/>
      <c r="AH20" s="201"/>
      <c r="AI20" s="217"/>
      <c r="AJ20" s="217"/>
      <c r="AK20" s="217"/>
      <c r="AL20" s="217"/>
      <c r="AM20" s="217"/>
      <c r="AN20" s="217"/>
      <c r="AO20" s="217"/>
      <c r="AP20" s="217"/>
      <c r="AQ20" s="217"/>
      <c r="AR20" s="240"/>
      <c r="AS20" s="14"/>
      <c r="AT20" s="11"/>
      <c r="AU20" s="11"/>
    </row>
    <row r="21" spans="2:47" ht="12" customHeight="1">
      <c r="B21" s="514"/>
      <c r="C21" s="1623" t="s">
        <v>574</v>
      </c>
      <c r="D21" s="1098"/>
      <c r="E21" s="11"/>
      <c r="F21" s="476" t="s">
        <v>177</v>
      </c>
      <c r="G21" s="465" t="s">
        <v>319</v>
      </c>
      <c r="H21" s="899"/>
      <c r="I21" s="7"/>
      <c r="J21" s="242"/>
      <c r="K21" s="201"/>
      <c r="L21" s="187"/>
      <c r="M21" s="11"/>
      <c r="N21" s="217"/>
      <c r="O21" s="275"/>
      <c r="P21" s="1407"/>
      <c r="Q21" s="1459"/>
      <c r="R21" s="201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1253"/>
      <c r="AD21" s="217"/>
      <c r="AE21" s="217"/>
      <c r="AF21" s="217"/>
      <c r="AG21" s="275"/>
      <c r="AH21" s="217"/>
      <c r="AI21" s="217"/>
      <c r="AJ21" s="217"/>
      <c r="AL21" s="217"/>
      <c r="AM21" s="217"/>
      <c r="AN21" s="217"/>
      <c r="AO21" s="217"/>
      <c r="AP21" s="217"/>
      <c r="AQ21" s="217"/>
      <c r="AR21" s="201"/>
      <c r="AS21" s="14"/>
    </row>
    <row r="22" spans="2:47">
      <c r="B22" s="1057" t="s">
        <v>22</v>
      </c>
      <c r="C22" s="811" t="s">
        <v>23</v>
      </c>
      <c r="D22" s="707">
        <v>200</v>
      </c>
      <c r="E22" s="201"/>
      <c r="F22" s="1057" t="s">
        <v>10</v>
      </c>
      <c r="G22" s="812" t="s">
        <v>287</v>
      </c>
      <c r="H22" s="900">
        <v>200</v>
      </c>
      <c r="I22" s="7"/>
      <c r="J22" s="242"/>
      <c r="K22" s="201"/>
      <c r="L22" s="199"/>
      <c r="M22" s="11"/>
      <c r="N22" s="217"/>
      <c r="O22" s="275"/>
      <c r="P22" s="1458"/>
      <c r="Q22" s="1470"/>
      <c r="R22" s="217"/>
      <c r="S22" s="1019"/>
      <c r="T22" s="1019"/>
      <c r="U22" s="1457"/>
      <c r="V22" s="217"/>
      <c r="W22" s="1019"/>
      <c r="X22" s="1019"/>
      <c r="Y22" s="1457"/>
      <c r="Z22" s="217"/>
      <c r="AA22" s="217"/>
      <c r="AB22" s="217"/>
      <c r="AC22" s="324"/>
      <c r="AD22" s="324"/>
      <c r="AE22" s="217"/>
      <c r="AF22" s="1123"/>
      <c r="AG22" s="217"/>
      <c r="AH22" s="217"/>
      <c r="AI22" s="187"/>
      <c r="AJ22" s="217"/>
      <c r="AL22" s="217"/>
      <c r="AM22" s="217"/>
      <c r="AN22" s="217"/>
      <c r="AO22" s="217"/>
      <c r="AP22" s="217"/>
      <c r="AQ22" s="217"/>
      <c r="AR22" s="201"/>
      <c r="AS22" s="14"/>
    </row>
    <row r="23" spans="2:47">
      <c r="B23" s="1057" t="s">
        <v>11</v>
      </c>
      <c r="C23" s="811" t="s">
        <v>12</v>
      </c>
      <c r="D23" s="707">
        <v>50</v>
      </c>
      <c r="E23" s="26"/>
      <c r="F23" s="1031" t="s">
        <v>11</v>
      </c>
      <c r="G23" s="812" t="s">
        <v>12</v>
      </c>
      <c r="H23" s="901">
        <v>50</v>
      </c>
      <c r="I23" s="7"/>
      <c r="J23" s="217"/>
      <c r="K23" s="236"/>
      <c r="L23" s="11"/>
      <c r="M23" s="11"/>
      <c r="N23" s="217"/>
      <c r="O23" s="275"/>
      <c r="P23" s="1458"/>
      <c r="Q23" s="1463"/>
      <c r="R23" s="217"/>
      <c r="S23" s="275"/>
      <c r="T23" s="1407"/>
      <c r="U23" s="1468"/>
      <c r="V23" s="217"/>
      <c r="W23" s="217"/>
      <c r="X23" s="217"/>
      <c r="Y23" s="217"/>
      <c r="Z23" s="217"/>
      <c r="AA23" s="217"/>
      <c r="AB23" s="217"/>
      <c r="AC23" s="214"/>
      <c r="AD23" s="217"/>
      <c r="AE23" s="275"/>
      <c r="AF23" s="217"/>
      <c r="AG23" s="275"/>
      <c r="AH23" s="217"/>
      <c r="AI23" s="214"/>
      <c r="AJ23" s="217"/>
      <c r="AL23" s="201"/>
      <c r="AM23" s="199"/>
      <c r="AN23" s="361"/>
      <c r="AO23" s="217"/>
      <c r="AP23" s="217"/>
      <c r="AQ23" s="217"/>
      <c r="AR23" s="228"/>
      <c r="AS23" s="189"/>
    </row>
    <row r="24" spans="2:47" ht="16.5" thickBot="1">
      <c r="B24" s="2012" t="s">
        <v>11</v>
      </c>
      <c r="C24" s="1503" t="s">
        <v>13</v>
      </c>
      <c r="D24" s="1511">
        <v>30</v>
      </c>
      <c r="E24" s="140"/>
      <c r="F24" s="1500" t="s">
        <v>11</v>
      </c>
      <c r="G24" s="474" t="s">
        <v>17</v>
      </c>
      <c r="H24" s="1506">
        <v>40</v>
      </c>
      <c r="I24" s="7"/>
      <c r="J24" s="217"/>
      <c r="K24" s="236"/>
      <c r="L24" s="11"/>
      <c r="M24" s="11"/>
      <c r="N24" s="217"/>
      <c r="O24" s="275"/>
      <c r="P24" s="1407"/>
      <c r="Q24" s="1454"/>
      <c r="R24" s="217"/>
      <c r="S24" s="275"/>
      <c r="T24" s="1407"/>
      <c r="U24" s="1468"/>
      <c r="V24" s="217"/>
      <c r="W24" s="228"/>
      <c r="X24" s="1407"/>
      <c r="Y24" s="1454"/>
      <c r="Z24" s="217"/>
      <c r="AA24" s="217"/>
      <c r="AB24" s="217"/>
      <c r="AC24" s="214"/>
      <c r="AD24" s="217"/>
      <c r="AE24" s="275"/>
      <c r="AF24" s="217"/>
      <c r="AG24" s="275"/>
      <c r="AH24" s="217"/>
      <c r="AI24" s="214"/>
      <c r="AJ24" s="217"/>
      <c r="AK24" s="53"/>
      <c r="AL24" s="201"/>
      <c r="AM24" s="199"/>
      <c r="AN24" s="361"/>
      <c r="AO24" s="217"/>
      <c r="AP24" s="1017"/>
      <c r="AQ24" s="217"/>
      <c r="AR24" s="201"/>
      <c r="AS24" s="14"/>
    </row>
    <row r="25" spans="2:47" ht="16.5" thickBot="1">
      <c r="B25" s="1790" t="s">
        <v>266</v>
      </c>
      <c r="C25" s="250"/>
      <c r="D25" s="1515"/>
      <c r="E25" s="58"/>
      <c r="F25" s="1007" t="s">
        <v>275</v>
      </c>
      <c r="G25" s="231"/>
      <c r="H25" s="1516"/>
      <c r="I25" s="7"/>
      <c r="J25" s="217"/>
      <c r="K25" s="236"/>
      <c r="L25" s="11"/>
      <c r="M25" s="11"/>
      <c r="N25" s="217"/>
      <c r="O25" s="275"/>
      <c r="P25" s="1407"/>
      <c r="Q25" s="1454"/>
      <c r="R25" s="217"/>
      <c r="S25" s="790"/>
      <c r="T25" s="1462"/>
      <c r="U25" s="1469"/>
      <c r="V25" s="217"/>
      <c r="W25" s="228"/>
      <c r="X25" s="1407"/>
      <c r="Y25" s="1460"/>
      <c r="Z25" s="217"/>
      <c r="AA25" s="217"/>
      <c r="AB25" s="217"/>
      <c r="AC25" s="220"/>
      <c r="AD25" s="220"/>
      <c r="AE25" s="275"/>
      <c r="AF25" s="217"/>
      <c r="AG25" s="275"/>
      <c r="AH25" s="217"/>
      <c r="AI25" s="214"/>
      <c r="AJ25" s="217"/>
      <c r="AL25" s="217"/>
      <c r="AM25" s="217"/>
      <c r="AN25" s="217"/>
      <c r="AO25" s="214"/>
      <c r="AP25" s="1017"/>
      <c r="AQ25" s="199"/>
      <c r="AR25" s="201"/>
      <c r="AS25" s="42"/>
    </row>
    <row r="26" spans="2:47">
      <c r="B26" s="35" t="s">
        <v>21</v>
      </c>
      <c r="C26" s="683" t="s">
        <v>576</v>
      </c>
      <c r="D26" s="1509" t="s">
        <v>310</v>
      </c>
      <c r="E26" s="7"/>
      <c r="F26" s="1086" t="s">
        <v>360</v>
      </c>
      <c r="G26" s="686" t="s">
        <v>401</v>
      </c>
      <c r="H26" s="1509" t="s">
        <v>421</v>
      </c>
      <c r="I26" s="7"/>
      <c r="J26" s="217"/>
      <c r="K26" s="236"/>
      <c r="L26" s="11"/>
      <c r="M26" s="11"/>
      <c r="N26" s="217"/>
      <c r="O26" s="217"/>
      <c r="P26" s="217"/>
      <c r="Q26" s="441"/>
      <c r="R26" s="4"/>
      <c r="S26" s="201"/>
      <c r="T26" s="1407"/>
      <c r="U26" s="1468"/>
      <c r="V26" s="217"/>
      <c r="W26" s="1408"/>
      <c r="X26" s="1407"/>
      <c r="Y26" s="1460"/>
      <c r="Z26" s="217"/>
      <c r="AA26" s="217"/>
      <c r="AB26" s="217"/>
      <c r="AC26" s="220"/>
      <c r="AD26" s="1235"/>
      <c r="AE26" s="275"/>
      <c r="AF26" s="217"/>
      <c r="AG26" s="275"/>
      <c r="AH26" s="217"/>
      <c r="AI26" s="201"/>
      <c r="AJ26" s="217"/>
      <c r="AL26" s="201"/>
      <c r="AM26" s="1387"/>
      <c r="AN26" s="1390"/>
      <c r="AO26" s="217"/>
      <c r="AP26" s="217"/>
      <c r="AQ26" s="199"/>
      <c r="AR26" s="201"/>
      <c r="AS26" s="14"/>
    </row>
    <row r="27" spans="2:47" ht="15.75">
      <c r="B27" s="1774"/>
      <c r="C27" s="1631" t="s">
        <v>577</v>
      </c>
      <c r="D27" s="880"/>
      <c r="E27" s="68"/>
      <c r="F27" s="684"/>
      <c r="G27" s="871" t="s">
        <v>590</v>
      </c>
      <c r="H27" s="880"/>
      <c r="I27" s="7"/>
      <c r="J27" s="11"/>
      <c r="K27" s="236"/>
      <c r="L27" s="11"/>
      <c r="M27" s="11"/>
      <c r="N27" s="217"/>
      <c r="O27" s="217"/>
      <c r="P27" s="245"/>
      <c r="Q27" s="217"/>
      <c r="R27" s="4"/>
      <c r="S27" s="201"/>
      <c r="T27" s="1407"/>
      <c r="U27" s="1468"/>
      <c r="V27" s="217"/>
      <c r="W27" s="1408"/>
      <c r="X27" s="1407"/>
      <c r="Y27" s="1471"/>
      <c r="Z27" s="217"/>
      <c r="AA27" s="217"/>
      <c r="AB27" s="217"/>
      <c r="AC27" s="214"/>
      <c r="AD27" s="217"/>
      <c r="AE27" s="275"/>
      <c r="AF27" s="217"/>
      <c r="AG27" s="275"/>
      <c r="AH27" s="217"/>
      <c r="AI27" s="201"/>
      <c r="AJ27" s="217"/>
      <c r="AL27" s="201"/>
      <c r="AM27" s="542"/>
      <c r="AN27" s="797"/>
      <c r="AO27" s="217"/>
      <c r="AP27" s="217"/>
      <c r="AQ27" s="199"/>
      <c r="AR27" s="201"/>
      <c r="AS27" s="14"/>
    </row>
    <row r="28" spans="2:47" ht="15.75">
      <c r="B28" s="760" t="s">
        <v>224</v>
      </c>
      <c r="C28" s="658" t="s">
        <v>223</v>
      </c>
      <c r="D28" s="1098">
        <v>200</v>
      </c>
      <c r="E28" s="7"/>
      <c r="F28" s="1508" t="s">
        <v>224</v>
      </c>
      <c r="G28" s="812" t="s">
        <v>223</v>
      </c>
      <c r="H28" s="1499">
        <v>200</v>
      </c>
      <c r="I28" s="11"/>
      <c r="J28" s="11"/>
      <c r="K28" s="236"/>
      <c r="L28" s="11"/>
      <c r="M28" s="11"/>
      <c r="N28" s="217"/>
      <c r="O28" s="1456"/>
      <c r="P28" s="40"/>
      <c r="Q28" s="7"/>
      <c r="R28" s="15"/>
      <c r="S28" s="275"/>
      <c r="T28" s="1407"/>
      <c r="U28" s="1468"/>
      <c r="V28" s="217"/>
      <c r="W28" s="1408"/>
      <c r="X28" s="1407"/>
      <c r="Y28" s="1460"/>
      <c r="Z28" s="217"/>
      <c r="AA28" s="217"/>
      <c r="AB28" s="217"/>
      <c r="AC28" s="220"/>
      <c r="AD28" s="217"/>
      <c r="AE28" s="201"/>
      <c r="AF28" s="217"/>
      <c r="AG28" s="275"/>
      <c r="AH28" s="217"/>
      <c r="AI28" s="201"/>
      <c r="AJ28" s="217"/>
      <c r="AL28" s="214"/>
      <c r="AM28" s="238"/>
      <c r="AN28" s="797"/>
      <c r="AO28" s="217"/>
      <c r="AP28" s="217"/>
      <c r="AQ28" s="279"/>
      <c r="AR28" s="201"/>
      <c r="AS28" s="14"/>
    </row>
    <row r="29" spans="2:47" ht="12" customHeight="1">
      <c r="B29" s="1775" t="s">
        <v>461</v>
      </c>
      <c r="C29" s="811" t="s">
        <v>462</v>
      </c>
      <c r="D29" s="707">
        <v>10</v>
      </c>
      <c r="E29" s="7"/>
      <c r="F29" s="1031" t="s">
        <v>11</v>
      </c>
      <c r="G29" s="812" t="s">
        <v>12</v>
      </c>
      <c r="H29" s="1499">
        <v>50</v>
      </c>
      <c r="I29" s="11"/>
      <c r="J29" s="2017"/>
      <c r="K29" s="217"/>
      <c r="L29" s="124"/>
      <c r="M29" s="11"/>
      <c r="N29" s="217"/>
      <c r="O29" s="1019"/>
      <c r="P29" s="42"/>
      <c r="Q29" s="7"/>
      <c r="R29" s="15"/>
      <c r="S29" s="275"/>
      <c r="T29" s="1407"/>
      <c r="U29" s="1468"/>
      <c r="V29" s="217"/>
      <c r="W29" s="275"/>
      <c r="X29" s="1472"/>
      <c r="Y29" s="1473"/>
      <c r="Z29" s="217"/>
      <c r="AA29" s="217"/>
      <c r="AB29" s="217"/>
      <c r="AC29" s="1234"/>
      <c r="AD29" s="217"/>
      <c r="AE29" s="217"/>
      <c r="AF29" s="217"/>
      <c r="AG29" s="217"/>
      <c r="AH29" s="217"/>
      <c r="AI29" s="201"/>
      <c r="AJ29" s="201"/>
      <c r="AL29" s="201"/>
      <c r="AM29" s="238"/>
      <c r="AN29" s="797"/>
      <c r="AO29" s="217"/>
      <c r="AP29" s="217"/>
      <c r="AQ29" s="201"/>
      <c r="AR29" s="361"/>
      <c r="AS29" s="217"/>
    </row>
    <row r="30" spans="2:47" ht="15.75" customHeight="1">
      <c r="B30" s="1773" t="s">
        <v>11</v>
      </c>
      <c r="C30" s="1911" t="s">
        <v>579</v>
      </c>
      <c r="D30" s="1509">
        <v>25</v>
      </c>
      <c r="E30" s="7"/>
      <c r="F30" s="1031" t="s">
        <v>11</v>
      </c>
      <c r="G30" s="812" t="s">
        <v>17</v>
      </c>
      <c r="H30" s="1499">
        <v>30</v>
      </c>
      <c r="I30" s="11"/>
      <c r="J30" s="442"/>
      <c r="K30" s="236"/>
      <c r="L30" s="217"/>
      <c r="M30" s="11"/>
      <c r="N30" s="217"/>
      <c r="O30" s="275"/>
      <c r="P30" s="238"/>
      <c r="Q30" s="201"/>
      <c r="R30" s="15"/>
      <c r="S30" s="201"/>
      <c r="T30" s="1407"/>
      <c r="U30" s="1468"/>
      <c r="V30" s="217"/>
      <c r="W30" s="217"/>
      <c r="X30" s="217"/>
      <c r="Y30" s="217"/>
      <c r="Z30" s="217"/>
      <c r="AA30" s="217"/>
      <c r="AB30" s="217"/>
      <c r="AC30" s="324"/>
      <c r="AD30" s="324"/>
      <c r="AE30" s="217"/>
      <c r="AF30" s="1123"/>
      <c r="AG30" s="1117"/>
      <c r="AH30" s="217"/>
      <c r="AI30" s="187"/>
      <c r="AJ30" s="217"/>
      <c r="AL30" s="201"/>
      <c r="AM30" s="542"/>
      <c r="AN30" s="797"/>
      <c r="AO30" s="217"/>
      <c r="AP30" s="217"/>
      <c r="AQ30" s="217"/>
      <c r="AR30" s="793"/>
      <c r="AS30" s="291"/>
    </row>
    <row r="31" spans="2:47" ht="16.5" customHeight="1" thickBot="1">
      <c r="B31" s="1771" t="s">
        <v>11</v>
      </c>
      <c r="C31" s="811" t="s">
        <v>12</v>
      </c>
      <c r="D31" s="707">
        <v>30</v>
      </c>
      <c r="E31" s="7"/>
      <c r="F31" s="1525" t="s">
        <v>14</v>
      </c>
      <c r="G31" s="1503" t="s">
        <v>580</v>
      </c>
      <c r="H31" s="1511">
        <v>90</v>
      </c>
      <c r="I31" s="7"/>
      <c r="J31" s="238"/>
      <c r="K31" s="201"/>
      <c r="L31" s="199"/>
      <c r="M31" s="11"/>
      <c r="N31" s="217"/>
      <c r="O31" s="275"/>
      <c r="P31" s="238"/>
      <c r="Q31" s="201"/>
      <c r="R31" s="1961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4"/>
      <c r="AD31" s="217"/>
      <c r="AE31" s="275"/>
      <c r="AF31" s="217"/>
      <c r="AG31" s="275"/>
      <c r="AH31" s="217"/>
      <c r="AI31" s="214"/>
      <c r="AJ31" s="217"/>
      <c r="AL31" s="201"/>
      <c r="AM31" s="542"/>
      <c r="AN31" s="797"/>
      <c r="AO31" s="217"/>
      <c r="AP31" s="217"/>
      <c r="AQ31" s="217"/>
      <c r="AR31" s="793"/>
      <c r="AS31" s="1383"/>
    </row>
    <row r="32" spans="2:47" ht="15.75" customHeight="1" thickBot="1">
      <c r="B32" s="1776" t="s">
        <v>14</v>
      </c>
      <c r="C32" s="1503" t="s">
        <v>580</v>
      </c>
      <c r="D32" s="1779">
        <v>100</v>
      </c>
      <c r="E32" s="7"/>
      <c r="F32" s="2019" t="s">
        <v>526</v>
      </c>
      <c r="H32" s="6"/>
      <c r="I32" s="11"/>
      <c r="J32" s="238"/>
      <c r="K32" s="54"/>
      <c r="L32" s="199"/>
      <c r="M32" s="11"/>
      <c r="N32" s="217"/>
      <c r="O32" s="275"/>
      <c r="P32" s="238"/>
      <c r="Q32" s="201"/>
      <c r="R32" s="15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4"/>
      <c r="AD32" s="217"/>
      <c r="AE32" s="275"/>
      <c r="AF32" s="1414"/>
      <c r="AG32" s="275"/>
      <c r="AH32" s="217"/>
      <c r="AI32" s="214"/>
      <c r="AJ32" s="217"/>
      <c r="AL32" s="214"/>
      <c r="AM32" s="216"/>
      <c r="AN32" s="797"/>
      <c r="AO32" s="217"/>
      <c r="AP32" s="217"/>
      <c r="AQ32" s="217"/>
      <c r="AR32" s="793"/>
      <c r="AS32" s="1384"/>
    </row>
    <row r="33" spans="2:57" ht="16.5" thickBot="1">
      <c r="B33" s="251" t="s">
        <v>268</v>
      </c>
      <c r="C33" s="250"/>
      <c r="D33" s="1515"/>
      <c r="E33" s="64"/>
      <c r="F33" s="1829" t="s">
        <v>276</v>
      </c>
      <c r="G33" s="471"/>
      <c r="H33" s="1516"/>
      <c r="I33" s="11"/>
      <c r="J33" s="11"/>
      <c r="K33" s="11"/>
      <c r="L33" s="11"/>
      <c r="M33" s="11"/>
      <c r="N33" s="217"/>
      <c r="O33" s="275"/>
      <c r="P33" s="1769"/>
      <c r="Q33" s="201"/>
      <c r="R33" s="15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20"/>
      <c r="AD33" s="220"/>
      <c r="AE33" s="275"/>
      <c r="AF33" s="217"/>
      <c r="AG33" s="275"/>
      <c r="AH33" s="217"/>
      <c r="AI33" s="214"/>
      <c r="AJ33" s="217"/>
      <c r="AL33" s="214"/>
      <c r="AM33" s="216"/>
      <c r="AN33" s="797"/>
      <c r="AO33" s="217"/>
      <c r="AP33" s="217"/>
      <c r="AQ33" s="217"/>
      <c r="AR33" s="793"/>
      <c r="AS33" s="1385"/>
    </row>
    <row r="34" spans="2:57">
      <c r="B34" s="1777" t="s">
        <v>25</v>
      </c>
      <c r="C34" s="774" t="s">
        <v>364</v>
      </c>
      <c r="D34" s="642">
        <v>60</v>
      </c>
      <c r="E34" s="11"/>
      <c r="F34" s="1006" t="s">
        <v>146</v>
      </c>
      <c r="G34" s="812" t="s">
        <v>403</v>
      </c>
      <c r="H34" s="707">
        <v>70</v>
      </c>
      <c r="I34" s="217"/>
      <c r="J34" s="11"/>
      <c r="K34" s="11"/>
      <c r="L34" s="11"/>
      <c r="M34" s="11"/>
      <c r="N34" s="217"/>
      <c r="O34" s="275"/>
      <c r="P34" s="217"/>
      <c r="Q34" s="54"/>
      <c r="R34" s="4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20"/>
      <c r="AD34" s="1235"/>
      <c r="AE34" s="275"/>
      <c r="AF34" s="217"/>
      <c r="AG34" s="275"/>
      <c r="AH34" s="217"/>
      <c r="AI34" s="201"/>
      <c r="AJ34" s="217"/>
      <c r="AL34" s="214"/>
      <c r="AM34" s="216"/>
      <c r="AN34" s="797"/>
      <c r="AO34" s="217"/>
      <c r="AP34" s="217"/>
      <c r="AQ34" s="217"/>
      <c r="AR34" s="793"/>
      <c r="AS34" s="1385"/>
    </row>
    <row r="35" spans="2:57" ht="15" customHeight="1">
      <c r="B35" s="1771" t="s">
        <v>345</v>
      </c>
      <c r="C35" s="811" t="s">
        <v>346</v>
      </c>
      <c r="D35" s="707" t="s">
        <v>289</v>
      </c>
      <c r="E35" s="11"/>
      <c r="F35" s="513" t="s">
        <v>404</v>
      </c>
      <c r="G35" s="464" t="s">
        <v>405</v>
      </c>
      <c r="H35" s="1509" t="s">
        <v>411</v>
      </c>
      <c r="I35" s="217"/>
      <c r="J35" s="11"/>
      <c r="K35" s="11"/>
      <c r="L35" s="11"/>
      <c r="M35" s="11"/>
      <c r="N35" s="217"/>
      <c r="O35" s="275"/>
      <c r="P35" s="245"/>
      <c r="Q35" s="217"/>
      <c r="R35" s="441"/>
      <c r="S35" s="1019"/>
      <c r="T35" s="1019"/>
      <c r="U35" s="1457"/>
      <c r="V35" s="217"/>
      <c r="W35" s="1019"/>
      <c r="X35" s="1019"/>
      <c r="Y35" s="1457"/>
      <c r="Z35" s="217"/>
      <c r="AA35" s="217"/>
      <c r="AB35" s="217"/>
      <c r="AC35" s="214"/>
      <c r="AD35" s="220"/>
      <c r="AE35" s="275"/>
      <c r="AF35" s="217"/>
      <c r="AG35" s="275"/>
      <c r="AH35" s="217"/>
      <c r="AI35" s="201"/>
      <c r="AJ35" s="217"/>
      <c r="AL35" s="228"/>
      <c r="AM35" s="516"/>
      <c r="AN35" s="797"/>
      <c r="AO35" s="217"/>
      <c r="AP35" s="217"/>
      <c r="AQ35" s="217"/>
      <c r="AR35" s="793"/>
      <c r="AS35" s="793"/>
    </row>
    <row r="36" spans="2:57" ht="15.75">
      <c r="B36" s="1771" t="s">
        <v>19</v>
      </c>
      <c r="C36" s="811" t="s">
        <v>581</v>
      </c>
      <c r="D36" s="642">
        <v>200</v>
      </c>
      <c r="E36" s="11"/>
      <c r="F36" s="514"/>
      <c r="G36" s="465" t="s">
        <v>406</v>
      </c>
      <c r="H36" s="1098"/>
      <c r="I36" s="317"/>
      <c r="J36" s="11"/>
      <c r="K36" s="11"/>
      <c r="L36" s="11"/>
      <c r="M36" s="11"/>
      <c r="N36" s="217"/>
      <c r="O36" s="275"/>
      <c r="P36" s="238"/>
      <c r="Q36" s="201"/>
      <c r="R36" s="15"/>
      <c r="S36" s="275"/>
      <c r="T36" s="1407"/>
      <c r="U36" s="1454"/>
      <c r="V36" s="217"/>
      <c r="W36" s="201"/>
      <c r="X36" s="1475"/>
      <c r="Y36" s="1454"/>
      <c r="Z36" s="217"/>
      <c r="AA36" s="217"/>
      <c r="AB36" s="217"/>
      <c r="AC36" s="220"/>
      <c r="AD36" s="220"/>
      <c r="AE36" s="201"/>
      <c r="AF36" s="1255"/>
      <c r="AG36" s="275"/>
      <c r="AH36" s="217"/>
      <c r="AI36" s="201"/>
      <c r="AJ36" s="217"/>
      <c r="AL36" s="275"/>
      <c r="AM36" s="516"/>
      <c r="AN36" s="1389"/>
      <c r="AO36" s="217"/>
      <c r="AP36" s="217"/>
      <c r="AQ36" s="217"/>
      <c r="AR36" s="793"/>
      <c r="AS36" s="793"/>
    </row>
    <row r="37" spans="2:57" ht="15.75">
      <c r="B37" s="1031" t="s">
        <v>11</v>
      </c>
      <c r="C37" s="812" t="s">
        <v>12</v>
      </c>
      <c r="D37" s="726">
        <v>50</v>
      </c>
      <c r="E37" s="348"/>
      <c r="F37" s="1057" t="s">
        <v>326</v>
      </c>
      <c r="G37" s="812" t="s">
        <v>365</v>
      </c>
      <c r="H37" s="707">
        <v>200</v>
      </c>
      <c r="I37" s="11"/>
      <c r="J37" s="11"/>
      <c r="K37" s="11"/>
      <c r="L37" s="11"/>
      <c r="M37" s="11"/>
      <c r="N37" s="217"/>
      <c r="O37" s="275"/>
      <c r="P37" s="42"/>
      <c r="Q37" s="68"/>
      <c r="R37" s="1962"/>
      <c r="S37" s="790"/>
      <c r="T37" s="1476"/>
      <c r="U37" s="1470"/>
      <c r="V37" s="217"/>
      <c r="W37" s="217"/>
      <c r="X37" s="217"/>
      <c r="Y37" s="217"/>
      <c r="Z37" s="217"/>
      <c r="AA37" s="217"/>
      <c r="AB37" s="1253"/>
      <c r="AC37" s="217"/>
      <c r="AD37" s="217"/>
      <c r="AE37" s="217"/>
      <c r="AF37" s="217"/>
      <c r="AG37" s="217"/>
      <c r="AH37" s="217"/>
      <c r="AI37" s="217"/>
      <c r="AJ37" s="217"/>
      <c r="AL37" s="275"/>
      <c r="AM37" s="516"/>
      <c r="AN37" s="1389"/>
      <c r="AO37" s="217"/>
      <c r="AP37" s="217"/>
      <c r="AQ37" s="11"/>
      <c r="AR37" s="214"/>
      <c r="AS37" s="216"/>
    </row>
    <row r="38" spans="2:57" ht="15.75">
      <c r="B38" s="1031" t="s">
        <v>11</v>
      </c>
      <c r="C38" s="812" t="s">
        <v>17</v>
      </c>
      <c r="D38" s="707">
        <v>30</v>
      </c>
      <c r="E38" s="140"/>
      <c r="F38" s="1032" t="s">
        <v>11</v>
      </c>
      <c r="G38" s="812" t="s">
        <v>12</v>
      </c>
      <c r="H38" s="1499">
        <v>40</v>
      </c>
      <c r="I38" s="44"/>
      <c r="J38" s="11"/>
      <c r="K38" s="11"/>
      <c r="L38" s="11"/>
      <c r="M38" s="11"/>
      <c r="N38" s="217"/>
      <c r="O38" s="217"/>
      <c r="P38" s="238"/>
      <c r="Q38" s="7"/>
      <c r="R38" s="187"/>
      <c r="S38" s="275"/>
      <c r="T38" s="1475"/>
      <c r="U38" s="1470"/>
      <c r="V38" s="217"/>
      <c r="W38" s="1408"/>
      <c r="X38" s="1407"/>
      <c r="Y38" s="1477"/>
      <c r="Z38" s="217"/>
      <c r="AA38" s="217"/>
      <c r="AB38" s="324"/>
      <c r="AC38" s="324"/>
      <c r="AD38" s="217"/>
      <c r="AE38" s="1123"/>
      <c r="AF38" s="1117"/>
      <c r="AG38" s="217"/>
      <c r="AH38" s="187"/>
      <c r="AI38" s="217"/>
      <c r="AJ38" s="217"/>
      <c r="AL38" s="275"/>
      <c r="AM38" s="516"/>
      <c r="AN38" s="1389"/>
      <c r="AO38" s="217"/>
      <c r="AP38" s="217"/>
      <c r="AQ38" s="11"/>
      <c r="AR38" s="214"/>
      <c r="AS38" s="216"/>
    </row>
    <row r="39" spans="2:57" ht="15.75" thickBot="1">
      <c r="B39" s="1510" t="s">
        <v>14</v>
      </c>
      <c r="C39" s="474" t="s">
        <v>15</v>
      </c>
      <c r="D39" s="1511">
        <v>90</v>
      </c>
      <c r="E39" s="201"/>
      <c r="F39" s="1032" t="s">
        <v>11</v>
      </c>
      <c r="G39" s="812" t="s">
        <v>17</v>
      </c>
      <c r="H39" s="1499">
        <v>30</v>
      </c>
      <c r="I39" s="565"/>
      <c r="J39" s="11"/>
      <c r="K39" s="11"/>
      <c r="L39" s="11"/>
      <c r="M39" s="11"/>
      <c r="N39" s="217"/>
      <c r="O39" s="217"/>
      <c r="P39" s="238"/>
      <c r="Q39" s="201"/>
      <c r="R39" s="187"/>
      <c r="S39" s="201"/>
      <c r="T39" s="1407"/>
      <c r="U39" s="1454"/>
      <c r="V39" s="217"/>
      <c r="W39" s="1408"/>
      <c r="X39" s="1407"/>
      <c r="Y39" s="1460"/>
      <c r="Z39" s="217"/>
      <c r="AA39" s="217"/>
      <c r="AB39" s="214"/>
      <c r="AC39" s="217"/>
      <c r="AD39" s="275"/>
      <c r="AE39" s="217"/>
      <c r="AF39" s="275"/>
      <c r="AG39" s="217"/>
      <c r="AH39" s="214"/>
      <c r="AI39" s="217"/>
      <c r="AJ39" s="217"/>
      <c r="AK39" s="172"/>
      <c r="AL39" s="217"/>
      <c r="AM39" s="217"/>
      <c r="AN39" s="217"/>
      <c r="AO39" s="217"/>
      <c r="AP39" s="217"/>
      <c r="AQ39" s="11"/>
      <c r="AR39" s="220"/>
      <c r="AS39" s="223"/>
    </row>
    <row r="40" spans="2:57" ht="15.75" thickBot="1">
      <c r="B40" s="1782" t="s">
        <v>271</v>
      </c>
      <c r="C40" s="1807"/>
      <c r="D40" s="2014"/>
      <c r="E40" s="201"/>
      <c r="F40" s="1507" t="s">
        <v>14</v>
      </c>
      <c r="G40" s="1503" t="s">
        <v>580</v>
      </c>
      <c r="H40" s="1501">
        <v>90</v>
      </c>
      <c r="I40" s="7"/>
      <c r="J40" s="11"/>
      <c r="K40" s="54"/>
      <c r="L40" s="11"/>
      <c r="M40" s="11"/>
      <c r="N40" s="217"/>
      <c r="O40" s="217"/>
      <c r="P40" s="238"/>
      <c r="Q40" s="201"/>
      <c r="R40" s="187"/>
      <c r="S40" s="275"/>
      <c r="T40" s="1407"/>
      <c r="U40" s="1454"/>
      <c r="V40" s="217"/>
      <c r="W40" s="217"/>
      <c r="X40" s="217"/>
      <c r="Y40" s="217"/>
      <c r="Z40" s="217"/>
      <c r="AA40" s="217"/>
      <c r="AB40" s="214"/>
      <c r="AC40" s="217"/>
      <c r="AD40" s="275"/>
      <c r="AE40" s="217"/>
      <c r="AF40" s="275"/>
      <c r="AG40" s="217"/>
      <c r="AH40" s="214"/>
      <c r="AI40" s="217"/>
      <c r="AJ40" s="217"/>
      <c r="AK40" s="217"/>
      <c r="AT40" s="11"/>
      <c r="AU40" s="11"/>
    </row>
    <row r="41" spans="2:57" ht="15.75" thickBot="1">
      <c r="B41" s="817" t="s">
        <v>35</v>
      </c>
      <c r="C41" s="200" t="s">
        <v>164</v>
      </c>
      <c r="D41" s="2015" t="s">
        <v>375</v>
      </c>
      <c r="E41" s="201"/>
      <c r="F41" s="2019" t="s">
        <v>526</v>
      </c>
      <c r="H41" s="6"/>
      <c r="I41" s="64"/>
      <c r="J41" s="11"/>
      <c r="K41" s="236"/>
      <c r="L41" s="11"/>
      <c r="M41" s="11"/>
      <c r="N41" s="217"/>
      <c r="O41" s="217"/>
      <c r="P41" s="242"/>
      <c r="Q41" s="201"/>
      <c r="R41" s="187"/>
      <c r="S41" s="217"/>
      <c r="T41" s="217"/>
      <c r="U41" s="217"/>
      <c r="V41" s="217"/>
      <c r="W41" s="275"/>
      <c r="X41" s="1465"/>
      <c r="Y41" s="422"/>
      <c r="Z41" s="217"/>
      <c r="AA41" s="217"/>
      <c r="AB41" s="220"/>
      <c r="AC41" s="220"/>
      <c r="AD41" s="275"/>
      <c r="AE41" s="217"/>
      <c r="AF41" s="275"/>
      <c r="AG41" s="217"/>
      <c r="AH41" s="214"/>
      <c r="AI41" s="217"/>
      <c r="AJ41" s="217"/>
      <c r="AK41" s="217"/>
      <c r="AT41" s="11"/>
      <c r="AU41" s="11"/>
    </row>
    <row r="42" spans="2:57" ht="15.75">
      <c r="B42" s="204"/>
      <c r="C42" s="465" t="s">
        <v>219</v>
      </c>
      <c r="D42" s="2016"/>
      <c r="E42" s="201"/>
      <c r="F42" s="1829" t="s">
        <v>278</v>
      </c>
      <c r="G42" s="231"/>
      <c r="H42" s="1516"/>
      <c r="I42" s="7"/>
      <c r="J42" s="2018"/>
      <c r="K42" s="236"/>
      <c r="L42" s="11"/>
      <c r="M42" s="11"/>
      <c r="N42" s="217"/>
      <c r="O42" s="217"/>
      <c r="P42" s="217"/>
      <c r="Q42" s="201"/>
      <c r="R42" s="187"/>
      <c r="S42" s="217"/>
      <c r="T42" s="217"/>
      <c r="U42" s="217"/>
      <c r="V42" s="217"/>
      <c r="W42" s="217"/>
      <c r="X42" s="217"/>
      <c r="Y42" s="217"/>
      <c r="Z42" s="217"/>
      <c r="AA42" s="217"/>
      <c r="AB42" s="220"/>
      <c r="AC42" s="1235"/>
      <c r="AD42" s="275"/>
      <c r="AE42" s="217"/>
      <c r="AF42" s="275"/>
      <c r="AG42" s="217"/>
      <c r="AH42" s="201"/>
      <c r="AI42" s="217"/>
      <c r="AJ42" s="217"/>
      <c r="AK42" s="201"/>
      <c r="AT42" s="11"/>
      <c r="AU42" s="11"/>
    </row>
    <row r="43" spans="2:57" ht="15.75">
      <c r="B43" s="513" t="s">
        <v>293</v>
      </c>
      <c r="C43" s="1531" t="s">
        <v>396</v>
      </c>
      <c r="D43" s="1512" t="s">
        <v>297</v>
      </c>
      <c r="E43" s="11"/>
      <c r="F43" s="1908" t="s">
        <v>30</v>
      </c>
      <c r="G43" s="812" t="s">
        <v>591</v>
      </c>
      <c r="H43" s="814" t="s">
        <v>31</v>
      </c>
      <c r="I43" s="7"/>
      <c r="J43" s="11"/>
      <c r="K43" s="11"/>
      <c r="L43" s="11"/>
      <c r="M43" s="11"/>
      <c r="N43" s="217"/>
      <c r="O43" s="217"/>
      <c r="P43" s="245"/>
      <c r="Q43" s="217"/>
      <c r="R43" s="4"/>
      <c r="S43" s="217"/>
      <c r="T43" s="217"/>
      <c r="U43" s="217"/>
      <c r="V43" s="217"/>
      <c r="W43" s="217"/>
      <c r="X43" s="217"/>
      <c r="Y43" s="217"/>
      <c r="Z43" s="217"/>
      <c r="AA43" s="217"/>
      <c r="AB43" s="214"/>
      <c r="AC43" s="217"/>
      <c r="AD43" s="275"/>
      <c r="AE43" s="217"/>
      <c r="AF43" s="275"/>
      <c r="AG43" s="217"/>
      <c r="AH43" s="201"/>
      <c r="AI43" s="217"/>
      <c r="AJ43" s="217"/>
      <c r="AK43" s="214"/>
      <c r="AT43" s="11"/>
      <c r="AU43" s="11"/>
      <c r="BA43" s="11"/>
      <c r="BB43" s="11"/>
      <c r="BC43" s="11"/>
      <c r="BD43" s="11"/>
      <c r="BE43" s="11"/>
    </row>
    <row r="44" spans="2:57">
      <c r="B44" s="514" t="s">
        <v>175</v>
      </c>
      <c r="C44" s="465" t="s">
        <v>397</v>
      </c>
      <c r="D44" s="1098"/>
      <c r="E44" s="11"/>
      <c r="F44" s="1057" t="s">
        <v>171</v>
      </c>
      <c r="G44" s="465" t="s">
        <v>33</v>
      </c>
      <c r="H44" s="707">
        <v>200</v>
      </c>
      <c r="I44" s="7"/>
      <c r="J44" s="11"/>
      <c r="K44" s="11"/>
      <c r="L44" s="11"/>
      <c r="M44" s="11"/>
      <c r="N44" s="217"/>
      <c r="O44" s="442"/>
      <c r="P44" s="253"/>
      <c r="Q44" s="201"/>
      <c r="R44" s="187"/>
      <c r="S44" s="217"/>
      <c r="T44" s="217"/>
      <c r="U44" s="217"/>
      <c r="V44" s="217"/>
      <c r="W44" s="217"/>
      <c r="X44" s="217"/>
      <c r="Y44" s="217"/>
      <c r="Z44" s="217"/>
      <c r="AA44" s="217"/>
      <c r="AB44" s="220"/>
      <c r="AC44" s="217"/>
      <c r="AD44" s="201"/>
      <c r="AE44" s="217"/>
      <c r="AF44" s="275"/>
      <c r="AG44" s="217"/>
      <c r="AH44" s="201"/>
      <c r="AI44" s="217"/>
      <c r="AJ44" s="217"/>
      <c r="AK44" s="214"/>
      <c r="AT44" s="11"/>
      <c r="AU44" s="11"/>
      <c r="BA44" s="11"/>
      <c r="BB44" s="11"/>
      <c r="BC44" s="11"/>
      <c r="BD44" s="11"/>
      <c r="BE44" s="11"/>
    </row>
    <row r="45" spans="2:57">
      <c r="B45" s="1031" t="s">
        <v>10</v>
      </c>
      <c r="C45" s="812" t="s">
        <v>287</v>
      </c>
      <c r="D45" s="1499">
        <v>200</v>
      </c>
      <c r="E45" s="17"/>
      <c r="F45" s="890" t="s">
        <v>632</v>
      </c>
      <c r="G45" s="464" t="s">
        <v>340</v>
      </c>
      <c r="H45" s="1509">
        <v>70</v>
      </c>
      <c r="I45" s="7"/>
      <c r="J45" s="11"/>
      <c r="K45" s="11"/>
      <c r="L45" s="11"/>
      <c r="M45" s="11"/>
      <c r="N45" s="217"/>
      <c r="O45" s="351"/>
      <c r="P45" s="238"/>
      <c r="Q45" s="201"/>
      <c r="R45" s="187"/>
      <c r="S45" s="1019"/>
      <c r="T45" s="1019"/>
      <c r="U45" s="1457"/>
      <c r="V45" s="217"/>
      <c r="W45" s="1019"/>
      <c r="X45" s="1019"/>
      <c r="Y45" s="1457"/>
      <c r="Z45" s="217"/>
      <c r="AA45" s="217"/>
      <c r="AB45" s="220"/>
      <c r="AC45" s="220"/>
      <c r="AD45" s="275"/>
      <c r="AE45" s="217"/>
      <c r="AF45" s="275"/>
      <c r="AG45" s="1255"/>
      <c r="AH45" s="201"/>
      <c r="AI45" s="217"/>
      <c r="AJ45" s="217"/>
      <c r="AK45" s="214"/>
      <c r="AT45" s="11"/>
      <c r="AU45" s="11"/>
      <c r="BA45" s="11"/>
      <c r="BB45" s="11"/>
      <c r="BC45" s="11"/>
      <c r="BD45" s="11"/>
      <c r="BE45" s="11"/>
    </row>
    <row r="46" spans="2:57">
      <c r="B46" s="1031" t="s">
        <v>11</v>
      </c>
      <c r="C46" s="812" t="s">
        <v>12</v>
      </c>
      <c r="D46" s="1499">
        <v>50</v>
      </c>
      <c r="E46" s="565"/>
      <c r="F46" s="1031" t="s">
        <v>11</v>
      </c>
      <c r="G46" s="812" t="s">
        <v>12</v>
      </c>
      <c r="H46" s="1499">
        <v>46</v>
      </c>
      <c r="I46" s="58"/>
      <c r="J46" s="11"/>
      <c r="K46" s="11"/>
      <c r="L46" s="11"/>
      <c r="M46" s="11"/>
      <c r="N46" s="217"/>
      <c r="O46" s="1017"/>
      <c r="P46" s="238"/>
      <c r="Q46" s="201"/>
      <c r="R46" s="183"/>
      <c r="S46" s="275"/>
      <c r="T46" s="1407"/>
      <c r="U46" s="1454"/>
      <c r="V46" s="217"/>
      <c r="W46" s="217"/>
      <c r="X46" s="217"/>
      <c r="Y46" s="217"/>
      <c r="Z46" s="217"/>
      <c r="AA46" s="217"/>
      <c r="AB46" s="220"/>
      <c r="AC46" s="1254"/>
      <c r="AD46" s="275"/>
      <c r="AE46" s="217"/>
      <c r="AF46" s="275"/>
      <c r="AG46" s="217"/>
      <c r="AH46" s="201"/>
      <c r="AI46" s="217"/>
      <c r="AJ46" s="217"/>
      <c r="AK46" s="217"/>
      <c r="AT46" s="11"/>
      <c r="AU46" s="11"/>
      <c r="BA46" s="11"/>
      <c r="BB46" s="11"/>
      <c r="BC46" s="11"/>
      <c r="BD46" s="11"/>
      <c r="BE46" s="11"/>
    </row>
    <row r="47" spans="2:57" ht="15.75" thickBot="1">
      <c r="B47" s="1500" t="s">
        <v>11</v>
      </c>
      <c r="C47" s="474" t="s">
        <v>17</v>
      </c>
      <c r="D47" s="1501">
        <v>30</v>
      </c>
      <c r="E47" s="7"/>
      <c r="F47" s="1500" t="s">
        <v>11</v>
      </c>
      <c r="G47" s="474" t="s">
        <v>17</v>
      </c>
      <c r="H47" s="1501">
        <v>30</v>
      </c>
      <c r="I47" s="11"/>
      <c r="J47" s="11"/>
      <c r="K47" s="11"/>
      <c r="L47" s="11"/>
      <c r="M47" s="11"/>
      <c r="N47" s="217"/>
      <c r="O47" s="217"/>
      <c r="P47" s="239"/>
      <c r="Q47" s="201"/>
      <c r="R47" s="187"/>
      <c r="S47" s="275"/>
      <c r="T47" s="1407"/>
      <c r="U47" s="1454"/>
      <c r="V47" s="217"/>
      <c r="W47" s="228"/>
      <c r="X47" s="1407"/>
      <c r="Y47" s="1460"/>
      <c r="Z47" s="217"/>
      <c r="AA47" s="217"/>
      <c r="AB47" s="220"/>
      <c r="AC47" s="217"/>
      <c r="AD47" s="229"/>
      <c r="AE47" s="217"/>
      <c r="AF47" s="275"/>
      <c r="AG47" s="217"/>
      <c r="AH47" s="201"/>
      <c r="AI47" s="217"/>
      <c r="AJ47" s="217"/>
      <c r="AK47" s="201"/>
      <c r="AT47" s="11"/>
      <c r="AU47" s="11"/>
      <c r="BA47" s="11"/>
      <c r="BB47" s="11"/>
      <c r="BC47" s="11"/>
      <c r="BD47" s="11"/>
      <c r="BE47" s="11"/>
    </row>
    <row r="48" spans="2:57" ht="16.5" thickBot="1">
      <c r="B48" s="1782" t="s">
        <v>272</v>
      </c>
      <c r="C48" s="231"/>
      <c r="D48" s="311"/>
      <c r="E48" s="7"/>
      <c r="F48" s="2019" t="s">
        <v>526</v>
      </c>
      <c r="H48" s="6"/>
      <c r="I48" s="1495"/>
      <c r="J48" s="11"/>
      <c r="K48" s="11"/>
      <c r="L48" s="11"/>
      <c r="M48" s="11"/>
      <c r="N48" s="217"/>
      <c r="O48" s="1456"/>
      <c r="P48" s="239"/>
      <c r="Q48" s="201"/>
      <c r="R48" s="187"/>
      <c r="S48" s="275"/>
      <c r="T48" s="1407"/>
      <c r="U48" s="1470"/>
      <c r="V48" s="217"/>
      <c r="W48" s="1408"/>
      <c r="X48" s="1407"/>
      <c r="Y48" s="1477"/>
      <c r="Z48" s="217"/>
      <c r="AA48" s="217"/>
      <c r="AB48" s="220"/>
      <c r="AC48" s="220"/>
      <c r="AD48" s="275"/>
      <c r="AE48" s="217"/>
      <c r="AF48" s="275"/>
      <c r="AG48" s="217"/>
      <c r="AH48" s="201"/>
      <c r="AI48" s="217"/>
      <c r="AJ48" s="201"/>
      <c r="AK48" s="214"/>
      <c r="AT48" s="11"/>
      <c r="AU48" s="11"/>
      <c r="BA48" s="11"/>
      <c r="BB48" s="11"/>
      <c r="BC48" s="11"/>
      <c r="BD48" s="11"/>
      <c r="BE48" s="11"/>
    </row>
    <row r="49" spans="1:57" ht="16.5" thickBot="1">
      <c r="B49" s="1809" t="s">
        <v>606</v>
      </c>
      <c r="C49" s="811" t="s">
        <v>591</v>
      </c>
      <c r="D49" s="1098" t="s">
        <v>31</v>
      </c>
      <c r="E49" s="7"/>
      <c r="F49" s="1829" t="s">
        <v>281</v>
      </c>
      <c r="G49" s="250"/>
      <c r="H49" s="1515"/>
      <c r="I49" s="565"/>
      <c r="J49" s="11"/>
      <c r="K49" s="11"/>
      <c r="L49" s="11"/>
      <c r="M49" s="11"/>
      <c r="N49" s="217"/>
      <c r="O49" s="1019"/>
      <c r="P49" s="239"/>
      <c r="Q49" s="201"/>
      <c r="R49" s="187"/>
      <c r="S49" s="275"/>
      <c r="T49" s="1407"/>
      <c r="U49" s="1454"/>
      <c r="V49" s="217"/>
      <c r="W49" s="1408"/>
      <c r="X49" s="1407"/>
      <c r="Y49" s="1471"/>
      <c r="Z49" s="217"/>
      <c r="AA49" s="217"/>
      <c r="AB49" s="220"/>
      <c r="AC49" s="201"/>
      <c r="AD49" s="1233"/>
      <c r="AE49" s="217"/>
      <c r="AF49" s="275"/>
      <c r="AG49" s="217"/>
      <c r="AH49" s="201"/>
      <c r="AI49" s="217"/>
      <c r="AK49" s="214"/>
      <c r="AT49" s="11"/>
      <c r="AU49" s="11"/>
      <c r="BA49" s="11"/>
      <c r="BB49" s="11"/>
      <c r="BC49" s="11"/>
      <c r="BD49" s="11"/>
      <c r="BE49" s="11"/>
    </row>
    <row r="50" spans="1:57">
      <c r="B50" s="1775" t="s">
        <v>24</v>
      </c>
      <c r="C50" s="811" t="s">
        <v>607</v>
      </c>
      <c r="D50" s="1499">
        <v>15</v>
      </c>
      <c r="E50" s="7"/>
      <c r="F50" s="832" t="s">
        <v>146</v>
      </c>
      <c r="G50" s="460" t="s">
        <v>403</v>
      </c>
      <c r="H50" s="551">
        <v>70</v>
      </c>
      <c r="I50" s="7"/>
      <c r="J50" s="11"/>
      <c r="K50" s="11"/>
      <c r="L50" s="11"/>
      <c r="M50" s="11"/>
      <c r="N50" s="217"/>
      <c r="O50" s="275"/>
      <c r="P50" s="1407"/>
      <c r="Q50" s="1480"/>
      <c r="R50" s="217"/>
      <c r="S50" s="275"/>
      <c r="T50" s="1407"/>
      <c r="U50" s="1454"/>
      <c r="V50" s="217"/>
      <c r="W50" s="1408"/>
      <c r="X50" s="1458"/>
      <c r="Y50" s="1478"/>
      <c r="Z50" s="217"/>
      <c r="AA50" s="217"/>
      <c r="AB50" s="220"/>
      <c r="AC50" s="1236"/>
      <c r="AD50" s="275"/>
      <c r="AE50" s="217"/>
      <c r="AF50" s="275"/>
      <c r="AG50" s="217"/>
      <c r="AH50" s="279"/>
      <c r="AI50" s="217"/>
      <c r="AK50" s="214"/>
      <c r="AT50" s="11"/>
      <c r="AU50" s="11"/>
      <c r="BA50" s="11"/>
      <c r="BB50" s="11"/>
      <c r="BC50" s="11"/>
      <c r="BD50" s="11"/>
      <c r="BE50" s="11"/>
    </row>
    <row r="51" spans="1:57">
      <c r="B51" s="1771" t="s">
        <v>22</v>
      </c>
      <c r="C51" s="811" t="s">
        <v>23</v>
      </c>
      <c r="D51" s="1517">
        <v>200</v>
      </c>
      <c r="E51" s="64"/>
      <c r="F51" s="916" t="s">
        <v>414</v>
      </c>
      <c r="G51" s="465" t="s">
        <v>415</v>
      </c>
      <c r="H51" s="1518">
        <v>120</v>
      </c>
      <c r="I51" s="7"/>
      <c r="J51" s="11"/>
      <c r="K51" s="236"/>
      <c r="L51" s="11"/>
      <c r="M51" s="11"/>
      <c r="N51" s="217"/>
      <c r="O51" s="275"/>
      <c r="P51" s="1407"/>
      <c r="Q51" s="1483"/>
      <c r="R51" s="217"/>
      <c r="S51" s="201"/>
      <c r="T51" s="201"/>
      <c r="U51" s="1479"/>
      <c r="V51" s="217"/>
      <c r="W51" s="275"/>
      <c r="X51" s="1465"/>
      <c r="Y51" s="1466"/>
      <c r="Z51" s="1255"/>
      <c r="AA51" s="1255"/>
      <c r="AB51" s="220"/>
      <c r="AC51" s="217"/>
      <c r="AD51" s="240"/>
      <c r="AE51" s="217"/>
      <c r="AF51" s="275"/>
      <c r="AG51" s="217"/>
      <c r="AH51" s="201"/>
      <c r="AI51" s="217"/>
      <c r="AK51" s="214"/>
      <c r="AT51" s="11"/>
      <c r="AU51" s="11"/>
      <c r="BA51" s="11"/>
      <c r="BB51" s="11"/>
      <c r="BC51" s="11"/>
      <c r="BD51" s="11"/>
      <c r="BE51" s="11"/>
    </row>
    <row r="52" spans="1:57">
      <c r="B52" s="1032" t="s">
        <v>11</v>
      </c>
      <c r="C52" s="812" t="s">
        <v>12</v>
      </c>
      <c r="D52" s="1499">
        <v>50</v>
      </c>
      <c r="E52" s="11"/>
      <c r="F52" s="1775" t="s">
        <v>608</v>
      </c>
      <c r="G52" s="812" t="s">
        <v>27</v>
      </c>
      <c r="H52" s="707">
        <v>200</v>
      </c>
      <c r="I52" s="7"/>
      <c r="J52" s="11"/>
      <c r="K52" s="236"/>
      <c r="L52" s="11"/>
      <c r="M52" s="11"/>
      <c r="N52" s="217"/>
      <c r="O52" s="275"/>
      <c r="P52" s="1462"/>
      <c r="Q52" s="1484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20"/>
      <c r="AC52" s="201"/>
      <c r="AD52" s="275"/>
      <c r="AE52" s="217"/>
      <c r="AF52" s="275"/>
      <c r="AG52" s="217"/>
      <c r="AH52" s="217"/>
      <c r="AI52" s="217"/>
      <c r="AK52" s="217"/>
      <c r="AT52" s="11"/>
      <c r="AU52" s="11"/>
      <c r="BA52" s="11"/>
      <c r="BB52" s="11"/>
      <c r="BC52" s="11"/>
      <c r="BD52" s="11"/>
      <c r="BE52" s="11"/>
    </row>
    <row r="53" spans="1:57">
      <c r="B53" s="1032" t="s">
        <v>11</v>
      </c>
      <c r="C53" s="812" t="s">
        <v>13</v>
      </c>
      <c r="D53" s="1499">
        <v>40</v>
      </c>
      <c r="E53" s="201"/>
      <c r="F53" s="1031" t="s">
        <v>19</v>
      </c>
      <c r="G53" s="812" t="s">
        <v>581</v>
      </c>
      <c r="H53" s="1499">
        <v>200</v>
      </c>
      <c r="I53" s="7"/>
      <c r="J53" s="11"/>
      <c r="K53" s="236"/>
      <c r="L53" s="11"/>
      <c r="M53" s="11"/>
      <c r="N53" s="217"/>
      <c r="O53" s="201"/>
      <c r="P53" s="1462"/>
      <c r="Q53" s="1485"/>
      <c r="R53" s="217"/>
      <c r="S53" s="217"/>
      <c r="T53" s="217"/>
      <c r="U53" s="217"/>
      <c r="V53" s="217"/>
      <c r="W53" s="201"/>
      <c r="X53" s="1331"/>
      <c r="Y53" s="1463"/>
      <c r="Z53" s="217"/>
      <c r="AA53" s="217"/>
      <c r="AB53" s="1236"/>
      <c r="AC53" s="214"/>
      <c r="AD53" s="275"/>
      <c r="AE53" s="330"/>
      <c r="AF53" s="275"/>
      <c r="AG53" s="217"/>
      <c r="AH53" s="217"/>
      <c r="AI53" s="217"/>
      <c r="AK53" s="217"/>
      <c r="AT53" s="11"/>
      <c r="AU53" s="11"/>
      <c r="BA53" s="11"/>
      <c r="BB53" s="11"/>
      <c r="BC53" s="11"/>
      <c r="BD53" s="11"/>
      <c r="BE53" s="11"/>
    </row>
    <row r="54" spans="1:57">
      <c r="B54" s="1032" t="s">
        <v>11</v>
      </c>
      <c r="C54" s="1911" t="s">
        <v>579</v>
      </c>
      <c r="D54" s="1499">
        <v>20</v>
      </c>
      <c r="E54" s="11"/>
      <c r="F54" s="1031" t="s">
        <v>11</v>
      </c>
      <c r="G54" s="812" t="s">
        <v>12</v>
      </c>
      <c r="H54" s="707">
        <v>40</v>
      </c>
      <c r="I54" s="7"/>
      <c r="J54" s="11"/>
      <c r="K54" s="236"/>
      <c r="L54" s="11"/>
      <c r="M54" s="11"/>
      <c r="N54" s="217"/>
      <c r="O54" s="275"/>
      <c r="P54" s="1458"/>
      <c r="Q54" s="1463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01"/>
      <c r="AC54" s="201"/>
      <c r="AD54" s="217"/>
      <c r="AE54" s="217"/>
      <c r="AF54" s="275"/>
      <c r="AG54" s="217"/>
      <c r="AH54" s="217"/>
      <c r="AI54" s="217"/>
      <c r="AK54" s="238"/>
      <c r="AT54" s="11"/>
      <c r="AU54" s="11"/>
      <c r="BA54" s="11"/>
      <c r="BB54" s="11"/>
      <c r="BC54" s="11"/>
      <c r="BD54" s="11"/>
      <c r="BE54" s="11"/>
    </row>
    <row r="55" spans="1:57" ht="15.75" thickBot="1">
      <c r="B55" s="1525" t="s">
        <v>14</v>
      </c>
      <c r="C55" s="1503" t="s">
        <v>580</v>
      </c>
      <c r="D55" s="1511">
        <v>90</v>
      </c>
      <c r="E55" s="11"/>
      <c r="F55" s="1500" t="s">
        <v>11</v>
      </c>
      <c r="G55" s="474" t="s">
        <v>17</v>
      </c>
      <c r="H55" s="1511">
        <v>40</v>
      </c>
      <c r="I55" s="7"/>
      <c r="J55" s="2018"/>
      <c r="K55" s="236"/>
      <c r="L55" s="244"/>
      <c r="M55" s="11"/>
      <c r="N55" s="217"/>
      <c r="O55" s="201"/>
      <c r="P55" s="1458"/>
      <c r="Q55" s="1480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01"/>
      <c r="AC55" s="1255"/>
      <c r="AD55" s="217"/>
      <c r="AE55" s="217"/>
      <c r="AF55" s="201"/>
      <c r="AG55" s="217"/>
      <c r="AH55" s="217"/>
      <c r="AI55" s="217"/>
      <c r="AK55" s="217"/>
      <c r="AT55" s="11"/>
      <c r="AU55" s="11"/>
      <c r="BA55" s="11"/>
      <c r="BB55" s="11"/>
      <c r="BC55" s="11"/>
      <c r="BD55" s="11"/>
      <c r="BE55" s="11"/>
    </row>
    <row r="56" spans="1:57" ht="14.25" customHeight="1">
      <c r="E56" s="11"/>
      <c r="I56" s="7"/>
      <c r="J56" s="11"/>
      <c r="K56" s="11"/>
      <c r="L56" s="11"/>
      <c r="M56" s="11"/>
      <c r="N56" s="217"/>
      <c r="O56" s="217"/>
      <c r="P56" s="217"/>
      <c r="Q56" s="217"/>
      <c r="R56" s="1455"/>
      <c r="S56" s="217"/>
      <c r="T56" s="442"/>
      <c r="U56" s="442"/>
      <c r="V56" s="305"/>
      <c r="W56" s="306"/>
      <c r="X56" s="217"/>
      <c r="Y56" s="217"/>
      <c r="Z56" s="217"/>
      <c r="AA56" s="217"/>
      <c r="AB56" s="217"/>
      <c r="AC56" s="217"/>
      <c r="AD56" s="217"/>
      <c r="AE56" s="217"/>
      <c r="AF56" s="275"/>
      <c r="AG56" s="217"/>
      <c r="AH56" s="217"/>
      <c r="AI56" s="217"/>
      <c r="AK56" s="238"/>
      <c r="AT56" s="11"/>
      <c r="AU56" s="11"/>
      <c r="BA56" s="11"/>
      <c r="BB56" s="11"/>
      <c r="BC56" s="11"/>
      <c r="BD56" s="11"/>
      <c r="BE56" s="11"/>
    </row>
    <row r="57" spans="1:57" ht="13.5" customHeight="1">
      <c r="B57" s="1496" t="s">
        <v>533</v>
      </c>
      <c r="C57"/>
      <c r="I57" s="64"/>
      <c r="J57" s="11"/>
      <c r="K57" s="11"/>
      <c r="L57" s="11"/>
      <c r="M57" s="11"/>
      <c r="N57" s="217"/>
      <c r="O57" s="217"/>
      <c r="P57" s="217"/>
      <c r="Q57" s="217"/>
      <c r="R57" s="217"/>
      <c r="S57" s="217"/>
      <c r="T57" s="217"/>
      <c r="U57" s="214"/>
      <c r="V57" s="351"/>
      <c r="W57" s="201"/>
      <c r="X57" s="217"/>
      <c r="Y57" s="217"/>
      <c r="Z57" s="217"/>
      <c r="AA57" s="217"/>
      <c r="AB57" s="217"/>
      <c r="AC57" s="217"/>
      <c r="AD57" s="217"/>
      <c r="AK57" s="217"/>
      <c r="AT57" s="11"/>
      <c r="AU57" s="11"/>
      <c r="BA57" s="11"/>
      <c r="BB57" s="11"/>
      <c r="BC57" s="11"/>
      <c r="BD57" s="11"/>
      <c r="BE57" s="11"/>
    </row>
    <row r="58" spans="1:57" ht="15" customHeight="1">
      <c r="B58" s="301" t="s">
        <v>528</v>
      </c>
      <c r="C58"/>
      <c r="D58" s="301"/>
      <c r="E58" s="1497" t="s">
        <v>477</v>
      </c>
      <c r="I58" s="11"/>
      <c r="J58" s="11"/>
      <c r="K58" s="11"/>
      <c r="L58" s="11"/>
      <c r="M58" s="11"/>
      <c r="N58" s="217"/>
      <c r="O58" s="1456"/>
      <c r="P58" s="889"/>
      <c r="Q58" s="889"/>
      <c r="R58" s="217"/>
      <c r="S58" s="217"/>
      <c r="T58" s="187"/>
      <c r="U58" s="1455"/>
      <c r="V58" s="217"/>
      <c r="W58" s="351"/>
      <c r="X58" s="217"/>
      <c r="Y58" s="217"/>
      <c r="Z58" s="217"/>
      <c r="AA58" s="217"/>
      <c r="AB58" s="217"/>
      <c r="AC58" s="217"/>
      <c r="AD58" s="217"/>
      <c r="AK58" s="217"/>
      <c r="AT58" s="11"/>
      <c r="AU58" s="11"/>
      <c r="BA58" s="11"/>
      <c r="BB58" s="11"/>
      <c r="BC58" s="11"/>
      <c r="BD58" s="11"/>
      <c r="BE58" s="11"/>
    </row>
    <row r="59" spans="1:57" ht="15" customHeight="1" thickBot="1">
      <c r="B59" t="s">
        <v>267</v>
      </c>
      <c r="C59" s="1498" t="s">
        <v>525</v>
      </c>
      <c r="D59" s="25"/>
      <c r="F59" s="172" t="s">
        <v>273</v>
      </c>
      <c r="G59" s="1498" t="s">
        <v>526</v>
      </c>
      <c r="I59" s="11"/>
      <c r="J59" s="11"/>
      <c r="K59" s="11"/>
      <c r="L59" s="11"/>
      <c r="M59" s="11"/>
      <c r="N59" s="217"/>
      <c r="O59" s="1019"/>
      <c r="P59" s="1019"/>
      <c r="Q59" s="1457"/>
      <c r="R59" s="217"/>
      <c r="S59" s="238"/>
      <c r="T59" s="217"/>
      <c r="U59" s="217"/>
      <c r="V59" s="217"/>
      <c r="W59" s="217"/>
      <c r="X59" s="217"/>
      <c r="Y59" s="201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BA59" s="11"/>
      <c r="BB59" s="11"/>
      <c r="BC59" s="11"/>
      <c r="BD59" s="11"/>
      <c r="BE59" s="11"/>
    </row>
    <row r="60" spans="1:57" ht="15" customHeight="1">
      <c r="B60" s="35" t="s">
        <v>3</v>
      </c>
      <c r="C60" s="108" t="s">
        <v>4</v>
      </c>
      <c r="D60" s="1504" t="s">
        <v>5</v>
      </c>
      <c r="F60" s="272" t="s">
        <v>3</v>
      </c>
      <c r="G60" s="227" t="s">
        <v>4</v>
      </c>
      <c r="H60" s="185" t="s">
        <v>5</v>
      </c>
      <c r="J60" s="442"/>
      <c r="K60" s="236"/>
      <c r="L60" s="217"/>
      <c r="M60" s="11"/>
      <c r="N60" s="217"/>
      <c r="O60" s="217"/>
      <c r="P60" s="1407"/>
      <c r="Q60" s="1454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324"/>
      <c r="AD60" s="324"/>
      <c r="AE60" s="217"/>
      <c r="AF60" s="1123"/>
      <c r="AG60" s="1117"/>
      <c r="AH60" s="217"/>
      <c r="AI60" s="187"/>
      <c r="AJ60" s="217"/>
      <c r="AK60" s="217"/>
      <c r="AR60" s="793"/>
      <c r="AS60" s="1386"/>
      <c r="BA60" s="11"/>
      <c r="BB60" s="11"/>
      <c r="BC60" s="11"/>
      <c r="BD60" s="11"/>
      <c r="BE60" s="11"/>
    </row>
    <row r="61" spans="1:57" ht="11.25" customHeight="1" thickBot="1">
      <c r="B61" s="1770" t="s">
        <v>6</v>
      </c>
      <c r="C61" s="18"/>
      <c r="D61" s="2020" t="s">
        <v>98</v>
      </c>
      <c r="F61" s="235" t="s">
        <v>6</v>
      </c>
      <c r="G61" s="275"/>
      <c r="H61" s="902" t="s">
        <v>98</v>
      </c>
      <c r="J61" s="11"/>
      <c r="K61" s="236"/>
      <c r="L61" s="11"/>
      <c r="M61" s="11"/>
      <c r="N61" s="217"/>
      <c r="O61" s="217"/>
      <c r="P61" s="1407"/>
      <c r="Q61" s="1459"/>
      <c r="R61" s="201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4"/>
      <c r="AD61" s="217"/>
      <c r="AE61" s="275"/>
      <c r="AF61" s="217"/>
      <c r="AG61" s="275"/>
      <c r="AH61" s="217"/>
      <c r="AI61" s="214"/>
      <c r="AJ61" s="217"/>
      <c r="AK61" s="217"/>
      <c r="AR61" s="793"/>
      <c r="AS61" s="1383"/>
      <c r="BA61" s="11"/>
      <c r="BB61" s="11"/>
      <c r="BC61" s="11"/>
      <c r="BD61" s="11"/>
      <c r="BE61" s="11"/>
    </row>
    <row r="62" spans="1:57" ht="14.25" customHeight="1" thickBot="1">
      <c r="A62" s="11"/>
      <c r="B62" s="1787" t="s">
        <v>267</v>
      </c>
      <c r="C62" s="1940"/>
      <c r="D62" s="1789"/>
      <c r="E62" s="279"/>
      <c r="F62" s="2026" t="s">
        <v>273</v>
      </c>
      <c r="G62" s="262"/>
      <c r="H62" s="1527"/>
      <c r="I62" s="11"/>
      <c r="J62" s="238"/>
      <c r="K62" s="201"/>
      <c r="L62" s="199"/>
      <c r="M62" s="11"/>
      <c r="N62" s="217"/>
      <c r="O62" s="217"/>
      <c r="P62" s="1407"/>
      <c r="Q62" s="1454"/>
      <c r="R62" s="217"/>
      <c r="S62" s="1019"/>
      <c r="T62" s="1019"/>
      <c r="U62" s="1457"/>
      <c r="V62" s="217"/>
      <c r="W62" s="1019"/>
      <c r="X62" s="1019"/>
      <c r="Y62" s="1457"/>
      <c r="Z62" s="217"/>
      <c r="AA62" s="217"/>
      <c r="AB62" s="217"/>
      <c r="AC62" s="214"/>
      <c r="AD62" s="217"/>
      <c r="AE62" s="275"/>
      <c r="AF62" s="217"/>
      <c r="AG62" s="275"/>
      <c r="AH62" s="217"/>
      <c r="AI62" s="214"/>
      <c r="AJ62" s="217"/>
      <c r="AK62" s="217"/>
      <c r="AM62" s="140"/>
      <c r="AN62" s="115"/>
      <c r="AO62" s="334"/>
      <c r="AP62" s="11"/>
      <c r="AR62" s="793"/>
      <c r="AS62" s="1384"/>
      <c r="AZ62" s="11"/>
      <c r="BA62" s="11"/>
      <c r="BB62" s="11"/>
      <c r="BC62" s="11"/>
      <c r="BD62" s="11"/>
      <c r="BE62" s="11"/>
    </row>
    <row r="63" spans="1:57" ht="13.5" customHeight="1">
      <c r="A63" s="11"/>
      <c r="B63" s="1938" t="s">
        <v>229</v>
      </c>
      <c r="C63" s="658" t="s">
        <v>249</v>
      </c>
      <c r="D63" s="1054">
        <v>250</v>
      </c>
      <c r="E63" s="140"/>
      <c r="F63" s="209" t="s">
        <v>226</v>
      </c>
      <c r="G63" s="1536" t="s">
        <v>435</v>
      </c>
      <c r="H63" s="210">
        <v>250</v>
      </c>
      <c r="I63" s="11"/>
      <c r="J63" s="238"/>
      <c r="K63" s="275"/>
      <c r="L63" s="199"/>
      <c r="M63" s="11"/>
      <c r="N63" s="217"/>
      <c r="O63" s="217"/>
      <c r="P63" s="1407"/>
      <c r="Q63" s="1454"/>
      <c r="R63" s="217"/>
      <c r="S63" s="275"/>
      <c r="T63" s="1475"/>
      <c r="U63" s="1454"/>
      <c r="V63" s="217"/>
      <c r="W63" s="217"/>
      <c r="X63" s="217"/>
      <c r="Y63" s="217"/>
      <c r="Z63" s="217"/>
      <c r="AA63" s="217"/>
      <c r="AB63" s="217"/>
      <c r="AC63" s="220"/>
      <c r="AD63" s="220"/>
      <c r="AE63" s="275"/>
      <c r="AF63" s="217"/>
      <c r="AG63" s="275"/>
      <c r="AH63" s="217"/>
      <c r="AI63" s="214"/>
      <c r="AJ63" s="217"/>
      <c r="AK63" s="217"/>
      <c r="AM63" s="11"/>
      <c r="AN63" s="11"/>
      <c r="AO63" s="11"/>
      <c r="AP63" s="11"/>
      <c r="AR63" s="793"/>
      <c r="AS63" s="1385"/>
      <c r="AZ63" s="11"/>
      <c r="BA63" s="11"/>
      <c r="BB63" s="11"/>
      <c r="BC63" s="11"/>
      <c r="BD63" s="11"/>
      <c r="BE63" s="11"/>
    </row>
    <row r="64" spans="1:57" ht="13.5" customHeight="1">
      <c r="A64" s="11"/>
      <c r="B64" s="1773" t="s">
        <v>387</v>
      </c>
      <c r="C64" s="686" t="s">
        <v>614</v>
      </c>
      <c r="D64" s="1519" t="s">
        <v>448</v>
      </c>
      <c r="E64" s="1493"/>
      <c r="F64" s="1006" t="s">
        <v>146</v>
      </c>
      <c r="G64" s="812" t="s">
        <v>355</v>
      </c>
      <c r="H64" s="672">
        <v>60</v>
      </c>
      <c r="I64" s="11"/>
      <c r="J64" s="11"/>
      <c r="K64" s="11"/>
      <c r="L64" s="11"/>
      <c r="M64" s="11"/>
      <c r="N64" s="217"/>
      <c r="O64" s="11"/>
      <c r="P64" s="1462"/>
      <c r="Q64" s="1463"/>
      <c r="R64" s="217"/>
      <c r="S64" s="275"/>
      <c r="T64" s="1458"/>
      <c r="U64" s="1454"/>
      <c r="V64" s="217"/>
      <c r="W64" s="228"/>
      <c r="X64" s="1407"/>
      <c r="Y64" s="1460"/>
      <c r="Z64" s="217"/>
      <c r="AA64" s="217"/>
      <c r="AB64" s="217"/>
      <c r="AC64" s="220"/>
      <c r="AD64" s="1235"/>
      <c r="AE64" s="275"/>
      <c r="AF64" s="217"/>
      <c r="AG64" s="275"/>
      <c r="AH64" s="217"/>
      <c r="AI64" s="201"/>
      <c r="AJ64" s="217"/>
      <c r="AK64" s="217"/>
      <c r="AL64" s="246"/>
      <c r="AM64" s="201"/>
      <c r="AN64" s="14"/>
      <c r="AO64" s="356"/>
      <c r="AP64" s="217"/>
      <c r="AQ64" s="348"/>
      <c r="AR64" s="793"/>
      <c r="AS64" s="1385"/>
      <c r="AZ64" s="11"/>
      <c r="BA64" s="11"/>
      <c r="BB64" s="11"/>
      <c r="BC64" s="11"/>
      <c r="BD64" s="11"/>
      <c r="BE64" s="11"/>
    </row>
    <row r="65" spans="1:57" ht="14.25" customHeight="1">
      <c r="A65" s="11"/>
      <c r="B65" s="760" t="s">
        <v>373</v>
      </c>
      <c r="C65" s="871" t="s">
        <v>615</v>
      </c>
      <c r="D65" s="2016"/>
      <c r="E65" s="1494"/>
      <c r="F65" s="1031" t="s">
        <v>29</v>
      </c>
      <c r="G65" s="812" t="s">
        <v>160</v>
      </c>
      <c r="H65" s="698" t="s">
        <v>444</v>
      </c>
      <c r="I65" s="11"/>
      <c r="J65" s="11"/>
      <c r="K65" s="11"/>
      <c r="L65" s="11"/>
      <c r="M65" s="11"/>
      <c r="N65" s="217"/>
      <c r="O65" s="11"/>
      <c r="P65" s="1475"/>
      <c r="Q65" s="1454"/>
      <c r="R65" s="217"/>
      <c r="S65" s="790"/>
      <c r="T65" s="1461"/>
      <c r="U65" s="1454"/>
      <c r="V65" s="217"/>
      <c r="W65" s="1408"/>
      <c r="X65" s="1407"/>
      <c r="Y65" s="1460"/>
      <c r="Z65" s="217"/>
      <c r="AA65" s="217"/>
      <c r="AB65" s="217"/>
      <c r="AC65" s="214"/>
      <c r="AD65" s="217"/>
      <c r="AE65" s="275"/>
      <c r="AF65" s="217"/>
      <c r="AG65" s="275"/>
      <c r="AH65" s="217"/>
      <c r="AI65" s="201"/>
      <c r="AJ65" s="1255"/>
      <c r="AK65" s="217"/>
      <c r="AL65" s="217"/>
      <c r="AM65" s="201"/>
      <c r="AN65" s="201"/>
      <c r="AO65" s="217"/>
      <c r="AP65" s="1017"/>
      <c r="AQ65" s="217"/>
      <c r="AR65" s="793"/>
      <c r="AS65" s="793"/>
      <c r="AZ65" s="11"/>
      <c r="BA65" s="11"/>
      <c r="BB65" s="11"/>
      <c r="BC65" s="11"/>
      <c r="BD65" s="11"/>
      <c r="BE65" s="11"/>
    </row>
    <row r="66" spans="1:57" ht="13.5" customHeight="1">
      <c r="A66" s="11"/>
      <c r="B66" s="1030" t="s">
        <v>389</v>
      </c>
      <c r="C66" s="813" t="s">
        <v>388</v>
      </c>
      <c r="D66" s="726" t="s">
        <v>428</v>
      </c>
      <c r="E66" s="1494"/>
      <c r="F66" s="1057" t="s">
        <v>22</v>
      </c>
      <c r="G66" s="812" t="s">
        <v>133</v>
      </c>
      <c r="H66" s="671">
        <v>200</v>
      </c>
      <c r="I66" s="11"/>
      <c r="J66" s="11"/>
      <c r="K66" s="11"/>
      <c r="L66" s="11"/>
      <c r="M66" s="11"/>
      <c r="N66" s="217"/>
      <c r="O66" s="11"/>
      <c r="P66" s="1458"/>
      <c r="Q66" s="1454"/>
      <c r="R66" s="217"/>
      <c r="S66" s="275"/>
      <c r="T66" s="1407"/>
      <c r="U66" s="1454"/>
      <c r="V66" s="217"/>
      <c r="W66" s="1408"/>
      <c r="X66" s="1407"/>
      <c r="Y66" s="1460"/>
      <c r="Z66" s="217"/>
      <c r="AA66" s="217"/>
      <c r="AB66" s="217"/>
      <c r="AC66" s="220"/>
      <c r="AD66" s="217"/>
      <c r="AE66" s="201"/>
      <c r="AF66" s="217"/>
      <c r="AG66" s="275"/>
      <c r="AH66" s="217"/>
      <c r="AI66" s="201"/>
      <c r="AJ66" s="217"/>
      <c r="AK66" s="217"/>
      <c r="AL66" s="217"/>
      <c r="AM66" s="217"/>
      <c r="AN66" s="217"/>
      <c r="AO66" s="214"/>
      <c r="AP66" s="1017"/>
      <c r="AQ66" s="217"/>
      <c r="AR66" s="793"/>
      <c r="AS66" s="793"/>
      <c r="AZ66" s="11"/>
      <c r="BA66" s="11"/>
      <c r="BB66" s="11"/>
      <c r="BC66" s="11"/>
      <c r="BD66" s="11"/>
      <c r="BE66" s="11"/>
    </row>
    <row r="67" spans="1:57" ht="13.5" customHeight="1">
      <c r="A67" s="11"/>
      <c r="B67" s="1057" t="s">
        <v>10</v>
      </c>
      <c r="C67" s="812" t="s">
        <v>287</v>
      </c>
      <c r="D67" s="2021">
        <v>200</v>
      </c>
      <c r="E67" s="7"/>
      <c r="F67" s="1032" t="s">
        <v>11</v>
      </c>
      <c r="G67" s="812" t="s">
        <v>12</v>
      </c>
      <c r="H67" s="698">
        <v>70</v>
      </c>
      <c r="I67" s="11"/>
      <c r="J67" s="11"/>
      <c r="K67" s="11"/>
      <c r="L67" s="11"/>
      <c r="M67" s="11"/>
      <c r="N67" s="217"/>
      <c r="O67" s="11"/>
      <c r="P67" s="1407"/>
      <c r="Q67" s="1454"/>
      <c r="R67" s="217"/>
      <c r="S67" s="275"/>
      <c r="T67" s="1407"/>
      <c r="U67" s="1454"/>
      <c r="V67" s="217"/>
      <c r="W67" s="1408"/>
      <c r="X67" s="1407"/>
      <c r="Y67" s="1460"/>
      <c r="Z67" s="217"/>
      <c r="AA67" s="217"/>
      <c r="AB67" s="217"/>
      <c r="AC67" s="220"/>
      <c r="AD67" s="1254"/>
      <c r="AE67" s="275"/>
      <c r="AF67" s="217"/>
      <c r="AG67" s="275"/>
      <c r="AH67" s="217"/>
      <c r="AI67" s="201"/>
      <c r="AJ67" s="217"/>
      <c r="AK67" s="217"/>
      <c r="AL67" s="201"/>
      <c r="AM67" s="232"/>
      <c r="AN67" s="1327"/>
      <c r="AO67" s="217"/>
      <c r="AP67" s="217"/>
      <c r="AQ67" s="217"/>
      <c r="AR67" s="217"/>
      <c r="AS67" s="217"/>
      <c r="AZ67" s="11"/>
      <c r="BA67" s="11"/>
      <c r="BB67" s="11"/>
      <c r="BC67" s="11"/>
      <c r="BD67" s="11"/>
      <c r="BE67" s="11"/>
    </row>
    <row r="68" spans="1:57">
      <c r="A68" s="11"/>
      <c r="B68" s="1031" t="s">
        <v>11</v>
      </c>
      <c r="C68" s="812" t="s">
        <v>12</v>
      </c>
      <c r="D68" s="698">
        <v>60</v>
      </c>
      <c r="E68" s="7"/>
      <c r="F68" s="1032" t="s">
        <v>11</v>
      </c>
      <c r="G68" s="812" t="s">
        <v>17</v>
      </c>
      <c r="H68" s="698">
        <v>40</v>
      </c>
      <c r="I68" s="11"/>
      <c r="J68" s="11"/>
      <c r="K68" s="11"/>
      <c r="L68" s="11"/>
      <c r="M68" s="11"/>
      <c r="N68" s="217"/>
      <c r="O68" s="11"/>
      <c r="P68" s="1407"/>
      <c r="Q68" s="1454"/>
      <c r="R68" s="217"/>
      <c r="S68" s="275"/>
      <c r="T68" s="1407"/>
      <c r="U68" s="1481"/>
      <c r="V68" s="217"/>
      <c r="W68" s="1408"/>
      <c r="X68" s="1407"/>
      <c r="Y68" s="1479"/>
      <c r="Z68" s="217"/>
      <c r="AA68" s="217"/>
      <c r="AB68" s="217"/>
      <c r="AC68" s="220"/>
      <c r="AD68" s="220"/>
      <c r="AE68" s="275"/>
      <c r="AF68" s="217"/>
      <c r="AG68" s="275"/>
      <c r="AH68" s="217"/>
      <c r="AI68" s="201"/>
      <c r="AJ68" s="217"/>
      <c r="AK68" s="217"/>
      <c r="AL68" s="201"/>
      <c r="AM68" s="222"/>
      <c r="AN68" s="244"/>
      <c r="AO68" s="217"/>
      <c r="AP68" s="217"/>
      <c r="AQ68" s="217"/>
      <c r="AZ68" s="11"/>
      <c r="BA68" s="11"/>
      <c r="BB68" s="11"/>
      <c r="BC68" s="11"/>
      <c r="BD68" s="11"/>
      <c r="BE68" s="11"/>
    </row>
    <row r="69" spans="1:57" ht="15.75" thickBot="1">
      <c r="A69" s="11"/>
      <c r="B69" s="1500" t="s">
        <v>11</v>
      </c>
      <c r="C69" s="474" t="s">
        <v>17</v>
      </c>
      <c r="D69" s="1513">
        <v>40</v>
      </c>
      <c r="E69" s="1492"/>
      <c r="F69" s="1526" t="s">
        <v>14</v>
      </c>
      <c r="G69" s="474" t="s">
        <v>358</v>
      </c>
      <c r="H69" s="1514">
        <v>100</v>
      </c>
      <c r="I69" s="11"/>
      <c r="J69" s="11"/>
      <c r="K69" s="11"/>
      <c r="L69" s="11"/>
      <c r="M69" s="11"/>
      <c r="N69" s="217"/>
      <c r="O69" s="11"/>
      <c r="P69" s="217"/>
      <c r="Q69" s="217"/>
      <c r="R69" s="217"/>
      <c r="S69" s="201"/>
      <c r="T69" s="441"/>
      <c r="U69" s="1454"/>
      <c r="V69" s="217"/>
      <c r="W69" s="275"/>
      <c r="X69" s="1472"/>
      <c r="Y69" s="1473"/>
      <c r="Z69" s="217"/>
      <c r="AA69" s="217"/>
      <c r="AB69" s="217"/>
      <c r="AC69" s="220"/>
      <c r="AD69" s="217"/>
      <c r="AE69" s="229"/>
      <c r="AF69" s="217"/>
      <c r="AG69" s="275"/>
      <c r="AH69" s="217"/>
      <c r="AI69" s="201"/>
      <c r="AJ69" s="217"/>
      <c r="AK69" s="217"/>
      <c r="AL69" s="201"/>
      <c r="AM69" s="199"/>
      <c r="AN69" s="244"/>
      <c r="AO69" s="217"/>
      <c r="AP69" s="217"/>
      <c r="AQ69" s="216"/>
      <c r="AZ69" s="11"/>
      <c r="BA69" s="11"/>
      <c r="BB69" s="11"/>
      <c r="BC69" s="11"/>
      <c r="BD69" s="11"/>
      <c r="BE69" s="11"/>
    </row>
    <row r="70" spans="1:57" ht="16.5" thickBot="1">
      <c r="A70" s="11"/>
      <c r="B70" s="1790" t="s">
        <v>265</v>
      </c>
      <c r="C70" s="250"/>
      <c r="D70" s="709"/>
      <c r="E70" s="7"/>
      <c r="F70" s="2026" t="s">
        <v>274</v>
      </c>
      <c r="G70" s="225"/>
      <c r="H70" s="263"/>
      <c r="I70" s="11"/>
      <c r="J70" s="11"/>
      <c r="K70" s="11"/>
      <c r="L70" s="11"/>
      <c r="M70" s="11"/>
      <c r="N70" s="217"/>
      <c r="O70" s="11"/>
      <c r="P70" s="889"/>
      <c r="Q70" s="889"/>
      <c r="R70" s="217"/>
      <c r="S70" s="217"/>
      <c r="T70" s="217"/>
      <c r="U70" s="217"/>
      <c r="V70" s="217"/>
      <c r="W70" s="217"/>
      <c r="X70" s="217"/>
      <c r="Y70" s="1480"/>
      <c r="Z70" s="217"/>
      <c r="AA70" s="217"/>
      <c r="AB70" s="217"/>
      <c r="AC70" s="220"/>
      <c r="AD70" s="217"/>
      <c r="AE70" s="275"/>
      <c r="AF70" s="217"/>
      <c r="AG70" s="275"/>
      <c r="AH70" s="217"/>
      <c r="AI70" s="201"/>
      <c r="AJ70" s="217"/>
      <c r="AK70" s="217"/>
      <c r="AL70" s="214"/>
      <c r="AM70" s="216"/>
      <c r="AN70" s="244"/>
      <c r="AO70" s="217"/>
      <c r="AP70" s="217"/>
      <c r="AQ70" s="1325"/>
      <c r="AR70" s="11"/>
      <c r="AS70" s="11"/>
      <c r="AZ70" s="11"/>
      <c r="BA70" s="11"/>
      <c r="BB70" s="11"/>
      <c r="BC70" s="11"/>
      <c r="BD70" s="11"/>
      <c r="BE70" s="11"/>
    </row>
    <row r="71" spans="1:57" ht="15.75">
      <c r="A71" s="11"/>
      <c r="B71" s="1002" t="s">
        <v>617</v>
      </c>
      <c r="C71" s="774" t="s">
        <v>234</v>
      </c>
      <c r="D71" s="1942">
        <v>250</v>
      </c>
      <c r="E71" s="64"/>
      <c r="F71" s="724" t="s">
        <v>347</v>
      </c>
      <c r="G71" s="1537" t="s">
        <v>348</v>
      </c>
      <c r="H71" s="725">
        <v>250</v>
      </c>
      <c r="I71" s="11"/>
      <c r="J71" s="11"/>
      <c r="K71" s="11"/>
      <c r="L71" s="11"/>
      <c r="M71" s="11"/>
      <c r="N71" s="217"/>
      <c r="O71" s="11"/>
      <c r="P71" s="1019"/>
      <c r="Q71" s="1457"/>
      <c r="R71" s="217"/>
      <c r="S71" s="217"/>
      <c r="T71" s="217"/>
      <c r="U71" s="217"/>
      <c r="V71" s="217"/>
      <c r="W71" s="201"/>
      <c r="X71" s="1331"/>
      <c r="Y71" s="1463"/>
      <c r="Z71" s="217"/>
      <c r="AA71" s="217"/>
      <c r="AB71" s="217"/>
      <c r="AC71" s="220"/>
      <c r="AD71" s="217"/>
      <c r="AE71" s="1233"/>
      <c r="AF71" s="1255"/>
      <c r="AG71" s="275"/>
      <c r="AH71" s="217"/>
      <c r="AI71" s="201"/>
      <c r="AJ71" s="217"/>
      <c r="AK71" s="217"/>
      <c r="AL71" s="201"/>
      <c r="AM71" s="199"/>
      <c r="AN71" s="244"/>
      <c r="AO71" s="217"/>
      <c r="AP71" s="217"/>
      <c r="AQ71" s="216"/>
      <c r="AR71" s="245"/>
      <c r="AS71" s="217"/>
      <c r="AZ71" s="11"/>
      <c r="BA71" s="11"/>
      <c r="BB71" s="11"/>
      <c r="BC71" s="11"/>
      <c r="BD71" s="11"/>
      <c r="BE71" s="11"/>
    </row>
    <row r="72" spans="1:57">
      <c r="A72" s="11"/>
      <c r="B72" s="633" t="s">
        <v>303</v>
      </c>
      <c r="C72" s="658" t="s">
        <v>304</v>
      </c>
      <c r="D72" s="48" t="s">
        <v>430</v>
      </c>
      <c r="E72" s="240"/>
      <c r="F72" s="468" t="s">
        <v>216</v>
      </c>
      <c r="G72" s="464" t="s">
        <v>173</v>
      </c>
      <c r="H72" s="466" t="s">
        <v>445</v>
      </c>
      <c r="I72" s="11"/>
      <c r="J72" s="217"/>
      <c r="K72" s="236"/>
      <c r="L72" s="217"/>
      <c r="M72" s="11"/>
      <c r="N72" s="217"/>
      <c r="O72" s="11"/>
      <c r="P72" s="1407"/>
      <c r="Q72" s="1454"/>
      <c r="R72" s="217"/>
      <c r="S72" s="217"/>
      <c r="T72" s="217"/>
      <c r="U72" s="217"/>
      <c r="V72" s="217"/>
      <c r="W72" s="217"/>
      <c r="X72" s="217"/>
      <c r="Y72" s="1480"/>
      <c r="Z72" s="217"/>
      <c r="AA72" s="217"/>
      <c r="AB72" s="217"/>
      <c r="AC72" s="220"/>
      <c r="AD72" s="1236"/>
      <c r="AE72" s="1418"/>
      <c r="AF72" s="217"/>
      <c r="AG72" s="275"/>
      <c r="AH72" s="217"/>
      <c r="AI72" s="279"/>
      <c r="AJ72" s="217"/>
      <c r="AK72" s="217"/>
      <c r="AL72" s="201"/>
      <c r="AM72" s="216"/>
      <c r="AN72" s="244"/>
      <c r="AO72" s="217"/>
      <c r="AP72" s="217"/>
      <c r="AQ72" s="216"/>
      <c r="AR72" s="11"/>
      <c r="AS72" s="11"/>
      <c r="AZ72" s="11"/>
      <c r="BA72" s="11"/>
      <c r="BB72" s="11"/>
      <c r="BC72" s="11"/>
      <c r="BD72" s="11"/>
      <c r="BE72" s="11"/>
    </row>
    <row r="73" spans="1:57">
      <c r="A73" s="11"/>
      <c r="B73" s="1943" t="s">
        <v>336</v>
      </c>
      <c r="C73" s="1621" t="s">
        <v>572</v>
      </c>
      <c r="D73" s="1944" t="s">
        <v>298</v>
      </c>
      <c r="E73" s="11"/>
      <c r="F73" s="477" t="s">
        <v>323</v>
      </c>
      <c r="G73" s="464" t="s">
        <v>225</v>
      </c>
      <c r="H73" s="466" t="s">
        <v>298</v>
      </c>
      <c r="I73" s="11"/>
      <c r="J73" s="217"/>
      <c r="K73" s="236"/>
      <c r="L73" s="217"/>
      <c r="M73" s="11"/>
      <c r="N73" s="217"/>
      <c r="O73" s="11"/>
      <c r="P73" s="1407"/>
      <c r="Q73" s="1459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20"/>
      <c r="AD73" s="201"/>
      <c r="AE73" s="240"/>
      <c r="AF73" s="1255"/>
      <c r="AG73" s="275"/>
      <c r="AH73" s="217"/>
      <c r="AI73" s="217"/>
      <c r="AJ73" s="217"/>
      <c r="AK73" s="217"/>
      <c r="AL73" s="201"/>
      <c r="AM73" s="199"/>
      <c r="AN73" s="244"/>
      <c r="AO73" s="217"/>
      <c r="AP73" s="217"/>
      <c r="AQ73" s="244"/>
      <c r="AR73" s="11"/>
      <c r="AS73" s="11"/>
      <c r="AZ73" s="11"/>
      <c r="BA73" s="11"/>
      <c r="BB73" s="11"/>
      <c r="BC73" s="11"/>
      <c r="BD73" s="11"/>
      <c r="BE73" s="11"/>
    </row>
    <row r="74" spans="1:57">
      <c r="A74" s="11"/>
      <c r="B74" s="684"/>
      <c r="C74" s="1623" t="s">
        <v>574</v>
      </c>
      <c r="D74" s="685"/>
      <c r="E74" s="140"/>
      <c r="F74" s="476" t="s">
        <v>177</v>
      </c>
      <c r="G74" s="465" t="s">
        <v>319</v>
      </c>
      <c r="H74" s="511"/>
      <c r="I74" s="11"/>
      <c r="J74" s="217"/>
      <c r="K74" s="236"/>
      <c r="L74" s="217"/>
      <c r="M74" s="11"/>
      <c r="N74" s="217"/>
      <c r="O74" s="11"/>
      <c r="P74" s="1407"/>
      <c r="Q74" s="1454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20"/>
      <c r="AD74" s="201"/>
      <c r="AE74" s="275"/>
      <c r="AF74" s="217"/>
      <c r="AG74" s="275"/>
      <c r="AH74" s="217"/>
      <c r="AI74" s="217"/>
      <c r="AJ74" s="217"/>
      <c r="AK74" s="217"/>
      <c r="AL74" s="220"/>
      <c r="AM74" s="223"/>
      <c r="AN74" s="244"/>
      <c r="AO74" s="217"/>
      <c r="AP74" s="217"/>
      <c r="AQ74" s="217"/>
      <c r="AR74" s="217"/>
      <c r="AS74" s="1324"/>
      <c r="AZ74" s="11"/>
      <c r="BA74" s="11"/>
      <c r="BB74" s="11"/>
      <c r="BC74" s="11"/>
      <c r="BD74" s="11"/>
      <c r="BE74" s="11"/>
    </row>
    <row r="75" spans="1:57" ht="13.5" customHeight="1">
      <c r="A75" s="11"/>
      <c r="B75" s="760" t="s">
        <v>10</v>
      </c>
      <c r="C75" s="395" t="s">
        <v>467</v>
      </c>
      <c r="D75" s="766">
        <v>200</v>
      </c>
      <c r="E75" s="1019"/>
      <c r="F75" s="476" t="s">
        <v>10</v>
      </c>
      <c r="G75" s="465" t="s">
        <v>287</v>
      </c>
      <c r="H75" s="1956">
        <v>200</v>
      </c>
      <c r="I75" s="11"/>
      <c r="J75" s="217"/>
      <c r="K75" s="236"/>
      <c r="L75" s="11"/>
      <c r="M75" s="11"/>
      <c r="N75" s="217"/>
      <c r="O75" s="11"/>
      <c r="P75" s="1458"/>
      <c r="Q75" s="1474"/>
      <c r="R75" s="201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1236"/>
      <c r="AD75" s="214"/>
      <c r="AE75" s="275"/>
      <c r="AF75" s="217"/>
      <c r="AG75" s="275"/>
      <c r="AH75" s="217"/>
      <c r="AI75" s="217"/>
      <c r="AJ75" s="217"/>
      <c r="AK75" s="217"/>
      <c r="AL75" s="217"/>
      <c r="AM75" s="217"/>
      <c r="AN75" s="244"/>
      <c r="AO75" s="217"/>
      <c r="AP75" s="217"/>
      <c r="AQ75" s="201"/>
      <c r="AR75" s="201"/>
      <c r="AS75" s="216"/>
      <c r="AZ75" s="11"/>
      <c r="BA75" s="11"/>
      <c r="BB75" s="11"/>
      <c r="BC75" s="11"/>
      <c r="BD75" s="11"/>
      <c r="BE75" s="11"/>
    </row>
    <row r="76" spans="1:57" ht="15" customHeight="1">
      <c r="A76" s="11"/>
      <c r="B76" s="1502" t="s">
        <v>11</v>
      </c>
      <c r="C76" s="812" t="s">
        <v>12</v>
      </c>
      <c r="D76" s="698">
        <v>70</v>
      </c>
      <c r="E76" s="140"/>
      <c r="F76" s="1031" t="s">
        <v>11</v>
      </c>
      <c r="G76" s="812" t="s">
        <v>12</v>
      </c>
      <c r="H76" s="1499">
        <v>70</v>
      </c>
      <c r="I76" s="11"/>
      <c r="J76" s="217"/>
      <c r="K76" s="236"/>
      <c r="L76" s="11"/>
      <c r="M76" s="11"/>
      <c r="N76" s="217"/>
      <c r="O76" s="11"/>
      <c r="P76" s="1407"/>
      <c r="Q76" s="1454"/>
      <c r="R76" s="217"/>
      <c r="S76" s="1019"/>
      <c r="T76" s="1019"/>
      <c r="U76" s="1457"/>
      <c r="V76" s="217"/>
      <c r="W76" s="217"/>
      <c r="X76" s="217"/>
      <c r="Y76" s="217"/>
      <c r="Z76" s="217"/>
      <c r="AA76" s="1234"/>
      <c r="AB76" s="217"/>
      <c r="AC76" s="217"/>
      <c r="AD76" s="217"/>
      <c r="AE76" s="201"/>
      <c r="AF76" s="201"/>
      <c r="AG76" s="217"/>
      <c r="AH76" s="217"/>
      <c r="AI76" s="217"/>
      <c r="AJ76" s="217"/>
      <c r="AK76" s="217"/>
      <c r="AL76" s="217"/>
      <c r="AM76" s="217"/>
      <c r="AN76" s="244"/>
      <c r="AO76" s="217"/>
      <c r="AP76" s="217"/>
      <c r="AQ76" s="201"/>
      <c r="AR76" s="201"/>
      <c r="AS76" s="216"/>
      <c r="AZ76" s="11"/>
      <c r="BA76" s="11"/>
      <c r="BB76" s="11"/>
      <c r="BC76" s="11"/>
      <c r="BD76" s="11"/>
      <c r="BE76" s="11"/>
    </row>
    <row r="77" spans="1:57" ht="15.75" thickBot="1">
      <c r="A77" s="11"/>
      <c r="B77" s="1521" t="s">
        <v>11</v>
      </c>
      <c r="C77" s="474" t="s">
        <v>17</v>
      </c>
      <c r="D77" s="1513">
        <v>50</v>
      </c>
      <c r="E77" s="214"/>
      <c r="F77" s="1031" t="s">
        <v>11</v>
      </c>
      <c r="G77" s="812" t="s">
        <v>17</v>
      </c>
      <c r="H77" s="1499">
        <v>40</v>
      </c>
      <c r="I77" s="11"/>
      <c r="J77" s="217"/>
      <c r="K77" s="236"/>
      <c r="L77" s="11"/>
      <c r="M77" s="11"/>
      <c r="N77" s="217"/>
      <c r="O77" s="11"/>
      <c r="P77" s="217"/>
      <c r="Q77" s="217"/>
      <c r="R77" s="217"/>
      <c r="S77" s="275"/>
      <c r="T77" s="1475"/>
      <c r="U77" s="1454"/>
      <c r="V77" s="217"/>
      <c r="W77" s="217"/>
      <c r="X77" s="217"/>
      <c r="Y77" s="217"/>
      <c r="Z77" s="217"/>
      <c r="AA77" s="324"/>
      <c r="AB77" s="324"/>
      <c r="AC77" s="217"/>
      <c r="AD77" s="1123"/>
      <c r="AE77" s="1117"/>
      <c r="AF77" s="217"/>
      <c r="AG77" s="187"/>
      <c r="AH77" s="217"/>
      <c r="AI77" s="217"/>
      <c r="AJ77" s="217"/>
      <c r="AK77" s="217"/>
      <c r="AL77" s="217"/>
      <c r="AM77" s="217"/>
      <c r="AN77" s="244"/>
      <c r="AO77" s="217"/>
      <c r="AP77" s="217"/>
      <c r="AQ77" s="220"/>
      <c r="AR77" s="214"/>
      <c r="AS77" s="216"/>
      <c r="AZ77" s="11"/>
      <c r="BA77" s="11"/>
      <c r="BB77" s="11"/>
      <c r="BC77" s="11"/>
      <c r="BD77" s="11"/>
      <c r="BE77" s="11"/>
    </row>
    <row r="78" spans="1:57" ht="16.5" thickBot="1">
      <c r="A78" s="11"/>
      <c r="B78" s="2022" t="s">
        <v>266</v>
      </c>
      <c r="C78" s="250"/>
      <c r="D78" s="230"/>
      <c r="E78" s="201"/>
      <c r="F78" s="1525" t="s">
        <v>14</v>
      </c>
      <c r="G78" s="474" t="s">
        <v>256</v>
      </c>
      <c r="H78" s="1511">
        <v>100</v>
      </c>
      <c r="I78" s="11"/>
      <c r="J78" s="11"/>
      <c r="K78" s="236"/>
      <c r="L78" s="11"/>
      <c r="M78" s="11"/>
      <c r="N78" s="217"/>
      <c r="O78" s="11"/>
      <c r="P78" s="217"/>
      <c r="Q78" s="217"/>
      <c r="R78" s="217"/>
      <c r="S78" s="275"/>
      <c r="T78" s="1407"/>
      <c r="U78" s="1454"/>
      <c r="V78" s="217"/>
      <c r="W78" s="217"/>
      <c r="X78" s="217"/>
      <c r="Y78" s="217"/>
      <c r="Z78" s="217"/>
      <c r="AA78" s="214"/>
      <c r="AB78" s="217"/>
      <c r="AC78" s="275"/>
      <c r="AD78" s="217"/>
      <c r="AE78" s="275"/>
      <c r="AF78" s="217"/>
      <c r="AG78" s="214"/>
      <c r="AH78" s="217"/>
      <c r="AI78" s="217"/>
      <c r="AJ78" s="217"/>
      <c r="AK78" s="172"/>
      <c r="AL78" s="217"/>
      <c r="AM78" s="217"/>
      <c r="AN78" s="244"/>
      <c r="AO78" s="217"/>
      <c r="AP78" s="217"/>
      <c r="AQ78" s="220"/>
      <c r="AR78" s="214"/>
      <c r="AS78" s="229"/>
      <c r="AZ78" s="11"/>
      <c r="BA78" s="11"/>
      <c r="BB78" s="11"/>
      <c r="BC78" s="11"/>
      <c r="BD78" s="11"/>
      <c r="BE78" s="11"/>
    </row>
    <row r="79" spans="1:57" ht="16.5" thickBot="1">
      <c r="A79" s="11"/>
      <c r="B79" s="209" t="s">
        <v>254</v>
      </c>
      <c r="C79" s="197" t="s">
        <v>255</v>
      </c>
      <c r="D79" s="210">
        <v>250</v>
      </c>
      <c r="E79" s="201"/>
      <c r="F79" s="2026" t="s">
        <v>275</v>
      </c>
      <c r="G79" s="231"/>
      <c r="H79" s="263"/>
      <c r="I79" s="11"/>
      <c r="J79" s="11"/>
      <c r="K79" s="236"/>
      <c r="L79" s="11"/>
      <c r="M79" s="11"/>
      <c r="N79" s="217"/>
      <c r="O79" s="11"/>
      <c r="P79" s="217"/>
      <c r="Q79" s="217"/>
      <c r="R79" s="217"/>
      <c r="S79" s="275"/>
      <c r="T79" s="1407"/>
      <c r="U79" s="1454"/>
      <c r="V79" s="217"/>
      <c r="W79" s="217"/>
      <c r="X79" s="217"/>
      <c r="Y79" s="217"/>
      <c r="Z79" s="217"/>
      <c r="AA79" s="214"/>
      <c r="AB79" s="217"/>
      <c r="AC79" s="275"/>
      <c r="AD79" s="217"/>
      <c r="AE79" s="275"/>
      <c r="AF79" s="217"/>
      <c r="AG79" s="214"/>
      <c r="AH79" s="217"/>
      <c r="AI79" s="217"/>
      <c r="AJ79" s="217"/>
      <c r="AK79" s="172"/>
      <c r="AL79" s="217"/>
      <c r="AM79" s="217"/>
      <c r="AN79" s="244"/>
      <c r="AO79" s="217"/>
      <c r="AP79" s="217"/>
      <c r="AQ79" s="217"/>
      <c r="AR79" s="214"/>
      <c r="AS79" s="216"/>
      <c r="AZ79" s="11"/>
      <c r="BA79" s="11"/>
      <c r="BB79" s="11"/>
      <c r="BC79" s="11"/>
      <c r="BD79" s="11"/>
      <c r="BE79" s="11"/>
    </row>
    <row r="80" spans="1:57">
      <c r="A80" s="11"/>
      <c r="B80" s="513" t="s">
        <v>134</v>
      </c>
      <c r="C80" s="464" t="s">
        <v>381</v>
      </c>
      <c r="D80" s="688" t="s">
        <v>382</v>
      </c>
      <c r="E80" s="214"/>
      <c r="F80" s="196" t="s">
        <v>231</v>
      </c>
      <c r="G80" s="227" t="s">
        <v>441</v>
      </c>
      <c r="H80" s="185" t="s">
        <v>536</v>
      </c>
      <c r="I80" s="11"/>
      <c r="J80" s="11"/>
      <c r="K80" s="11"/>
      <c r="L80" s="11"/>
      <c r="M80" s="11"/>
      <c r="N80" s="217"/>
      <c r="O80" s="11"/>
      <c r="P80" s="217"/>
      <c r="Q80" s="217"/>
      <c r="R80" s="217"/>
      <c r="S80" s="275"/>
      <c r="T80" s="1407"/>
      <c r="U80" s="1454"/>
      <c r="V80" s="217"/>
      <c r="W80" s="217"/>
      <c r="X80" s="217"/>
      <c r="Y80" s="217"/>
      <c r="Z80" s="217"/>
      <c r="AA80" s="220"/>
      <c r="AB80" s="220"/>
      <c r="AC80" s="275"/>
      <c r="AD80" s="217"/>
      <c r="AE80" s="275"/>
      <c r="AF80" s="217"/>
      <c r="AG80" s="214"/>
      <c r="AH80" s="217"/>
      <c r="AI80" s="217"/>
      <c r="AJ80" s="217"/>
      <c r="AK80" s="172"/>
      <c r="AL80" s="217"/>
      <c r="AM80" s="217"/>
      <c r="AN80" s="244"/>
      <c r="AO80" s="217"/>
      <c r="AP80" s="217"/>
      <c r="AQ80" s="217"/>
      <c r="AR80" s="217"/>
      <c r="AS80" s="236"/>
      <c r="AZ80" s="11"/>
      <c r="BA80" s="11"/>
      <c r="BB80" s="11"/>
      <c r="BC80" s="11"/>
      <c r="BD80" s="11"/>
      <c r="BE80" s="11"/>
    </row>
    <row r="81" spans="1:57" ht="15.75">
      <c r="A81" s="11"/>
      <c r="B81" s="684"/>
      <c r="C81" s="465" t="s">
        <v>248</v>
      </c>
      <c r="D81" s="685"/>
      <c r="E81" s="214"/>
      <c r="F81" s="998" t="s">
        <v>360</v>
      </c>
      <c r="G81" s="1996" t="s">
        <v>385</v>
      </c>
      <c r="H81" s="900">
        <v>210</v>
      </c>
      <c r="I81" s="11"/>
      <c r="J81" s="11"/>
      <c r="K81" s="11"/>
      <c r="L81" s="11"/>
      <c r="M81" s="11"/>
      <c r="N81" s="217"/>
      <c r="O81" s="11"/>
      <c r="P81" s="889"/>
      <c r="Q81" s="889"/>
      <c r="R81" s="217"/>
      <c r="S81" s="275"/>
      <c r="T81" s="1407"/>
      <c r="U81" s="1454"/>
      <c r="V81" s="217"/>
      <c r="W81" s="217"/>
      <c r="X81" s="217"/>
      <c r="Y81" s="217"/>
      <c r="Z81" s="217"/>
      <c r="AA81" s="220"/>
      <c r="AB81" s="1235"/>
      <c r="AC81" s="275"/>
      <c r="AD81" s="217"/>
      <c r="AE81" s="275"/>
      <c r="AF81" s="217"/>
      <c r="AG81" s="201"/>
      <c r="AH81" s="217"/>
      <c r="AI81" s="217"/>
      <c r="AJ81" s="217"/>
      <c r="AK81" s="172"/>
      <c r="AL81" s="217"/>
      <c r="AM81" s="217"/>
      <c r="AN81" s="244"/>
      <c r="AO81" s="217"/>
      <c r="AP81" s="217"/>
      <c r="AQ81" s="199"/>
      <c r="AR81" s="217"/>
      <c r="AS81" s="236"/>
      <c r="AZ81" s="11"/>
      <c r="BA81" s="11"/>
      <c r="BB81" s="11"/>
      <c r="BC81" s="11"/>
      <c r="BD81" s="11"/>
      <c r="BE81" s="11"/>
    </row>
    <row r="82" spans="1:57" ht="13.5" customHeight="1">
      <c r="A82" s="11"/>
      <c r="B82" s="1093" t="s">
        <v>224</v>
      </c>
      <c r="C82" s="812" t="s">
        <v>223</v>
      </c>
      <c r="D82" s="672">
        <v>200</v>
      </c>
      <c r="E82" s="214"/>
      <c r="F82" s="998" t="s">
        <v>373</v>
      </c>
      <c r="G82" s="1957" t="s">
        <v>627</v>
      </c>
      <c r="H82" s="2011">
        <v>50</v>
      </c>
      <c r="I82" s="11"/>
      <c r="J82" s="11"/>
      <c r="K82" s="11"/>
      <c r="L82" s="11"/>
      <c r="M82" s="11"/>
      <c r="N82" s="217"/>
      <c r="O82" s="11"/>
      <c r="P82" s="1019"/>
      <c r="Q82" s="1457"/>
      <c r="R82" s="217"/>
      <c r="S82" s="201"/>
      <c r="T82" s="217"/>
      <c r="U82" s="217"/>
      <c r="V82" s="217"/>
      <c r="W82" s="217"/>
      <c r="X82" s="217"/>
      <c r="Y82" s="217"/>
      <c r="Z82" s="217"/>
      <c r="AA82" s="214"/>
      <c r="AB82" s="217"/>
      <c r="AC82" s="275"/>
      <c r="AD82" s="217"/>
      <c r="AE82" s="275"/>
      <c r="AF82" s="217"/>
      <c r="AG82" s="201"/>
      <c r="AH82" s="217"/>
      <c r="AI82" s="217"/>
      <c r="AJ82" s="217"/>
      <c r="AK82" s="172"/>
      <c r="AL82" s="217"/>
      <c r="AM82" s="217"/>
      <c r="AN82" s="217"/>
      <c r="AO82" s="217"/>
      <c r="AP82" s="217"/>
      <c r="AQ82" s="217"/>
      <c r="AR82" s="217"/>
      <c r="AS82" s="236"/>
      <c r="AZ82" s="11"/>
      <c r="BA82" s="11"/>
      <c r="BB82" s="11"/>
      <c r="BC82" s="11"/>
      <c r="BD82" s="11"/>
      <c r="BE82" s="11"/>
    </row>
    <row r="83" spans="1:57" ht="14.25" customHeight="1">
      <c r="A83" s="11"/>
      <c r="B83" s="1032" t="s">
        <v>11</v>
      </c>
      <c r="C83" s="1947" t="s">
        <v>579</v>
      </c>
      <c r="D83" s="698">
        <v>30</v>
      </c>
      <c r="E83" s="11"/>
      <c r="F83" s="1958" t="s">
        <v>683</v>
      </c>
      <c r="G83" s="1424" t="s">
        <v>378</v>
      </c>
      <c r="H83" s="901">
        <v>10</v>
      </c>
      <c r="I83" s="11"/>
      <c r="J83" s="11"/>
      <c r="K83" s="11"/>
      <c r="L83" s="11"/>
      <c r="M83" s="11"/>
      <c r="N83" s="217"/>
      <c r="O83" s="11"/>
      <c r="P83" s="1407"/>
      <c r="Q83" s="1454"/>
      <c r="R83" s="217"/>
      <c r="S83" s="217"/>
      <c r="T83" s="217"/>
      <c r="U83" s="217"/>
      <c r="V83" s="217"/>
      <c r="W83" s="217"/>
      <c r="X83" s="217"/>
      <c r="Y83" s="217"/>
      <c r="Z83" s="217"/>
      <c r="AA83" s="220"/>
      <c r="AB83" s="220"/>
      <c r="AC83" s="201"/>
      <c r="AD83" s="217"/>
      <c r="AE83" s="275"/>
      <c r="AF83" s="217"/>
      <c r="AG83" s="201"/>
      <c r="AH83" s="217"/>
      <c r="AI83" s="217"/>
      <c r="AJ83" s="217"/>
      <c r="AK83" s="172"/>
      <c r="AL83" s="217"/>
      <c r="AM83" s="217"/>
      <c r="AN83" s="217"/>
      <c r="AO83" s="217"/>
      <c r="AP83" s="217"/>
      <c r="AQ83" s="217"/>
      <c r="AR83" s="217"/>
      <c r="AS83" s="217"/>
      <c r="AZ83" s="11"/>
      <c r="BA83" s="11"/>
      <c r="BB83" s="11"/>
      <c r="BC83" s="11"/>
      <c r="BD83" s="11"/>
      <c r="BE83" s="11"/>
    </row>
    <row r="84" spans="1:57" ht="14.25" customHeight="1">
      <c r="A84" s="11"/>
      <c r="B84" s="1502" t="s">
        <v>11</v>
      </c>
      <c r="C84" s="812" t="s">
        <v>12</v>
      </c>
      <c r="D84" s="698">
        <v>50</v>
      </c>
      <c r="E84" s="11"/>
      <c r="F84" s="961" t="s">
        <v>224</v>
      </c>
      <c r="G84" s="764" t="s">
        <v>223</v>
      </c>
      <c r="H84" s="901">
        <v>200</v>
      </c>
      <c r="I84" s="11"/>
      <c r="J84" s="11"/>
      <c r="K84" s="11"/>
      <c r="L84" s="11"/>
      <c r="M84" s="11"/>
      <c r="N84" s="217"/>
      <c r="O84" s="11"/>
      <c r="P84" s="1407"/>
      <c r="Q84" s="1459"/>
      <c r="R84" s="217"/>
      <c r="S84" s="1455"/>
      <c r="T84" s="217"/>
      <c r="U84" s="217"/>
      <c r="V84" s="217"/>
      <c r="W84" s="217"/>
      <c r="X84" s="217"/>
      <c r="Y84" s="217"/>
      <c r="Z84" s="217"/>
      <c r="AA84" s="220"/>
      <c r="AB84" s="1254"/>
      <c r="AC84" s="275"/>
      <c r="AD84" s="217"/>
      <c r="AE84" s="275"/>
      <c r="AF84" s="217"/>
      <c r="AG84" s="201"/>
      <c r="AH84" s="217"/>
      <c r="AI84" s="217"/>
      <c r="AJ84" s="217"/>
      <c r="AK84" s="172"/>
      <c r="AL84" s="217"/>
      <c r="AM84" s="217"/>
      <c r="AN84" s="217"/>
      <c r="AO84" s="217"/>
      <c r="AP84" s="217"/>
      <c r="AQ84" s="217"/>
      <c r="AR84" s="217"/>
      <c r="AS84" s="217"/>
      <c r="AZ84" s="11"/>
      <c r="BA84" s="11"/>
      <c r="BB84" s="11"/>
      <c r="BC84" s="11"/>
      <c r="BD84" s="11"/>
      <c r="BE84" s="11"/>
    </row>
    <row r="85" spans="1:57">
      <c r="A85" s="11"/>
      <c r="B85" s="1502" t="s">
        <v>11</v>
      </c>
      <c r="C85" s="812" t="s">
        <v>17</v>
      </c>
      <c r="D85" s="698">
        <v>40</v>
      </c>
      <c r="E85" s="11"/>
      <c r="F85" s="1031" t="s">
        <v>11</v>
      </c>
      <c r="G85" s="1996" t="s">
        <v>12</v>
      </c>
      <c r="H85" s="901">
        <v>70</v>
      </c>
      <c r="I85" s="11"/>
      <c r="J85" s="11"/>
      <c r="K85" s="11"/>
      <c r="L85" s="11"/>
      <c r="M85" s="11"/>
      <c r="N85" s="217"/>
      <c r="O85" s="11"/>
      <c r="P85" s="1407"/>
      <c r="Q85" s="1454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1254"/>
      <c r="AC85" s="275"/>
      <c r="AD85" s="217"/>
      <c r="AE85" s="275"/>
      <c r="AF85" s="217"/>
      <c r="AG85" s="201"/>
      <c r="AH85" s="217"/>
      <c r="AI85" s="217"/>
      <c r="AJ85" s="1285"/>
      <c r="AK85" s="172"/>
      <c r="AR85" s="217"/>
      <c r="AS85" s="217"/>
      <c r="AZ85" s="11"/>
      <c r="BA85" s="11"/>
      <c r="BB85" s="11"/>
      <c r="BC85" s="11"/>
      <c r="BD85" s="11"/>
      <c r="BE85" s="11"/>
    </row>
    <row r="86" spans="1:57" ht="15" customHeight="1" thickBot="1">
      <c r="A86" s="11"/>
      <c r="B86" s="2023" t="s">
        <v>14</v>
      </c>
      <c r="C86" s="1503" t="s">
        <v>391</v>
      </c>
      <c r="D86" s="1524">
        <v>100</v>
      </c>
      <c r="E86" s="11"/>
      <c r="F86" s="1500" t="s">
        <v>11</v>
      </c>
      <c r="G86" s="2028" t="s">
        <v>17</v>
      </c>
      <c r="H86" s="1506">
        <v>40</v>
      </c>
      <c r="I86" s="11"/>
      <c r="J86" s="11"/>
      <c r="K86" s="11"/>
      <c r="L86" s="11"/>
      <c r="M86" s="11"/>
      <c r="N86" s="217"/>
      <c r="O86" s="11"/>
      <c r="P86" s="1458"/>
      <c r="Q86" s="1454"/>
      <c r="R86" s="201"/>
      <c r="S86" s="217"/>
      <c r="T86" s="217"/>
      <c r="U86" s="217"/>
      <c r="V86" s="217"/>
      <c r="W86" s="217"/>
      <c r="X86" s="217"/>
      <c r="Y86" s="217"/>
      <c r="Z86" s="217"/>
      <c r="AA86" s="220"/>
      <c r="AB86" s="217"/>
      <c r="AC86" s="229"/>
      <c r="AD86" s="217"/>
      <c r="AE86" s="275"/>
      <c r="AF86" s="217"/>
      <c r="AG86" s="201"/>
      <c r="AH86" s="217"/>
      <c r="AI86" s="217"/>
      <c r="AJ86" s="330"/>
      <c r="AK86" s="172"/>
      <c r="AZ86" s="11"/>
      <c r="BA86" s="11"/>
      <c r="BB86" s="11"/>
      <c r="BC86" s="11"/>
      <c r="BD86" s="11"/>
      <c r="BE86" s="11"/>
    </row>
    <row r="87" spans="1:57" ht="17.25" customHeight="1" thickBot="1">
      <c r="A87" s="11"/>
      <c r="B87" s="2026" t="s">
        <v>268</v>
      </c>
      <c r="C87" s="250"/>
      <c r="D87" s="709"/>
      <c r="E87" s="11"/>
      <c r="F87" s="2013" t="s">
        <v>526</v>
      </c>
      <c r="I87" s="11"/>
      <c r="J87" s="11"/>
      <c r="K87" s="11"/>
      <c r="L87" s="11"/>
      <c r="M87" s="11"/>
      <c r="N87" s="217"/>
      <c r="O87" s="11"/>
      <c r="P87" s="1407"/>
      <c r="Q87" s="1454"/>
      <c r="R87" s="217"/>
      <c r="S87" s="1019"/>
      <c r="T87" s="1019"/>
      <c r="U87" s="1457"/>
      <c r="V87" s="217"/>
      <c r="W87" s="1019"/>
      <c r="X87" s="1019"/>
      <c r="Y87" s="1457"/>
      <c r="Z87" s="217"/>
      <c r="AA87" s="220"/>
      <c r="AB87" s="217"/>
      <c r="AC87" s="275"/>
      <c r="AD87" s="217"/>
      <c r="AE87" s="275"/>
      <c r="AF87" s="217"/>
      <c r="AG87" s="201"/>
      <c r="AH87" s="217"/>
      <c r="AI87" s="217"/>
      <c r="AJ87" s="217"/>
      <c r="AK87" s="172"/>
      <c r="AZ87" s="11"/>
      <c r="BA87" s="11"/>
      <c r="BB87" s="11"/>
      <c r="BC87" s="11"/>
      <c r="BD87" s="11"/>
      <c r="BE87" s="11"/>
    </row>
    <row r="88" spans="1:57" ht="16.5" thickBot="1">
      <c r="A88" s="11"/>
      <c r="B88" s="209" t="s">
        <v>235</v>
      </c>
      <c r="C88" s="197" t="s">
        <v>239</v>
      </c>
      <c r="D88" s="732">
        <v>250</v>
      </c>
      <c r="E88" s="11"/>
      <c r="F88" s="1829" t="s">
        <v>276</v>
      </c>
      <c r="G88" s="250"/>
      <c r="H88" s="230"/>
      <c r="I88" s="11"/>
      <c r="J88" s="11"/>
      <c r="K88" s="11"/>
      <c r="L88" s="11"/>
      <c r="M88" s="11"/>
      <c r="N88" s="217"/>
      <c r="O88" s="11"/>
      <c r="P88" s="1462"/>
      <c r="Q88" s="1463"/>
      <c r="R88" s="217"/>
      <c r="S88" s="275"/>
      <c r="T88" s="1407"/>
      <c r="U88" s="1454"/>
      <c r="V88" s="217"/>
      <c r="W88" s="217"/>
      <c r="X88" s="217"/>
      <c r="Y88" s="217"/>
      <c r="Z88" s="217"/>
      <c r="AA88" s="220"/>
      <c r="AB88" s="201"/>
      <c r="AC88" s="1233"/>
      <c r="AD88" s="217"/>
      <c r="AE88" s="275"/>
      <c r="AF88" s="217"/>
      <c r="AG88" s="201"/>
      <c r="AH88" s="1255"/>
      <c r="AI88" s="217"/>
      <c r="AJ88" s="217"/>
      <c r="AK88" s="172"/>
      <c r="AZ88" s="11"/>
      <c r="BA88" s="11"/>
      <c r="BB88" s="11"/>
      <c r="BC88" s="11"/>
      <c r="BD88" s="11"/>
      <c r="BE88" s="11"/>
    </row>
    <row r="89" spans="1:57" ht="12" customHeight="1">
      <c r="A89" s="11"/>
      <c r="B89" s="1006" t="s">
        <v>146</v>
      </c>
      <c r="C89" s="812" t="s">
        <v>344</v>
      </c>
      <c r="D89" s="707">
        <v>60</v>
      </c>
      <c r="E89" s="11"/>
      <c r="F89" s="1002" t="s">
        <v>629</v>
      </c>
      <c r="G89" s="774" t="s">
        <v>253</v>
      </c>
      <c r="H89" s="1942">
        <v>250</v>
      </c>
      <c r="I89" s="11"/>
      <c r="J89" s="217"/>
      <c r="K89" s="236"/>
      <c r="L89" s="217"/>
      <c r="M89" s="11"/>
      <c r="N89" s="217"/>
      <c r="O89" s="11"/>
      <c r="P89" s="1458"/>
      <c r="Q89" s="1454"/>
      <c r="R89" s="217"/>
      <c r="S89" s="275"/>
      <c r="T89" s="1407"/>
      <c r="U89" s="1454"/>
      <c r="V89" s="217"/>
      <c r="W89" s="228"/>
      <c r="X89" s="1407"/>
      <c r="Y89" s="1460"/>
      <c r="Z89" s="217"/>
      <c r="AA89" s="220"/>
      <c r="AB89" s="217"/>
      <c r="AC89" s="275"/>
      <c r="AD89" s="217"/>
      <c r="AE89" s="275"/>
      <c r="AF89" s="217"/>
      <c r="AG89" s="279"/>
      <c r="AH89" s="217"/>
      <c r="AI89" s="217"/>
      <c r="AJ89" s="217"/>
      <c r="AK89" s="172"/>
      <c r="AZ89" s="11"/>
      <c r="BA89" s="11"/>
      <c r="BB89" s="11"/>
      <c r="BC89" s="11"/>
      <c r="BD89" s="11"/>
      <c r="BE89" s="11"/>
    </row>
    <row r="90" spans="1:57" ht="13.5" customHeight="1">
      <c r="A90" s="11"/>
      <c r="B90" s="1057" t="s">
        <v>345</v>
      </c>
      <c r="C90" s="812" t="s">
        <v>346</v>
      </c>
      <c r="D90" s="707" t="s">
        <v>282</v>
      </c>
      <c r="E90" s="11"/>
      <c r="F90" s="1006" t="s">
        <v>146</v>
      </c>
      <c r="G90" s="811" t="s">
        <v>364</v>
      </c>
      <c r="H90" s="672">
        <v>60</v>
      </c>
      <c r="I90" s="11"/>
      <c r="J90" s="217"/>
      <c r="K90" s="236"/>
      <c r="L90" s="217"/>
      <c r="M90" s="11"/>
      <c r="N90" s="11"/>
      <c r="O90" s="11"/>
      <c r="P90" s="1407"/>
      <c r="Q90" s="1454"/>
      <c r="R90" s="217"/>
      <c r="S90" s="275"/>
      <c r="T90" s="1407"/>
      <c r="U90" s="1454"/>
      <c r="V90" s="217"/>
      <c r="W90" s="1408"/>
      <c r="X90" s="1407"/>
      <c r="Y90" s="1471"/>
      <c r="Z90" s="217"/>
      <c r="AA90" s="220"/>
      <c r="AB90" s="201"/>
      <c r="AC90" s="240"/>
      <c r="AD90" s="217"/>
      <c r="AE90" s="275"/>
      <c r="AF90" s="217"/>
      <c r="AG90" s="217"/>
      <c r="AH90" s="217"/>
      <c r="AI90" s="217"/>
      <c r="AJ90" s="1285"/>
      <c r="AK90" s="172"/>
      <c r="AZ90" s="11"/>
      <c r="BA90" s="11"/>
      <c r="BB90" s="11"/>
      <c r="BC90" s="11"/>
      <c r="BD90" s="11"/>
      <c r="BE90" s="11"/>
    </row>
    <row r="91" spans="1:57" ht="13.5" customHeight="1">
      <c r="A91" s="11"/>
      <c r="B91" s="1057" t="s">
        <v>19</v>
      </c>
      <c r="C91" s="812" t="s">
        <v>20</v>
      </c>
      <c r="D91" s="707">
        <v>200</v>
      </c>
      <c r="E91" s="11"/>
      <c r="F91" s="513" t="s">
        <v>404</v>
      </c>
      <c r="G91" s="464" t="s">
        <v>405</v>
      </c>
      <c r="H91" s="616" t="s">
        <v>372</v>
      </c>
      <c r="I91" s="11"/>
      <c r="J91" s="217"/>
      <c r="K91" s="236"/>
      <c r="L91" s="11"/>
      <c r="M91" s="11"/>
      <c r="N91" s="11"/>
      <c r="O91" s="11"/>
      <c r="P91" s="11"/>
      <c r="Q91" s="11"/>
      <c r="R91" s="217"/>
      <c r="S91" s="275"/>
      <c r="T91" s="1407"/>
      <c r="U91" s="1454"/>
      <c r="V91" s="217"/>
      <c r="W91" s="1408"/>
      <c r="X91" s="1407"/>
      <c r="Y91" s="1460"/>
      <c r="Z91" s="217"/>
      <c r="AA91" s="220"/>
      <c r="AB91" s="201"/>
      <c r="AC91" s="275"/>
      <c r="AD91" s="217"/>
      <c r="AE91" s="275"/>
      <c r="AF91" s="217"/>
      <c r="AG91" s="217"/>
      <c r="AH91" s="217"/>
      <c r="AI91" s="217"/>
      <c r="AJ91" s="217"/>
      <c r="AK91" s="172"/>
      <c r="AZ91" s="11"/>
    </row>
    <row r="92" spans="1:57" ht="14.25" customHeight="1">
      <c r="A92" s="11"/>
      <c r="B92" s="1057" t="s">
        <v>11</v>
      </c>
      <c r="C92" s="812" t="s">
        <v>12</v>
      </c>
      <c r="D92" s="726">
        <v>70</v>
      </c>
      <c r="E92" s="11"/>
      <c r="F92" s="514"/>
      <c r="G92" s="465" t="s">
        <v>406</v>
      </c>
      <c r="H92" s="515"/>
      <c r="I92" s="11"/>
      <c r="J92" s="217"/>
      <c r="K92" s="236"/>
      <c r="L92" s="11"/>
      <c r="M92" s="11"/>
      <c r="N92" s="11"/>
      <c r="O92" s="11"/>
      <c r="P92" s="11"/>
      <c r="Q92" s="11"/>
      <c r="R92" s="217"/>
      <c r="S92" s="275"/>
      <c r="T92" s="1407"/>
      <c r="U92" s="1481"/>
      <c r="V92" s="217"/>
      <c r="W92" s="1408"/>
      <c r="X92" s="1407"/>
      <c r="Y92" s="1478"/>
      <c r="Z92" s="217"/>
      <c r="AA92" s="220"/>
      <c r="AB92" s="214"/>
      <c r="AC92" s="275"/>
      <c r="AD92" s="217"/>
      <c r="AE92" s="275"/>
      <c r="AF92" s="217"/>
      <c r="AG92" s="217"/>
      <c r="AH92" s="217"/>
      <c r="AI92" s="217"/>
      <c r="AJ92" s="217"/>
      <c r="AK92" s="172"/>
      <c r="AZ92" s="11"/>
    </row>
    <row r="93" spans="1:57" ht="12.75" customHeight="1">
      <c r="A93" s="11"/>
      <c r="B93" s="1057" t="s">
        <v>11</v>
      </c>
      <c r="C93" s="812" t="s">
        <v>17</v>
      </c>
      <c r="D93" s="707">
        <v>40</v>
      </c>
      <c r="E93" s="11"/>
      <c r="F93" s="633" t="s">
        <v>326</v>
      </c>
      <c r="G93" s="200" t="s">
        <v>365</v>
      </c>
      <c r="H93" s="48">
        <v>200</v>
      </c>
      <c r="I93" s="11"/>
      <c r="J93" s="217"/>
      <c r="K93" s="236"/>
      <c r="L93" s="11"/>
      <c r="M93" s="11"/>
      <c r="N93" s="11"/>
      <c r="O93" s="11"/>
      <c r="P93" s="11"/>
      <c r="Q93" s="11"/>
      <c r="R93" s="217"/>
      <c r="S93" s="201"/>
      <c r="T93" s="217"/>
      <c r="U93" s="217"/>
      <c r="V93" s="217"/>
      <c r="W93" s="275"/>
      <c r="X93" s="1465"/>
      <c r="Y93" s="1466"/>
      <c r="Z93" s="217"/>
      <c r="AA93" s="1236"/>
      <c r="AB93" s="201"/>
      <c r="AC93" s="217"/>
      <c r="AD93" s="217"/>
      <c r="AE93" s="275"/>
      <c r="AF93" s="217"/>
      <c r="AG93" s="217"/>
      <c r="AH93" s="217"/>
      <c r="AI93" s="217"/>
      <c r="AJ93" s="217"/>
      <c r="AK93" s="172"/>
      <c r="AZ93" s="11"/>
    </row>
    <row r="94" spans="1:57" ht="15.75" thickBot="1">
      <c r="A94" s="11"/>
      <c r="B94" s="1510" t="s">
        <v>14</v>
      </c>
      <c r="C94" s="474" t="s">
        <v>256</v>
      </c>
      <c r="D94" s="1501">
        <v>90</v>
      </c>
      <c r="E94" s="11"/>
      <c r="F94" s="1032" t="s">
        <v>11</v>
      </c>
      <c r="G94" s="812" t="s">
        <v>12</v>
      </c>
      <c r="H94" s="698">
        <v>70</v>
      </c>
      <c r="I94" s="11"/>
      <c r="J94" s="217"/>
      <c r="K94" s="236"/>
      <c r="L94" s="11"/>
      <c r="M94" s="11"/>
      <c r="N94" s="11"/>
      <c r="O94" s="11"/>
      <c r="P94" s="11"/>
      <c r="Q94" s="11"/>
      <c r="R94" s="217"/>
      <c r="S94" s="217"/>
      <c r="T94" s="217"/>
      <c r="U94" s="217"/>
      <c r="V94" s="217"/>
      <c r="W94" s="217"/>
      <c r="X94" s="217"/>
      <c r="Y94" s="217"/>
      <c r="Z94" s="217"/>
      <c r="AA94" s="201"/>
      <c r="AB94" s="1255"/>
      <c r="AC94" s="217"/>
      <c r="AD94" s="217"/>
      <c r="AE94" s="201"/>
      <c r="AF94" s="217"/>
      <c r="AG94" s="217"/>
      <c r="AH94" s="217"/>
      <c r="AI94" s="217"/>
      <c r="AJ94" s="217"/>
      <c r="AK94" s="172"/>
      <c r="AZ94" s="11"/>
    </row>
    <row r="95" spans="1:57" ht="16.5" thickBot="1">
      <c r="A95" s="11"/>
      <c r="B95" s="2026" t="s">
        <v>271</v>
      </c>
      <c r="C95" s="265"/>
      <c r="D95" s="202"/>
      <c r="E95" s="11"/>
      <c r="F95" s="1032" t="s">
        <v>11</v>
      </c>
      <c r="G95" s="812" t="s">
        <v>17</v>
      </c>
      <c r="H95" s="698">
        <v>40</v>
      </c>
      <c r="I95" s="11"/>
      <c r="J95" s="11"/>
      <c r="K95" s="236"/>
      <c r="L95" s="11"/>
      <c r="M95" s="11"/>
      <c r="N95" s="11"/>
      <c r="O95" s="11"/>
      <c r="P95" s="11"/>
      <c r="Q95" s="11"/>
      <c r="R95" s="217"/>
      <c r="S95" s="217"/>
      <c r="T95" s="217"/>
      <c r="U95" s="217"/>
      <c r="V95" s="217"/>
      <c r="W95" s="217"/>
      <c r="X95" s="217"/>
      <c r="Y95" s="217"/>
      <c r="Z95" s="217"/>
      <c r="AA95" s="201"/>
      <c r="AB95" s="217"/>
      <c r="AC95" s="217"/>
      <c r="AD95" s="217"/>
      <c r="AE95" s="275"/>
      <c r="AF95" s="217"/>
      <c r="AG95" s="217"/>
      <c r="AH95" s="217"/>
      <c r="AI95" s="217"/>
      <c r="AJ95" s="217"/>
      <c r="AK95" s="217"/>
      <c r="AU95" s="11"/>
      <c r="AZ95" s="11"/>
    </row>
    <row r="96" spans="1:57" ht="15.75" thickBot="1">
      <c r="A96" s="11"/>
      <c r="B96" s="949" t="s">
        <v>237</v>
      </c>
      <c r="C96" s="1536" t="s">
        <v>431</v>
      </c>
      <c r="D96" s="463">
        <v>250</v>
      </c>
      <c r="E96" s="11"/>
      <c r="F96" s="1525" t="s">
        <v>14</v>
      </c>
      <c r="G96" s="1503" t="s">
        <v>676</v>
      </c>
      <c r="H96" s="1514">
        <v>100</v>
      </c>
      <c r="I96" s="11"/>
      <c r="J96" s="11"/>
      <c r="K96" s="236"/>
      <c r="L96" s="11"/>
      <c r="M96" s="11"/>
      <c r="N96" s="11"/>
      <c r="O96" s="11"/>
      <c r="P96" s="11"/>
      <c r="Q96" s="11"/>
      <c r="R96" s="201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01"/>
      <c r="AD96" s="1255"/>
      <c r="AE96" s="217"/>
      <c r="AF96" s="217"/>
      <c r="AG96" s="201"/>
      <c r="AH96" s="217"/>
      <c r="AI96" s="217"/>
      <c r="AJ96" s="217"/>
      <c r="AK96" s="217"/>
      <c r="AU96" s="11"/>
      <c r="AZ96" s="11"/>
    </row>
    <row r="97" spans="1:52" ht="16.5" thickBot="1">
      <c r="A97" s="11"/>
      <c r="B97" s="468" t="s">
        <v>35</v>
      </c>
      <c r="C97" s="464" t="s">
        <v>164</v>
      </c>
      <c r="D97" s="466" t="s">
        <v>288</v>
      </c>
      <c r="E97" s="11"/>
      <c r="F97" s="2013" t="s">
        <v>526</v>
      </c>
      <c r="I97" s="11"/>
      <c r="J97" s="11"/>
      <c r="K97" s="236"/>
      <c r="L97" s="11"/>
      <c r="M97" s="11"/>
      <c r="N97" s="11"/>
      <c r="O97" s="11"/>
      <c r="P97" s="11"/>
      <c r="Q97" s="11"/>
      <c r="R97" s="217"/>
      <c r="S97" s="1019"/>
      <c r="T97" s="1019"/>
      <c r="U97" s="1457"/>
      <c r="V97" s="217"/>
      <c r="W97" s="1019"/>
      <c r="X97" s="1019"/>
      <c r="Y97" s="1457"/>
      <c r="Z97" s="217"/>
      <c r="AA97" s="217"/>
      <c r="AB97" s="217"/>
      <c r="AC97" s="1253"/>
      <c r="AD97" s="217"/>
      <c r="AE97" s="217"/>
      <c r="AF97" s="217"/>
      <c r="AG97" s="275"/>
      <c r="AH97" s="217"/>
      <c r="AI97" s="217"/>
      <c r="AJ97" s="217"/>
      <c r="AK97" s="201"/>
      <c r="AU97" s="11"/>
      <c r="AZ97" s="11"/>
    </row>
    <row r="98" spans="1:52" ht="14.25" customHeight="1" thickBot="1">
      <c r="A98" s="11"/>
      <c r="B98" s="204"/>
      <c r="C98" s="200" t="s">
        <v>219</v>
      </c>
      <c r="D98" s="2027"/>
      <c r="E98" s="11"/>
      <c r="F98" s="1829" t="s">
        <v>278</v>
      </c>
      <c r="G98" s="443"/>
      <c r="H98" s="745"/>
      <c r="I98" s="11"/>
      <c r="J98" s="11"/>
      <c r="K98" s="236"/>
      <c r="L98" s="11"/>
      <c r="M98" s="11"/>
      <c r="N98" s="11"/>
      <c r="O98" s="11"/>
      <c r="P98" s="11"/>
      <c r="Q98" s="11"/>
      <c r="R98" s="217"/>
      <c r="S98" s="275"/>
      <c r="T98" s="1467"/>
      <c r="U98" s="1454"/>
      <c r="V98" s="217"/>
      <c r="W98" s="217"/>
      <c r="X98" s="217"/>
      <c r="Y98" s="217"/>
      <c r="Z98" s="217"/>
      <c r="AA98" s="217"/>
      <c r="AB98" s="217"/>
      <c r="AC98" s="324"/>
      <c r="AD98" s="324"/>
      <c r="AE98" s="217"/>
      <c r="AF98" s="1123"/>
      <c r="AG98" s="1117"/>
      <c r="AH98" s="217"/>
      <c r="AI98" s="187"/>
      <c r="AJ98" s="217"/>
      <c r="AK98" s="214"/>
      <c r="AU98" s="11"/>
      <c r="AV98" s="11"/>
      <c r="AW98" s="11"/>
      <c r="AX98" s="11"/>
      <c r="AY98" s="11"/>
      <c r="AZ98" s="11"/>
    </row>
    <row r="99" spans="1:52" ht="13.5" customHeight="1">
      <c r="A99" s="11"/>
      <c r="B99" s="513" t="s">
        <v>293</v>
      </c>
      <c r="C99" s="1531" t="s">
        <v>396</v>
      </c>
      <c r="D99" s="1512" t="s">
        <v>166</v>
      </c>
      <c r="E99" s="11"/>
      <c r="F99" s="1002" t="s">
        <v>254</v>
      </c>
      <c r="G99" s="774" t="s">
        <v>468</v>
      </c>
      <c r="H99" s="98"/>
      <c r="I99" s="11"/>
      <c r="J99" s="11"/>
      <c r="K99" s="11"/>
      <c r="L99" s="11"/>
      <c r="M99" s="11"/>
      <c r="N99" s="11"/>
      <c r="O99" s="11"/>
      <c r="P99" s="11"/>
      <c r="Q99" s="11"/>
      <c r="R99" s="217"/>
      <c r="S99" s="275"/>
      <c r="T99" s="1407"/>
      <c r="U99" s="1454"/>
      <c r="V99" s="217"/>
      <c r="W99" s="228"/>
      <c r="X99" s="1475"/>
      <c r="Y99" s="1460"/>
      <c r="Z99" s="217"/>
      <c r="AA99" s="217"/>
      <c r="AB99" s="217"/>
      <c r="AC99" s="214"/>
      <c r="AD99" s="217"/>
      <c r="AE99" s="275"/>
      <c r="AF99" s="217"/>
      <c r="AG99" s="275"/>
      <c r="AH99" s="217"/>
      <c r="AI99" s="214"/>
      <c r="AJ99" s="217"/>
      <c r="AK99" s="214"/>
      <c r="AU99" s="11"/>
      <c r="AV99" s="11"/>
      <c r="AW99" s="11"/>
      <c r="AX99" s="11"/>
      <c r="AY99" s="11"/>
      <c r="AZ99" s="11"/>
    </row>
    <row r="100" spans="1:52" ht="14.25" customHeight="1">
      <c r="A100" s="11"/>
      <c r="B100" s="514" t="s">
        <v>175</v>
      </c>
      <c r="C100" s="465" t="s">
        <v>397</v>
      </c>
      <c r="D100" s="1098"/>
      <c r="E100" s="11"/>
      <c r="F100" s="1001" t="s">
        <v>30</v>
      </c>
      <c r="G100" s="658" t="s">
        <v>631</v>
      </c>
      <c r="H100" s="672" t="s">
        <v>31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217"/>
      <c r="S100" s="275"/>
      <c r="T100" s="1407"/>
      <c r="U100" s="1454"/>
      <c r="V100" s="217"/>
      <c r="W100" s="228"/>
      <c r="X100" s="1407"/>
      <c r="Y100" s="1460"/>
      <c r="Z100" s="217"/>
      <c r="AA100" s="217"/>
      <c r="AB100" s="217"/>
      <c r="AC100" s="214"/>
      <c r="AD100" s="217"/>
      <c r="AE100" s="275"/>
      <c r="AF100" s="217"/>
      <c r="AG100" s="275"/>
      <c r="AH100" s="217"/>
      <c r="AI100" s="214"/>
      <c r="AJ100" s="217"/>
      <c r="AK100" s="201"/>
      <c r="AU100" s="11"/>
      <c r="AV100" s="11"/>
      <c r="AW100" s="11"/>
      <c r="AX100" s="11"/>
      <c r="AY100" s="11"/>
      <c r="AZ100" s="11"/>
    </row>
    <row r="101" spans="1:52" ht="14.25" customHeight="1">
      <c r="A101" s="11"/>
      <c r="B101" s="1057" t="s">
        <v>10</v>
      </c>
      <c r="C101" s="812" t="s">
        <v>287</v>
      </c>
      <c r="D101" s="707">
        <v>200</v>
      </c>
      <c r="E101" s="11"/>
      <c r="F101" s="1057" t="s">
        <v>171</v>
      </c>
      <c r="G101" s="658" t="s">
        <v>33</v>
      </c>
      <c r="H101" s="672">
        <v>200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217"/>
      <c r="S101" s="790"/>
      <c r="T101" s="1482"/>
      <c r="U101" s="1454"/>
      <c r="V101" s="217"/>
      <c r="W101" s="1408"/>
      <c r="X101" s="1407"/>
      <c r="Y101" s="1460"/>
      <c r="Z101" s="217"/>
      <c r="AA101" s="217"/>
      <c r="AB101" s="217"/>
      <c r="AC101" s="220"/>
      <c r="AD101" s="217"/>
      <c r="AE101" s="275"/>
      <c r="AF101" s="217"/>
      <c r="AG101" s="275"/>
      <c r="AH101" s="217"/>
      <c r="AI101" s="214"/>
      <c r="AJ101" s="217"/>
      <c r="AK101" s="214"/>
      <c r="AU101" s="11"/>
      <c r="AV101" s="11"/>
      <c r="AW101" s="11"/>
      <c r="AX101" s="11"/>
      <c r="AY101" s="11"/>
      <c r="AZ101" s="11"/>
    </row>
    <row r="102" spans="1:52" ht="12.75" customHeight="1">
      <c r="A102" s="11"/>
      <c r="B102" s="1031" t="s">
        <v>11</v>
      </c>
      <c r="C102" s="812" t="s">
        <v>12</v>
      </c>
      <c r="D102" s="1499">
        <v>70</v>
      </c>
      <c r="E102" s="11"/>
      <c r="F102" s="890" t="s">
        <v>632</v>
      </c>
      <c r="G102" s="686" t="s">
        <v>340</v>
      </c>
      <c r="H102" s="616">
        <v>60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217"/>
      <c r="S102" s="275"/>
      <c r="T102" s="1407"/>
      <c r="U102" s="1454"/>
      <c r="V102" s="217"/>
      <c r="W102" s="1408"/>
      <c r="X102" s="1407"/>
      <c r="Y102" s="1477"/>
      <c r="Z102" s="217"/>
      <c r="AA102" s="217"/>
      <c r="AB102" s="217"/>
      <c r="AC102" s="220"/>
      <c r="AD102" s="1235"/>
      <c r="AE102" s="275"/>
      <c r="AF102" s="217"/>
      <c r="AG102" s="275"/>
      <c r="AH102" s="217"/>
      <c r="AI102" s="201"/>
      <c r="AJ102" s="217"/>
      <c r="AK102" s="214"/>
      <c r="AU102" s="11"/>
      <c r="AV102" s="11"/>
      <c r="AW102" s="11"/>
      <c r="AX102" s="11"/>
      <c r="AY102" s="11"/>
      <c r="AZ102" s="11"/>
    </row>
    <row r="103" spans="1:52" ht="12.75" customHeight="1">
      <c r="A103" s="11"/>
      <c r="B103" s="1031" t="s">
        <v>11</v>
      </c>
      <c r="C103" s="812" t="s">
        <v>17</v>
      </c>
      <c r="D103" s="1499">
        <v>40</v>
      </c>
      <c r="E103" s="11"/>
      <c r="F103" s="1031" t="s">
        <v>11</v>
      </c>
      <c r="G103" s="812" t="s">
        <v>12</v>
      </c>
      <c r="H103" s="698">
        <v>60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217"/>
      <c r="S103" s="275"/>
      <c r="T103" s="1407"/>
      <c r="U103" s="1481"/>
      <c r="V103" s="217"/>
      <c r="W103" s="1408"/>
      <c r="X103" s="1407"/>
      <c r="Y103" s="1471"/>
      <c r="Z103" s="217"/>
      <c r="AA103" s="217"/>
      <c r="AB103" s="217"/>
      <c r="AC103" s="214"/>
      <c r="AD103" s="217"/>
      <c r="AE103" s="275"/>
      <c r="AF103" s="217"/>
      <c r="AG103" s="275"/>
      <c r="AH103" s="217"/>
      <c r="AI103" s="201"/>
      <c r="AJ103" s="217"/>
      <c r="AK103" s="214"/>
      <c r="AU103" s="11"/>
      <c r="AV103" s="11"/>
      <c r="AW103" s="11"/>
      <c r="AX103" s="11"/>
      <c r="AY103" s="11"/>
      <c r="AZ103" s="11"/>
    </row>
    <row r="104" spans="1:52" ht="15.75" thickBot="1">
      <c r="A104" s="11"/>
      <c r="B104" s="1522" t="s">
        <v>14</v>
      </c>
      <c r="C104" s="1523" t="s">
        <v>676</v>
      </c>
      <c r="D104" s="1524">
        <v>90</v>
      </c>
      <c r="E104" s="11"/>
      <c r="F104" s="1031" t="s">
        <v>11</v>
      </c>
      <c r="G104" s="812" t="s">
        <v>17</v>
      </c>
      <c r="H104" s="698">
        <v>40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217"/>
      <c r="S104" s="217"/>
      <c r="T104" s="217"/>
      <c r="U104" s="217"/>
      <c r="V104" s="217"/>
      <c r="W104" s="1408"/>
      <c r="X104" s="1407"/>
      <c r="Y104" s="1460"/>
      <c r="Z104" s="217"/>
      <c r="AA104" s="217"/>
      <c r="AB104" s="217"/>
      <c r="AC104" s="220"/>
      <c r="AD104" s="217"/>
      <c r="AE104" s="201"/>
      <c r="AF104" s="217"/>
      <c r="AG104" s="275"/>
      <c r="AH104" s="217"/>
      <c r="AI104" s="201"/>
      <c r="AJ104" s="217"/>
      <c r="AK104" s="214"/>
      <c r="AU104" s="11"/>
      <c r="AV104" s="11"/>
      <c r="AW104" s="11"/>
      <c r="AX104" s="11"/>
      <c r="AY104" s="11"/>
      <c r="AZ104" s="11"/>
    </row>
    <row r="105" spans="1:52" ht="15" customHeight="1" thickBot="1">
      <c r="A105" s="11"/>
      <c r="B105" s="2026" t="s">
        <v>272</v>
      </c>
      <c r="C105" s="265"/>
      <c r="D105" s="185"/>
      <c r="E105" s="11"/>
      <c r="F105" s="1525" t="s">
        <v>14</v>
      </c>
      <c r="G105" s="1503" t="s">
        <v>676</v>
      </c>
      <c r="H105" s="1514">
        <v>100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217"/>
      <c r="S105" s="201"/>
      <c r="T105" s="217"/>
      <c r="U105" s="1454"/>
      <c r="V105" s="217"/>
      <c r="W105" s="275"/>
      <c r="X105" s="1465"/>
      <c r="Y105" s="1473"/>
      <c r="Z105" s="1255"/>
      <c r="AA105" s="1420"/>
      <c r="AB105" s="217"/>
      <c r="AC105" s="220"/>
      <c r="AD105" s="217"/>
      <c r="AE105" s="275"/>
      <c r="AF105" s="217"/>
      <c r="AG105" s="275"/>
      <c r="AH105" s="217"/>
      <c r="AI105" s="201"/>
      <c r="AJ105" s="217"/>
      <c r="AK105" s="217"/>
      <c r="AU105" s="11"/>
      <c r="AV105" s="11"/>
      <c r="AW105" s="11"/>
      <c r="AX105" s="11"/>
      <c r="AY105" s="11"/>
      <c r="AZ105" s="11"/>
    </row>
    <row r="106" spans="1:52" ht="14.25" customHeight="1" thickBot="1">
      <c r="A106" s="11"/>
      <c r="B106" s="960" t="s">
        <v>366</v>
      </c>
      <c r="C106" s="225" t="s">
        <v>367</v>
      </c>
      <c r="D106" s="964">
        <v>250</v>
      </c>
      <c r="E106" s="11"/>
      <c r="F106" s="2013" t="s">
        <v>526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20"/>
      <c r="AD106" s="1254"/>
      <c r="AE106" s="275"/>
      <c r="AF106" s="217"/>
      <c r="AG106" s="275"/>
      <c r="AH106" s="217"/>
      <c r="AI106" s="201"/>
      <c r="AJ106" s="217"/>
      <c r="AK106" s="217"/>
      <c r="AT106" s="11"/>
      <c r="AU106" s="11"/>
      <c r="AV106" s="11"/>
      <c r="AW106" s="11"/>
      <c r="AX106" s="11"/>
      <c r="AY106" s="11"/>
      <c r="AZ106" s="11"/>
    </row>
    <row r="107" spans="1:52" ht="16.5" thickBot="1">
      <c r="A107" s="11"/>
      <c r="B107" s="1953" t="s">
        <v>243</v>
      </c>
      <c r="C107" s="686" t="s">
        <v>677</v>
      </c>
      <c r="D107" s="616" t="s">
        <v>382</v>
      </c>
      <c r="E107" s="11"/>
      <c r="F107" s="1829" t="s">
        <v>281</v>
      </c>
      <c r="G107" s="250"/>
      <c r="H107" s="230"/>
      <c r="I107" s="11"/>
      <c r="J107" s="217"/>
      <c r="K107" s="236"/>
      <c r="L107" s="11"/>
      <c r="M107" s="11"/>
      <c r="N107" s="11"/>
      <c r="O107" s="11"/>
      <c r="P107" s="11"/>
      <c r="Q107" s="11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20"/>
      <c r="AD107" s="217"/>
      <c r="AE107" s="229"/>
      <c r="AF107" s="217"/>
      <c r="AG107" s="275"/>
      <c r="AH107" s="217"/>
      <c r="AI107" s="201"/>
      <c r="AJ107" s="217"/>
      <c r="AK107" s="238"/>
      <c r="AT107" s="11"/>
      <c r="AU107" s="11"/>
      <c r="AV107" s="11"/>
      <c r="AW107" s="11"/>
      <c r="AX107" s="11"/>
      <c r="AY107" s="11"/>
      <c r="AZ107" s="11"/>
    </row>
    <row r="108" spans="1:52" ht="12.75" customHeight="1">
      <c r="A108" s="11"/>
      <c r="B108" s="1001"/>
      <c r="C108" s="871" t="s">
        <v>248</v>
      </c>
      <c r="D108" s="685"/>
      <c r="E108" s="11"/>
      <c r="F108" s="467" t="s">
        <v>472</v>
      </c>
      <c r="G108" s="460" t="s">
        <v>234</v>
      </c>
      <c r="H108" s="463">
        <v>250</v>
      </c>
      <c r="I108" s="11"/>
      <c r="J108" s="11"/>
      <c r="K108" s="236"/>
      <c r="L108" s="11"/>
      <c r="M108" s="11"/>
      <c r="N108" s="11"/>
      <c r="O108" s="11"/>
      <c r="P108" s="11"/>
      <c r="Q108" s="11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20"/>
      <c r="AD108" s="217"/>
      <c r="AE108" s="275"/>
      <c r="AF108" s="217"/>
      <c r="AG108" s="275"/>
      <c r="AH108" s="217"/>
      <c r="AI108" s="201"/>
      <c r="AJ108" s="217"/>
      <c r="AK108" s="217"/>
      <c r="AT108" s="11"/>
      <c r="AU108" s="11"/>
      <c r="AV108" s="11"/>
      <c r="AW108" s="11"/>
      <c r="AX108" s="11"/>
      <c r="AY108" s="11"/>
      <c r="AZ108" s="11"/>
    </row>
    <row r="109" spans="1:52" ht="10.5" customHeight="1">
      <c r="A109" s="11"/>
      <c r="B109" s="1094" t="s">
        <v>678</v>
      </c>
      <c r="C109" s="811" t="s">
        <v>679</v>
      </c>
      <c r="D109" s="672">
        <v>30</v>
      </c>
      <c r="E109" s="11"/>
      <c r="F109" s="1030" t="s">
        <v>389</v>
      </c>
      <c r="G109" s="1529" t="s">
        <v>443</v>
      </c>
      <c r="H109" s="671">
        <v>100</v>
      </c>
      <c r="I109" s="11"/>
      <c r="J109" s="11"/>
      <c r="K109" s="236"/>
      <c r="L109" s="11"/>
      <c r="M109" s="11"/>
      <c r="N109" s="11"/>
      <c r="O109" s="11"/>
      <c r="P109" s="11"/>
      <c r="Q109" s="11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20"/>
      <c r="AD109" s="201"/>
      <c r="AE109" s="1233"/>
      <c r="AF109" s="217"/>
      <c r="AG109" s="275"/>
      <c r="AH109" s="217"/>
      <c r="AI109" s="201"/>
      <c r="AJ109" s="1255"/>
      <c r="AK109" s="238"/>
      <c r="AT109" s="11"/>
      <c r="AU109" s="11"/>
      <c r="AV109" s="11"/>
      <c r="AW109" s="11"/>
      <c r="AX109" s="11"/>
      <c r="AY109" s="11"/>
      <c r="AZ109" s="11"/>
    </row>
    <row r="110" spans="1:52" ht="14.25" customHeight="1">
      <c r="A110" s="11"/>
      <c r="B110" s="1057" t="s">
        <v>680</v>
      </c>
      <c r="C110" s="812" t="s">
        <v>33</v>
      </c>
      <c r="D110" s="698">
        <v>200</v>
      </c>
      <c r="E110" s="11"/>
      <c r="F110" s="1057" t="s">
        <v>26</v>
      </c>
      <c r="G110" s="812" t="s">
        <v>27</v>
      </c>
      <c r="H110" s="672">
        <v>200</v>
      </c>
      <c r="I110" s="11"/>
      <c r="J110" s="11"/>
      <c r="K110" s="236"/>
      <c r="L110" s="11"/>
      <c r="M110" s="11"/>
      <c r="N110" s="11"/>
      <c r="O110" s="11"/>
      <c r="P110" s="11"/>
      <c r="Q110" s="11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1234"/>
      <c r="AD110" s="217"/>
      <c r="AE110" s="217"/>
      <c r="AF110" s="217"/>
      <c r="AG110" s="275"/>
      <c r="AH110" s="201"/>
      <c r="AI110" s="201"/>
      <c r="AJ110" s="201"/>
      <c r="AK110" s="172"/>
      <c r="AL110" s="217"/>
      <c r="AM110" s="236"/>
      <c r="AN110" s="348"/>
      <c r="AO110" s="217"/>
      <c r="AP110" s="217"/>
      <c r="AQ110" s="217"/>
      <c r="AR110" s="351"/>
      <c r="AS110" s="216"/>
      <c r="AT110" s="11"/>
      <c r="AU110" s="11"/>
      <c r="AV110" s="11"/>
      <c r="AW110" s="11"/>
      <c r="AX110" s="11"/>
      <c r="AY110" s="11"/>
    </row>
    <row r="111" spans="1:52" ht="12.75" customHeight="1">
      <c r="A111" s="11"/>
      <c r="B111" s="962" t="s">
        <v>11</v>
      </c>
      <c r="C111" s="764" t="s">
        <v>12</v>
      </c>
      <c r="D111" s="963">
        <v>70</v>
      </c>
      <c r="E111" s="11"/>
      <c r="F111" s="1057" t="s">
        <v>19</v>
      </c>
      <c r="G111" s="811" t="s">
        <v>581</v>
      </c>
      <c r="H111" s="698">
        <v>200</v>
      </c>
      <c r="I111" s="11"/>
      <c r="J111" s="11"/>
      <c r="K111" s="236"/>
      <c r="L111" s="11"/>
      <c r="M111" s="11"/>
      <c r="N111" s="11"/>
      <c r="O111" s="11"/>
      <c r="P111" s="11"/>
      <c r="Q111" s="11"/>
      <c r="R111" s="1455"/>
      <c r="S111" s="217"/>
      <c r="T111" s="442"/>
      <c r="U111" s="442"/>
      <c r="V111" s="305"/>
      <c r="W111" s="306"/>
      <c r="X111" s="217"/>
      <c r="Y111" s="217"/>
      <c r="Z111" s="217"/>
      <c r="AA111" s="217"/>
      <c r="AB111" s="217"/>
      <c r="AC111" s="324"/>
      <c r="AD111" s="324"/>
      <c r="AE111" s="217"/>
      <c r="AF111" s="1123"/>
      <c r="AG111" s="1117"/>
      <c r="AH111" s="217"/>
      <c r="AI111" s="187"/>
      <c r="AJ111" s="217"/>
      <c r="AK111" s="172"/>
      <c r="AR111" s="201"/>
      <c r="AS111" s="199"/>
      <c r="AT111" s="11"/>
      <c r="AU111" s="11"/>
      <c r="AV111" s="11"/>
      <c r="AW111" s="11"/>
      <c r="AX111" s="11"/>
      <c r="AY111" s="11"/>
    </row>
    <row r="112" spans="1:52" ht="13.5" customHeight="1">
      <c r="A112" s="11"/>
      <c r="B112" s="962" t="s">
        <v>11</v>
      </c>
      <c r="C112" s="764" t="s">
        <v>17</v>
      </c>
      <c r="D112" s="963">
        <v>40</v>
      </c>
      <c r="E112" s="11"/>
      <c r="F112" s="1032" t="s">
        <v>11</v>
      </c>
      <c r="G112" s="812" t="s">
        <v>12</v>
      </c>
      <c r="H112" s="698">
        <v>70</v>
      </c>
      <c r="I112" s="11"/>
      <c r="J112" s="11"/>
      <c r="K112" s="236"/>
      <c r="L112" s="11"/>
      <c r="M112" s="11"/>
      <c r="N112" s="11"/>
      <c r="O112" s="11"/>
      <c r="P112" s="11"/>
      <c r="Q112" s="11"/>
      <c r="R112" s="217"/>
      <c r="S112" s="217"/>
      <c r="T112" s="217"/>
      <c r="U112" s="214"/>
      <c r="V112" s="351"/>
      <c r="W112" s="201"/>
      <c r="X112" s="217"/>
      <c r="Y112" s="217"/>
      <c r="Z112" s="217"/>
      <c r="AA112" s="217"/>
      <c r="AB112" s="217"/>
      <c r="AC112" s="217"/>
      <c r="AD112" s="217"/>
      <c r="AK112" s="7"/>
      <c r="AR112" s="201"/>
      <c r="AS112" s="216"/>
      <c r="AT112" s="11"/>
      <c r="AU112" s="11"/>
      <c r="AV112" s="11"/>
      <c r="AW112" s="11"/>
      <c r="AX112" s="11"/>
      <c r="AY112" s="11"/>
    </row>
    <row r="113" spans="1:51" ht="13.5" customHeight="1">
      <c r="A113" s="11"/>
      <c r="B113" s="513" t="s">
        <v>11</v>
      </c>
      <c r="C113" s="686" t="s">
        <v>681</v>
      </c>
      <c r="D113" s="616">
        <v>33</v>
      </c>
      <c r="E113" s="11"/>
      <c r="F113" s="1032" t="s">
        <v>11</v>
      </c>
      <c r="G113" s="812" t="s">
        <v>17</v>
      </c>
      <c r="H113" s="698">
        <v>54</v>
      </c>
      <c r="I113" s="11"/>
      <c r="J113" s="217"/>
      <c r="K113" s="236"/>
      <c r="L113" s="11"/>
      <c r="M113" s="11"/>
      <c r="N113" s="11"/>
      <c r="O113" s="11"/>
      <c r="P113" s="11"/>
      <c r="Q113" s="11"/>
      <c r="R113" s="217"/>
      <c r="S113" s="217"/>
      <c r="T113" s="187"/>
      <c r="U113" s="1455"/>
      <c r="V113" s="217"/>
      <c r="W113" s="351"/>
      <c r="X113" s="217"/>
      <c r="Y113" s="217"/>
      <c r="Z113" s="217"/>
      <c r="AA113" s="217"/>
      <c r="AB113" s="217"/>
      <c r="AC113" s="217"/>
      <c r="AD113" s="217"/>
      <c r="AK113" s="7"/>
      <c r="AR113" s="201"/>
      <c r="AS113" s="199"/>
      <c r="AT113" s="11"/>
      <c r="AU113" s="11"/>
      <c r="AV113" s="11"/>
      <c r="AW113" s="11"/>
      <c r="AX113" s="11"/>
      <c r="AY113" s="11"/>
    </row>
    <row r="114" spans="1:51" ht="15.75" thickBot="1">
      <c r="A114" s="11"/>
      <c r="B114" s="2024"/>
      <c r="C114" s="1921" t="s">
        <v>682</v>
      </c>
      <c r="D114" s="2025"/>
      <c r="E114" s="11"/>
      <c r="F114" s="1525" t="s">
        <v>14</v>
      </c>
      <c r="G114" s="474" t="s">
        <v>256</v>
      </c>
      <c r="H114" s="1514">
        <v>90</v>
      </c>
      <c r="I114" s="11"/>
      <c r="J114" s="11"/>
      <c r="K114" s="236"/>
      <c r="L114" s="11"/>
      <c r="M114" s="11"/>
      <c r="N114" s="11"/>
      <c r="O114" s="11"/>
      <c r="P114" s="11"/>
      <c r="Q114" s="11"/>
      <c r="R114" s="217"/>
      <c r="S114" s="238"/>
      <c r="T114" s="217"/>
      <c r="U114" s="217"/>
      <c r="V114" s="217"/>
      <c r="W114" s="217"/>
      <c r="X114" s="217"/>
      <c r="Y114" s="201"/>
      <c r="Z114" s="217"/>
      <c r="AA114" s="217"/>
      <c r="AB114" s="217"/>
      <c r="AC114" s="217"/>
      <c r="AD114" s="217"/>
      <c r="AK114" s="7"/>
      <c r="AR114" s="214"/>
      <c r="AS114" s="216"/>
      <c r="AT114" s="11"/>
      <c r="AU114" s="11"/>
      <c r="AV114" s="11"/>
      <c r="AW114" s="11"/>
      <c r="AX114" s="11"/>
      <c r="AY114" s="11"/>
    </row>
    <row r="115" spans="1:51" ht="15.75">
      <c r="A115" s="11"/>
      <c r="B115" s="238"/>
      <c r="C115" s="275"/>
      <c r="D115" s="14"/>
      <c r="E115" s="11"/>
      <c r="F115" s="442"/>
      <c r="G115" s="442"/>
      <c r="H115" s="11"/>
      <c r="I115" s="11"/>
      <c r="J115" s="11"/>
      <c r="K115" s="236"/>
      <c r="L115" s="11"/>
      <c r="M115" s="11"/>
      <c r="N115" s="11"/>
      <c r="O115" s="11"/>
      <c r="P115" s="11"/>
      <c r="Q115" s="11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1253"/>
      <c r="AD115" s="217"/>
      <c r="AE115" s="217"/>
      <c r="AF115" s="217"/>
      <c r="AG115" s="217"/>
      <c r="AH115" s="217"/>
      <c r="AI115" s="217"/>
      <c r="AJ115" s="217"/>
      <c r="AK115" s="217"/>
      <c r="AR115" s="201"/>
      <c r="AS115" s="199"/>
      <c r="AT115" s="11"/>
      <c r="AU115" s="11"/>
      <c r="AV115" s="11"/>
      <c r="AW115" s="11"/>
      <c r="AX115" s="11"/>
      <c r="AY115" s="11"/>
    </row>
    <row r="116" spans="1:51" ht="13.5" customHeight="1">
      <c r="E116" s="11"/>
      <c r="F116" s="11"/>
      <c r="G116" s="799"/>
      <c r="H116" s="11"/>
      <c r="I116" s="11"/>
      <c r="J116" s="442"/>
      <c r="K116" s="442"/>
      <c r="L116" s="11"/>
      <c r="M116" s="11"/>
      <c r="N116" s="11"/>
      <c r="O116" s="11"/>
      <c r="P116" s="11"/>
      <c r="Q116" s="11"/>
      <c r="R116" s="201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324"/>
      <c r="AD116" s="324"/>
      <c r="AE116" s="217"/>
      <c r="AF116" s="1123"/>
      <c r="AG116" s="1117"/>
      <c r="AH116" s="217"/>
      <c r="AI116" s="187"/>
      <c r="AJ116" s="217"/>
      <c r="AK116" s="217"/>
      <c r="AT116" s="11"/>
      <c r="AU116" s="11"/>
      <c r="AV116" s="11"/>
      <c r="AW116" s="11"/>
      <c r="AX116" s="11"/>
      <c r="AY116" s="11"/>
    </row>
    <row r="117" spans="1:51" ht="11.25" customHeight="1">
      <c r="B117" s="11"/>
      <c r="C117" s="54"/>
      <c r="D117" s="11"/>
      <c r="E117" s="11"/>
      <c r="F117" s="11"/>
      <c r="G117" s="217"/>
      <c r="H117" s="11"/>
      <c r="I117" s="11"/>
      <c r="J117" s="11"/>
      <c r="K117" s="799"/>
      <c r="L117" s="11"/>
      <c r="M117" s="11"/>
      <c r="N117" s="11"/>
      <c r="O117" s="11"/>
      <c r="P117" s="11"/>
      <c r="Q117" s="11"/>
      <c r="R117" s="217"/>
      <c r="S117" s="1019"/>
      <c r="T117" s="1019"/>
      <c r="U117" s="1457"/>
      <c r="V117" s="217"/>
      <c r="W117" s="1019"/>
      <c r="X117" s="1019"/>
      <c r="Y117" s="1457"/>
      <c r="Z117" s="217"/>
      <c r="AA117" s="217"/>
      <c r="AB117" s="217"/>
      <c r="AC117" s="214"/>
      <c r="AD117" s="217"/>
      <c r="AE117" s="275"/>
      <c r="AF117" s="217"/>
      <c r="AG117" s="275"/>
      <c r="AH117" s="217"/>
      <c r="AI117" s="214"/>
      <c r="AJ117" s="217"/>
      <c r="AK117" s="217"/>
      <c r="AT117" s="11"/>
      <c r="AU117" s="11"/>
      <c r="AV117" s="11"/>
      <c r="AW117" s="11"/>
      <c r="AX117" s="11"/>
      <c r="AY117" s="11"/>
    </row>
    <row r="118" spans="1:51" ht="12.75" customHeight="1">
      <c r="E118" s="11"/>
      <c r="F118" s="442"/>
      <c r="G118" s="442"/>
      <c r="H118" s="800"/>
      <c r="I118" s="11"/>
      <c r="J118" s="11"/>
      <c r="K118" s="217"/>
      <c r="L118" s="11"/>
      <c r="M118" s="11"/>
      <c r="N118" s="11"/>
      <c r="O118" s="11"/>
      <c r="P118" s="11"/>
      <c r="Q118" s="11"/>
      <c r="R118" s="217"/>
      <c r="S118" s="275"/>
      <c r="T118" s="1458"/>
      <c r="U118" s="1480"/>
      <c r="V118" s="217"/>
      <c r="W118" s="217"/>
      <c r="X118" s="217"/>
      <c r="Y118" s="217"/>
      <c r="Z118" s="217"/>
      <c r="AA118" s="217"/>
      <c r="AB118" s="217"/>
      <c r="AC118" s="214"/>
      <c r="AD118" s="217"/>
      <c r="AE118" s="275"/>
      <c r="AF118" s="217"/>
      <c r="AG118" s="275"/>
      <c r="AH118" s="217"/>
      <c r="AI118" s="214"/>
      <c r="AJ118" s="217"/>
      <c r="AK118" s="214"/>
      <c r="AT118" s="11"/>
      <c r="AU118" s="11"/>
      <c r="AV118" s="11"/>
      <c r="AW118" s="11"/>
      <c r="AX118" s="11"/>
      <c r="AY118" s="11"/>
    </row>
    <row r="119" spans="1:51" ht="12" customHeight="1">
      <c r="B119" s="11"/>
      <c r="C119" s="54"/>
      <c r="D119" s="11"/>
      <c r="E119" s="11"/>
      <c r="F119" s="238"/>
      <c r="G119" s="201"/>
      <c r="H119" s="14"/>
      <c r="I119" s="11"/>
      <c r="J119" s="442"/>
      <c r="K119" s="442"/>
      <c r="L119" s="800"/>
      <c r="M119" s="11"/>
      <c r="N119" s="11"/>
      <c r="O119" s="11"/>
      <c r="P119" s="11"/>
      <c r="Q119" s="11"/>
      <c r="R119" s="217"/>
      <c r="S119" s="790"/>
      <c r="T119" s="1461"/>
      <c r="U119" s="1480"/>
      <c r="V119" s="217"/>
      <c r="W119" s="228"/>
      <c r="X119" s="1407"/>
      <c r="Y119" s="1454"/>
      <c r="Z119" s="217"/>
      <c r="AA119" s="217"/>
      <c r="AB119" s="217"/>
      <c r="AC119" s="220"/>
      <c r="AD119" s="220"/>
      <c r="AE119" s="275"/>
      <c r="AF119" s="217"/>
      <c r="AG119" s="275"/>
      <c r="AH119" s="217"/>
      <c r="AI119" s="214"/>
      <c r="AJ119" s="217"/>
      <c r="AK119" s="1430"/>
      <c r="AT119" s="11"/>
      <c r="AU119" s="11"/>
      <c r="AV119" s="11"/>
      <c r="AW119" s="11"/>
      <c r="AX119" s="11"/>
      <c r="AY119" s="11"/>
    </row>
    <row r="120" spans="1:51">
      <c r="B120" s="11"/>
      <c r="C120" s="54"/>
      <c r="D120" s="11"/>
      <c r="E120" s="11"/>
      <c r="F120" s="238"/>
      <c r="G120" s="275"/>
      <c r="H120" s="14"/>
      <c r="I120" s="11"/>
      <c r="J120" s="238"/>
      <c r="K120" s="201"/>
      <c r="L120" s="14"/>
      <c r="M120" s="11"/>
      <c r="N120" s="11"/>
      <c r="O120" s="11"/>
      <c r="P120" s="11"/>
      <c r="Q120" s="11"/>
      <c r="R120" s="217"/>
      <c r="S120" s="275"/>
      <c r="T120" s="1462"/>
      <c r="U120" s="1480"/>
      <c r="V120" s="217"/>
      <c r="W120" s="1408"/>
      <c r="X120" s="1407"/>
      <c r="Y120" s="1478"/>
      <c r="Z120" s="217"/>
      <c r="AA120" s="217"/>
      <c r="AB120" s="217"/>
      <c r="AC120" s="220"/>
      <c r="AD120" s="1235"/>
      <c r="AE120" s="275"/>
      <c r="AF120" s="217"/>
      <c r="AG120" s="275"/>
      <c r="AH120" s="217"/>
      <c r="AI120" s="214"/>
      <c r="AJ120" s="217"/>
      <c r="AK120" s="217"/>
      <c r="AT120" s="11"/>
      <c r="AU120" s="11"/>
      <c r="AV120" s="11"/>
      <c r="AW120" s="11"/>
      <c r="AX120" s="11"/>
      <c r="AY120" s="11"/>
    </row>
    <row r="121" spans="1:51" ht="12.75" customHeight="1">
      <c r="B121" s="11"/>
      <c r="C121" s="54"/>
      <c r="D121" s="11"/>
      <c r="E121" s="11"/>
      <c r="F121" s="11"/>
      <c r="G121" s="11"/>
      <c r="H121" s="11"/>
      <c r="I121" s="11"/>
      <c r="J121" s="238"/>
      <c r="K121" s="275"/>
      <c r="L121" s="14"/>
      <c r="M121" s="11"/>
      <c r="N121" s="11"/>
      <c r="O121" s="11"/>
      <c r="P121" s="11"/>
      <c r="Q121" s="11"/>
      <c r="R121" s="217"/>
      <c r="S121" s="275"/>
      <c r="T121" s="1462"/>
      <c r="U121" s="1480"/>
      <c r="V121" s="217"/>
      <c r="W121" s="275"/>
      <c r="X121" s="1465"/>
      <c r="Y121" s="1466"/>
      <c r="Z121" s="217"/>
      <c r="AA121" s="217"/>
      <c r="AB121" s="217"/>
      <c r="AC121" s="214"/>
      <c r="AD121" s="217"/>
      <c r="AE121" s="275"/>
      <c r="AF121" s="217"/>
      <c r="AG121" s="275"/>
      <c r="AH121" s="217"/>
      <c r="AI121" s="214"/>
      <c r="AJ121" s="217"/>
      <c r="AK121" s="217"/>
      <c r="AT121" s="11"/>
      <c r="AU121" s="11"/>
      <c r="AV121" s="11"/>
      <c r="AW121" s="11"/>
      <c r="AX121" s="11"/>
      <c r="AY121" s="11"/>
    </row>
    <row r="122" spans="1:51" ht="13.5" customHeight="1">
      <c r="B122" s="11"/>
      <c r="C122" s="54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17"/>
      <c r="S122" s="275"/>
      <c r="T122" s="1407"/>
      <c r="U122" s="1480"/>
      <c r="V122" s="217"/>
      <c r="W122" s="1408"/>
      <c r="X122" s="1407"/>
      <c r="Y122" s="1479"/>
      <c r="Z122" s="217"/>
      <c r="AA122" s="217"/>
      <c r="AB122" s="217"/>
      <c r="AC122" s="220"/>
      <c r="AD122" s="220"/>
      <c r="AE122" s="201"/>
      <c r="AF122" s="217"/>
      <c r="AG122" s="275"/>
      <c r="AH122" s="217"/>
      <c r="AI122" s="201"/>
      <c r="AJ122" s="217"/>
      <c r="AK122" s="217"/>
      <c r="AT122" s="11"/>
      <c r="AU122" s="11"/>
      <c r="AV122" s="11"/>
      <c r="AW122" s="11"/>
      <c r="AX122" s="11"/>
      <c r="AY122" s="11"/>
    </row>
    <row r="123" spans="1:51" ht="12.75" customHeight="1">
      <c r="B123" s="11"/>
      <c r="C123" s="54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217"/>
      <c r="S123" s="217"/>
      <c r="T123" s="217"/>
      <c r="U123" s="217"/>
      <c r="V123" s="217"/>
      <c r="W123" s="201"/>
      <c r="X123" s="1331"/>
      <c r="Y123" s="1463"/>
      <c r="Z123" s="217"/>
      <c r="AA123" s="217"/>
      <c r="AB123" s="217"/>
      <c r="AC123" s="220"/>
      <c r="AD123" s="220"/>
      <c r="AE123" s="275"/>
      <c r="AF123" s="217"/>
      <c r="AG123" s="275"/>
      <c r="AH123" s="217"/>
      <c r="AI123" s="201"/>
      <c r="AJ123" s="217"/>
      <c r="AK123" s="217"/>
      <c r="AT123" s="64"/>
      <c r="AU123" s="11"/>
      <c r="AV123" s="11"/>
      <c r="AW123" s="11"/>
      <c r="AX123" s="11"/>
      <c r="AY123" s="11"/>
    </row>
    <row r="124" spans="1:51" ht="14.25" customHeight="1">
      <c r="B124" s="11"/>
      <c r="C124" s="54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20"/>
      <c r="AD124" s="1254"/>
      <c r="AE124" s="275"/>
      <c r="AF124" s="217"/>
      <c r="AG124" s="275"/>
      <c r="AH124" s="217"/>
      <c r="AI124" s="201"/>
      <c r="AJ124" s="1285"/>
      <c r="AK124" s="217"/>
      <c r="AU124" s="11"/>
      <c r="AV124" s="11"/>
      <c r="AW124" s="11"/>
      <c r="AX124" s="11"/>
      <c r="AY124" s="11"/>
    </row>
    <row r="125" spans="1:51" ht="12.75" customHeight="1">
      <c r="B125" s="11"/>
      <c r="C125" s="54"/>
      <c r="D125" s="11"/>
      <c r="E125" s="11"/>
      <c r="F125" s="11"/>
      <c r="G125" s="11"/>
      <c r="H125" s="11"/>
      <c r="I125" s="217"/>
      <c r="J125" s="11"/>
      <c r="K125" s="11"/>
      <c r="L125" s="11"/>
      <c r="M125" s="11"/>
      <c r="N125" s="11"/>
      <c r="O125" s="11"/>
      <c r="P125" s="11"/>
      <c r="Q125" s="11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20"/>
      <c r="AD125" s="217"/>
      <c r="AE125" s="229"/>
      <c r="AF125" s="217"/>
      <c r="AG125" s="275"/>
      <c r="AH125" s="217"/>
      <c r="AI125" s="201"/>
      <c r="AJ125" s="1285"/>
      <c r="AK125" s="217"/>
      <c r="AU125" s="11"/>
      <c r="AV125" s="11"/>
      <c r="AW125" s="11"/>
      <c r="AX125" s="11"/>
      <c r="AY125" s="11"/>
    </row>
    <row r="126" spans="1:51">
      <c r="B126" s="217"/>
      <c r="C126" s="236"/>
      <c r="D126" s="11"/>
      <c r="E126" s="11"/>
      <c r="F126" s="11"/>
      <c r="G126" s="11"/>
      <c r="H126" s="11"/>
      <c r="I126" s="217"/>
      <c r="J126" s="11"/>
      <c r="K126" s="11"/>
      <c r="L126" s="11"/>
      <c r="M126" s="11"/>
      <c r="N126" s="11"/>
      <c r="O126" s="11"/>
      <c r="P126" s="11"/>
      <c r="Q126" s="11"/>
      <c r="R126" s="201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20"/>
      <c r="AD126" s="220"/>
      <c r="AE126" s="275"/>
      <c r="AF126" s="217"/>
      <c r="AG126" s="275"/>
      <c r="AH126" s="217"/>
      <c r="AI126" s="201"/>
      <c r="AJ126" s="217"/>
      <c r="AK126" s="217"/>
      <c r="AU126" s="11"/>
      <c r="AV126" s="11"/>
      <c r="AW126" s="11"/>
      <c r="AX126" s="11"/>
      <c r="AY126" s="11"/>
    </row>
    <row r="127" spans="1:51">
      <c r="B127" s="217"/>
      <c r="C127" s="236"/>
      <c r="D127" s="11"/>
      <c r="E127" s="11"/>
      <c r="F127" s="11"/>
      <c r="G127" s="11"/>
      <c r="H127" s="11"/>
      <c r="I127" s="217"/>
      <c r="J127" s="11"/>
      <c r="K127" s="11"/>
      <c r="L127" s="11"/>
      <c r="M127" s="11"/>
      <c r="N127" s="11"/>
      <c r="O127" s="11"/>
      <c r="P127" s="11"/>
      <c r="Q127" s="11"/>
      <c r="R127" s="217"/>
      <c r="S127" s="1019"/>
      <c r="T127" s="1019"/>
      <c r="U127" s="1457"/>
      <c r="V127" s="217"/>
      <c r="W127" s="1019"/>
      <c r="X127" s="1019"/>
      <c r="Y127" s="1457"/>
      <c r="Z127" s="217"/>
      <c r="AA127" s="217"/>
      <c r="AB127" s="217"/>
      <c r="AC127" s="220"/>
      <c r="AD127" s="201"/>
      <c r="AE127" s="1233"/>
      <c r="AF127" s="217"/>
      <c r="AG127" s="275"/>
      <c r="AH127" s="217"/>
      <c r="AI127" s="201"/>
      <c r="AJ127" s="217"/>
      <c r="AK127" s="217"/>
      <c r="AU127" s="11"/>
      <c r="AV127" s="11"/>
      <c r="AW127" s="11"/>
      <c r="AX127" s="11"/>
      <c r="AY127" s="11"/>
    </row>
    <row r="128" spans="1:51">
      <c r="B128" s="217"/>
      <c r="C128" s="236"/>
      <c r="D128" s="11"/>
      <c r="E128" s="11"/>
      <c r="F128" s="11"/>
      <c r="G128" s="11"/>
      <c r="H128" s="11"/>
      <c r="I128" s="217"/>
      <c r="J128" s="11"/>
      <c r="K128" s="11"/>
      <c r="L128" s="11"/>
      <c r="M128" s="11"/>
      <c r="N128" s="11"/>
      <c r="O128" s="11"/>
      <c r="P128" s="11"/>
      <c r="Q128" s="11"/>
      <c r="R128" s="217"/>
      <c r="S128" s="275"/>
      <c r="T128" s="1458"/>
      <c r="U128" s="1454"/>
      <c r="V128" s="217"/>
      <c r="W128" s="217"/>
      <c r="X128" s="217"/>
      <c r="Y128" s="217"/>
      <c r="Z128" s="217"/>
      <c r="AA128" s="217"/>
      <c r="AB128" s="217"/>
      <c r="AC128" s="220"/>
      <c r="AD128" s="1236"/>
      <c r="AE128" s="275"/>
      <c r="AF128" s="1237"/>
      <c r="AG128" s="275"/>
      <c r="AH128" s="217"/>
      <c r="AI128" s="201"/>
      <c r="AJ128" s="217"/>
      <c r="AK128" s="217"/>
      <c r="AU128" s="11"/>
      <c r="AV128" s="11"/>
      <c r="AW128" s="11"/>
      <c r="AX128" s="11"/>
      <c r="AY128" s="11"/>
    </row>
    <row r="129" spans="2:51">
      <c r="B129" s="217"/>
      <c r="C129" s="236"/>
      <c r="D129" s="11"/>
      <c r="E129" s="11"/>
      <c r="F129" s="11"/>
      <c r="G129" s="11"/>
      <c r="H129" s="11"/>
      <c r="I129" s="217"/>
      <c r="J129" s="11"/>
      <c r="K129" s="11"/>
      <c r="L129" s="11"/>
      <c r="M129" s="11"/>
      <c r="N129" s="11"/>
      <c r="O129" s="11"/>
      <c r="P129" s="11"/>
      <c r="Q129" s="11"/>
      <c r="R129" s="217"/>
      <c r="S129" s="275"/>
      <c r="T129" s="1407"/>
      <c r="U129" s="1454"/>
      <c r="V129" s="217"/>
      <c r="W129" s="228"/>
      <c r="X129" s="1407"/>
      <c r="Y129" s="1460"/>
      <c r="Z129" s="217"/>
      <c r="AA129" s="217"/>
      <c r="AB129" s="217"/>
      <c r="AC129" s="220"/>
      <c r="AD129" s="217"/>
      <c r="AE129" s="240"/>
      <c r="AF129" s="217"/>
      <c r="AG129" s="275"/>
      <c r="AH129" s="217"/>
      <c r="AI129" s="201"/>
      <c r="AJ129" s="1255"/>
      <c r="AK129" s="217"/>
      <c r="AU129" s="11"/>
      <c r="AV129" s="11"/>
      <c r="AW129" s="11"/>
      <c r="AX129" s="11"/>
      <c r="AY129" s="11"/>
    </row>
    <row r="130" spans="2:51">
      <c r="B130" s="217"/>
      <c r="C130" s="236"/>
      <c r="D130" s="11"/>
      <c r="E130" s="11"/>
      <c r="F130" s="217"/>
      <c r="G130" s="236"/>
      <c r="H130" s="11"/>
      <c r="I130" s="217"/>
      <c r="J130" s="11"/>
      <c r="K130" s="11"/>
      <c r="L130" s="11"/>
      <c r="M130" s="11"/>
      <c r="N130" s="11"/>
      <c r="O130" s="11"/>
      <c r="P130" s="11"/>
      <c r="Q130" s="11"/>
      <c r="R130" s="217"/>
      <c r="S130" s="275"/>
      <c r="T130" s="1407"/>
      <c r="U130" s="1454"/>
      <c r="V130" s="217"/>
      <c r="W130" s="1408"/>
      <c r="X130" s="1407"/>
      <c r="Y130" s="1471"/>
      <c r="Z130" s="217"/>
      <c r="AA130" s="217"/>
      <c r="AB130" s="217"/>
      <c r="AC130" s="220"/>
      <c r="AD130" s="201"/>
      <c r="AE130" s="275"/>
      <c r="AF130" s="217"/>
      <c r="AG130" s="275"/>
      <c r="AH130" s="217"/>
      <c r="AI130" s="279"/>
      <c r="AJ130" s="217"/>
      <c r="AK130" s="217"/>
      <c r="AU130" s="11"/>
      <c r="AV130" s="11"/>
      <c r="AW130" s="11"/>
      <c r="AX130" s="11"/>
      <c r="AY130" s="11"/>
    </row>
    <row r="131" spans="2:51">
      <c r="B131" s="11"/>
      <c r="C131" s="54"/>
      <c r="D131" s="11"/>
      <c r="E131" s="11"/>
      <c r="F131" s="217"/>
      <c r="G131" s="236"/>
      <c r="H131" s="11"/>
      <c r="I131" s="217"/>
      <c r="J131" s="217"/>
      <c r="K131" s="236"/>
      <c r="L131" s="11"/>
      <c r="M131" s="11"/>
      <c r="N131" s="11"/>
      <c r="O131" s="11"/>
      <c r="P131" s="11"/>
      <c r="Q131" s="11"/>
      <c r="R131" s="217"/>
      <c r="S131" s="275"/>
      <c r="T131" s="1407"/>
      <c r="U131" s="1454"/>
      <c r="V131" s="217"/>
      <c r="W131" s="1408"/>
      <c r="X131" s="1458"/>
      <c r="Y131" s="1478"/>
      <c r="Z131" s="217"/>
      <c r="AA131" s="217"/>
      <c r="AB131" s="217"/>
      <c r="AC131" s="1236"/>
      <c r="AD131" s="214"/>
      <c r="AE131" s="275"/>
      <c r="AF131" s="1431"/>
      <c r="AG131" s="275"/>
      <c r="AH131" s="217"/>
      <c r="AI131" s="201"/>
      <c r="AJ131" s="217"/>
      <c r="AK131" s="217"/>
      <c r="AU131" s="11"/>
      <c r="AV131" s="11"/>
      <c r="AW131" s="11"/>
      <c r="AX131" s="11"/>
      <c r="AY131" s="11"/>
    </row>
    <row r="132" spans="2:51">
      <c r="F132" s="11"/>
      <c r="G132" s="54"/>
      <c r="H132" s="11"/>
      <c r="I132" s="217"/>
      <c r="J132" s="217"/>
      <c r="K132" s="236"/>
      <c r="L132" s="11"/>
      <c r="M132" s="11"/>
      <c r="N132" s="11"/>
      <c r="O132" s="11"/>
      <c r="P132" s="11"/>
      <c r="Q132" s="11"/>
      <c r="R132" s="217"/>
      <c r="S132" s="275"/>
      <c r="T132" s="1407"/>
      <c r="U132" s="1454"/>
      <c r="V132" s="217"/>
      <c r="W132" s="275"/>
      <c r="X132" s="1472"/>
      <c r="Y132" s="1466"/>
      <c r="Z132" s="1255"/>
      <c r="AA132" s="1255"/>
      <c r="AB132" s="217"/>
      <c r="AC132" s="201"/>
      <c r="AD132" s="201"/>
      <c r="AE132" s="217"/>
      <c r="AF132" s="217"/>
      <c r="AG132" s="275"/>
      <c r="AH132" s="217"/>
      <c r="AI132" s="217"/>
      <c r="AJ132" s="217"/>
      <c r="AK132" s="217"/>
      <c r="AU132" s="11"/>
      <c r="AV132" s="11"/>
      <c r="AW132" s="11"/>
      <c r="AX132" s="11"/>
      <c r="AY132" s="11"/>
    </row>
    <row r="133" spans="2:51">
      <c r="F133" s="11"/>
      <c r="G133" s="54"/>
      <c r="H133" s="11"/>
      <c r="I133" s="217"/>
      <c r="J133" s="11"/>
      <c r="K133" s="236"/>
      <c r="L133" s="11"/>
      <c r="M133" s="11"/>
      <c r="N133" s="11"/>
      <c r="O133" s="11"/>
      <c r="P133" s="11"/>
      <c r="Q133" s="11"/>
      <c r="R133" s="217"/>
      <c r="S133" s="275"/>
      <c r="T133" s="1407"/>
      <c r="U133" s="1454"/>
      <c r="V133" s="217"/>
      <c r="W133" s="217"/>
      <c r="X133" s="217"/>
      <c r="Y133" s="1480"/>
      <c r="Z133" s="217"/>
      <c r="AA133" s="217"/>
      <c r="AB133" s="217"/>
      <c r="AC133" s="201"/>
      <c r="AD133" s="1255"/>
      <c r="AE133" s="217"/>
      <c r="AF133" s="217"/>
      <c r="AG133" s="201"/>
      <c r="AH133" s="217"/>
      <c r="AI133" s="217"/>
      <c r="AJ133" s="217"/>
      <c r="AK133" s="214"/>
      <c r="AU133" s="11"/>
      <c r="AV133" s="11"/>
      <c r="AW133" s="11"/>
      <c r="AX133" s="11"/>
      <c r="AY133" s="11"/>
    </row>
    <row r="134" spans="2:51">
      <c r="F134" s="11"/>
      <c r="G134" s="54"/>
      <c r="H134" s="11"/>
      <c r="I134" s="217"/>
      <c r="J134" s="11"/>
      <c r="K134" s="236"/>
      <c r="L134" s="11"/>
      <c r="M134" s="11"/>
      <c r="N134" s="11"/>
      <c r="O134" s="11"/>
      <c r="P134" s="11"/>
      <c r="Q134" s="11"/>
      <c r="R134" s="217"/>
      <c r="S134" s="275"/>
      <c r="T134" s="1482"/>
      <c r="U134" s="1486"/>
      <c r="V134" s="217"/>
      <c r="W134" s="201"/>
      <c r="X134" s="1331"/>
      <c r="Y134" s="1484"/>
      <c r="Z134" s="217"/>
      <c r="AA134" s="217"/>
      <c r="AB134" s="217"/>
      <c r="AC134" s="217"/>
      <c r="AD134" s="217"/>
      <c r="AE134" s="217"/>
      <c r="AF134" s="217"/>
      <c r="AG134" s="275"/>
      <c r="AH134" s="217"/>
      <c r="AI134" s="217"/>
      <c r="AJ134" s="217"/>
      <c r="AK134" s="214"/>
      <c r="AU134" s="11"/>
      <c r="AV134" s="11"/>
      <c r="AW134" s="11"/>
      <c r="AX134" s="11"/>
      <c r="AY134" s="11"/>
    </row>
    <row r="135" spans="2:51">
      <c r="F135" s="11"/>
      <c r="G135" s="54"/>
      <c r="H135" s="11"/>
      <c r="I135" s="217"/>
      <c r="J135" s="11"/>
      <c r="K135" s="236"/>
      <c r="L135" s="11"/>
      <c r="M135" s="11"/>
      <c r="N135" s="11"/>
      <c r="O135" s="11"/>
      <c r="P135" s="11"/>
      <c r="Q135" s="11"/>
      <c r="R135" s="217"/>
      <c r="S135" s="201"/>
      <c r="T135" s="1407"/>
      <c r="U135" s="1479"/>
      <c r="V135" s="217"/>
      <c r="W135" s="217"/>
      <c r="X135" s="217"/>
      <c r="Y135" s="217"/>
      <c r="Z135" s="217"/>
      <c r="AA135" s="217"/>
      <c r="AB135" s="217"/>
      <c r="AC135" s="1234"/>
      <c r="AD135" s="217"/>
      <c r="AE135" s="217"/>
      <c r="AF135" s="217"/>
      <c r="AG135" s="275"/>
      <c r="AH135" s="201"/>
      <c r="AI135" s="201"/>
      <c r="AJ135" s="201"/>
      <c r="AK135" s="214"/>
      <c r="AU135" s="11"/>
      <c r="AV135" s="11"/>
      <c r="AW135" s="11"/>
      <c r="AX135" s="11"/>
      <c r="AY135" s="11"/>
    </row>
    <row r="136" spans="2:51">
      <c r="F136" s="11"/>
      <c r="G136" s="54"/>
      <c r="H136" s="11"/>
      <c r="I136" s="217"/>
      <c r="J136" s="11"/>
      <c r="K136" s="236"/>
      <c r="L136" s="11"/>
      <c r="M136" s="11"/>
      <c r="N136" s="11"/>
      <c r="O136" s="11"/>
      <c r="P136" s="11"/>
      <c r="Q136" s="11"/>
      <c r="R136" s="217"/>
      <c r="S136" s="201"/>
      <c r="T136" s="1407"/>
      <c r="U136" s="1454"/>
      <c r="V136" s="217"/>
      <c r="W136" s="217"/>
      <c r="X136" s="217"/>
      <c r="Y136" s="217"/>
      <c r="Z136" s="217"/>
      <c r="AA136" s="217"/>
      <c r="AB136" s="217"/>
      <c r="AC136" s="324"/>
      <c r="AD136" s="324"/>
      <c r="AE136" s="217"/>
      <c r="AF136" s="1123"/>
      <c r="AG136" s="1117"/>
      <c r="AH136" s="217"/>
      <c r="AI136" s="187"/>
      <c r="AJ136" s="217"/>
      <c r="AK136" s="217"/>
      <c r="AU136" s="11"/>
      <c r="AV136" s="11"/>
      <c r="AW136" s="11"/>
      <c r="AX136" s="11"/>
      <c r="AY136" s="11"/>
    </row>
    <row r="137" spans="2:51">
      <c r="F137" s="11"/>
      <c r="G137" s="54"/>
      <c r="H137" s="11"/>
      <c r="I137" s="217"/>
      <c r="J137" s="11"/>
      <c r="K137" s="236"/>
      <c r="L137" s="11"/>
      <c r="M137" s="11"/>
      <c r="N137" s="11"/>
      <c r="O137" s="11"/>
      <c r="P137" s="11"/>
      <c r="Q137" s="11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4"/>
      <c r="AD137" s="217"/>
      <c r="AE137" s="275"/>
      <c r="AF137" s="217"/>
      <c r="AG137" s="275"/>
      <c r="AH137" s="217"/>
      <c r="AI137" s="214"/>
      <c r="AJ137" s="217"/>
      <c r="AK137" s="201"/>
      <c r="AU137" s="11"/>
      <c r="AV137" s="11"/>
      <c r="AW137" s="11"/>
      <c r="AX137" s="11"/>
      <c r="AY137" s="11"/>
    </row>
    <row r="138" spans="2:51">
      <c r="F138" s="11"/>
      <c r="G138" s="54"/>
      <c r="H138" s="11"/>
      <c r="I138" s="217"/>
      <c r="J138" s="11"/>
      <c r="K138" s="236"/>
      <c r="L138" s="11"/>
      <c r="M138" s="11"/>
      <c r="N138" s="11"/>
      <c r="O138" s="11"/>
      <c r="P138" s="11"/>
      <c r="Q138" s="11"/>
      <c r="R138" s="201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4"/>
      <c r="AD138" s="217"/>
      <c r="AE138" s="275"/>
      <c r="AF138" s="217"/>
      <c r="AG138" s="275"/>
      <c r="AH138" s="217"/>
      <c r="AI138" s="214"/>
      <c r="AJ138" s="217"/>
      <c r="AK138" s="214"/>
      <c r="AU138" s="11"/>
      <c r="AV138" s="11"/>
      <c r="AW138" s="11"/>
      <c r="AX138" s="11"/>
      <c r="AY138" s="11"/>
    </row>
    <row r="139" spans="2:51">
      <c r="F139" s="11"/>
      <c r="G139" s="11"/>
      <c r="H139" s="11"/>
      <c r="I139" s="217"/>
      <c r="J139" s="11"/>
      <c r="K139" s="236"/>
      <c r="L139" s="11"/>
      <c r="M139" s="11"/>
      <c r="N139" s="11"/>
      <c r="O139" s="11"/>
      <c r="P139" s="11"/>
      <c r="Q139" s="11"/>
      <c r="R139" s="217"/>
      <c r="S139" s="1019"/>
      <c r="T139" s="1019"/>
      <c r="U139" s="1457"/>
      <c r="V139" s="217"/>
      <c r="W139" s="1019"/>
      <c r="X139" s="1019"/>
      <c r="Y139" s="1457"/>
      <c r="Z139" s="217"/>
      <c r="AA139" s="217"/>
      <c r="AB139" s="217"/>
      <c r="AC139" s="220"/>
      <c r="AD139" s="220"/>
      <c r="AE139" s="275"/>
      <c r="AF139" s="217"/>
      <c r="AG139" s="275"/>
      <c r="AH139" s="217"/>
      <c r="AI139" s="214"/>
      <c r="AJ139" s="330"/>
      <c r="AK139" s="214"/>
      <c r="AU139" s="11"/>
      <c r="AV139" s="11"/>
      <c r="AW139" s="11"/>
      <c r="AX139" s="11"/>
      <c r="AY139" s="11"/>
    </row>
    <row r="140" spans="2:51">
      <c r="F140" s="11"/>
      <c r="G140" s="11"/>
      <c r="H140" s="11"/>
      <c r="I140" s="217"/>
      <c r="J140" s="11"/>
      <c r="K140" s="236"/>
      <c r="L140" s="11"/>
      <c r="M140" s="11"/>
      <c r="N140" s="11"/>
      <c r="O140" s="11"/>
      <c r="P140" s="11"/>
      <c r="Q140" s="11"/>
      <c r="R140" s="217"/>
      <c r="S140" s="201"/>
      <c r="T140" s="1458"/>
      <c r="U140" s="1480"/>
      <c r="V140" s="217"/>
      <c r="W140" s="275"/>
      <c r="X140" s="1407"/>
      <c r="Y140" s="1480"/>
      <c r="Z140" s="217"/>
      <c r="AA140" s="217"/>
      <c r="AB140" s="217"/>
      <c r="AC140" s="220"/>
      <c r="AD140" s="1235"/>
      <c r="AE140" s="275"/>
      <c r="AF140" s="217"/>
      <c r="AG140" s="275"/>
      <c r="AH140" s="217"/>
      <c r="AI140" s="201"/>
      <c r="AJ140" s="217"/>
      <c r="AK140" s="214"/>
      <c r="AU140" s="11"/>
      <c r="AV140" s="11"/>
      <c r="AW140" s="11"/>
      <c r="AX140" s="11"/>
      <c r="AY140" s="11"/>
    </row>
    <row r="141" spans="2:51">
      <c r="B141" s="11"/>
      <c r="C141" s="54"/>
      <c r="D141" s="11"/>
      <c r="F141" s="11"/>
      <c r="G141" s="11"/>
      <c r="H141" s="11"/>
      <c r="I141" s="217"/>
      <c r="J141" s="11"/>
      <c r="K141" s="11"/>
      <c r="L141" s="11"/>
      <c r="M141" s="11"/>
      <c r="N141" s="11"/>
      <c r="O141" s="11"/>
      <c r="P141" s="11"/>
      <c r="Q141" s="11"/>
      <c r="R141" s="217"/>
      <c r="S141" s="275"/>
      <c r="T141" s="1407"/>
      <c r="U141" s="1480"/>
      <c r="V141" s="217"/>
      <c r="W141" s="275"/>
      <c r="X141" s="1407"/>
      <c r="Y141" s="1480"/>
      <c r="Z141" s="217"/>
      <c r="AA141" s="217"/>
      <c r="AB141" s="217"/>
      <c r="AC141" s="214"/>
      <c r="AD141" s="220"/>
      <c r="AE141" s="275"/>
      <c r="AF141" s="217"/>
      <c r="AG141" s="275"/>
      <c r="AH141" s="217"/>
      <c r="AI141" s="201"/>
      <c r="AJ141" s="217"/>
      <c r="AK141" s="214"/>
      <c r="AU141" s="11"/>
      <c r="AV141" s="11"/>
      <c r="AW141" s="11"/>
      <c r="AX141" s="11"/>
      <c r="AY141" s="11"/>
    </row>
    <row r="142" spans="2:51" ht="15.75">
      <c r="B142" s="246"/>
      <c r="C142" s="217"/>
      <c r="D142" s="236"/>
      <c r="F142" s="11"/>
      <c r="G142" s="11"/>
      <c r="H142" s="11"/>
      <c r="I142" s="217"/>
      <c r="J142" s="11"/>
      <c r="K142" s="11"/>
      <c r="L142" s="11"/>
      <c r="M142" s="11"/>
      <c r="N142" s="11"/>
      <c r="O142" s="11"/>
      <c r="P142" s="11"/>
      <c r="Q142" s="11"/>
      <c r="R142" s="217"/>
      <c r="S142" s="790"/>
      <c r="T142" s="1407"/>
      <c r="U142" s="1480"/>
      <c r="V142" s="217"/>
      <c r="W142" s="275"/>
      <c r="X142" s="1407"/>
      <c r="Y142" s="1480"/>
      <c r="Z142" s="217"/>
      <c r="AA142" s="217"/>
      <c r="AB142" s="217"/>
      <c r="AC142" s="220"/>
      <c r="AD142" s="220"/>
      <c r="AE142" s="201"/>
      <c r="AF142" s="217"/>
      <c r="AG142" s="275"/>
      <c r="AH142" s="217"/>
      <c r="AI142" s="201"/>
      <c r="AJ142" s="217"/>
      <c r="AK142" s="217"/>
      <c r="AU142" s="11"/>
      <c r="AV142" s="11"/>
      <c r="AW142" s="11"/>
      <c r="AX142" s="11"/>
      <c r="AY142" s="11"/>
    </row>
    <row r="143" spans="2:51">
      <c r="B143" s="217"/>
      <c r="C143" s="236"/>
      <c r="D143" s="217"/>
      <c r="F143" s="11"/>
      <c r="G143" s="11"/>
      <c r="H143" s="11"/>
      <c r="I143" s="217"/>
      <c r="J143" s="11"/>
      <c r="K143" s="11"/>
      <c r="L143" s="11"/>
      <c r="M143" s="11"/>
      <c r="N143" s="11"/>
      <c r="O143" s="11"/>
      <c r="P143" s="11"/>
      <c r="Q143" s="11"/>
      <c r="R143" s="217"/>
      <c r="S143" s="275"/>
      <c r="T143" s="1407"/>
      <c r="U143" s="1480"/>
      <c r="V143" s="217"/>
      <c r="W143" s="1408"/>
      <c r="X143" s="1407"/>
      <c r="Y143" s="1460"/>
      <c r="Z143" s="217"/>
      <c r="AA143" s="217"/>
      <c r="AB143" s="217"/>
      <c r="AC143" s="220"/>
      <c r="AD143" s="1254"/>
      <c r="AE143" s="275"/>
      <c r="AF143" s="217"/>
      <c r="AG143" s="275"/>
      <c r="AH143" s="217"/>
      <c r="AI143" s="201"/>
      <c r="AJ143" s="217"/>
      <c r="AK143" s="217"/>
      <c r="AU143" s="11"/>
      <c r="AV143" s="11"/>
      <c r="AW143" s="11"/>
      <c r="AX143" s="11"/>
      <c r="AY143" s="11"/>
    </row>
    <row r="144" spans="2:51">
      <c r="B144" s="217"/>
      <c r="C144" s="236"/>
      <c r="D144" s="217"/>
      <c r="F144" s="11"/>
      <c r="G144" s="11"/>
      <c r="H144" s="11"/>
      <c r="I144" s="217"/>
      <c r="J144" s="11"/>
      <c r="K144" s="11"/>
      <c r="L144" s="11"/>
      <c r="M144" s="11"/>
      <c r="N144" s="11"/>
      <c r="O144" s="11"/>
      <c r="P144" s="11"/>
      <c r="Q144" s="11"/>
      <c r="R144" s="217"/>
      <c r="S144" s="217"/>
      <c r="T144" s="217"/>
      <c r="U144" s="217"/>
      <c r="V144" s="217"/>
      <c r="W144" s="275"/>
      <c r="X144" s="1465"/>
      <c r="Y144" s="1466"/>
      <c r="Z144" s="217"/>
      <c r="AA144" s="217"/>
      <c r="AB144" s="217"/>
      <c r="AC144" s="220"/>
      <c r="AD144" s="220"/>
      <c r="AE144" s="275"/>
      <c r="AF144" s="217"/>
      <c r="AG144" s="275"/>
      <c r="AH144" s="217"/>
      <c r="AI144" s="201"/>
      <c r="AJ144" s="217"/>
      <c r="AK144" s="238"/>
      <c r="AU144" s="11"/>
      <c r="AV144" s="11"/>
      <c r="AW144" s="11"/>
      <c r="AX144" s="11"/>
      <c r="AY144" s="11"/>
    </row>
    <row r="145" spans="2:51">
      <c r="B145" s="217"/>
      <c r="C145" s="236"/>
      <c r="D145" s="11"/>
      <c r="F145" s="11"/>
      <c r="G145" s="11"/>
      <c r="H145" s="11"/>
      <c r="I145" s="217"/>
      <c r="J145" s="11"/>
      <c r="K145" s="11"/>
      <c r="L145" s="11"/>
      <c r="M145" s="11"/>
      <c r="N145" s="11"/>
      <c r="O145" s="11"/>
      <c r="P145" s="11"/>
      <c r="Q145" s="11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20"/>
      <c r="AD145" s="220"/>
      <c r="AE145" s="229"/>
      <c r="AF145" s="217"/>
      <c r="AG145" s="275"/>
      <c r="AH145" s="217"/>
      <c r="AI145" s="201"/>
      <c r="AJ145" s="217"/>
      <c r="AK145" s="217"/>
      <c r="AT145" s="11"/>
      <c r="AU145" s="11"/>
      <c r="AV145" s="11"/>
      <c r="AW145" s="11"/>
      <c r="AX145" s="11"/>
      <c r="AY145" s="11"/>
    </row>
    <row r="146" spans="2:51">
      <c r="B146" s="217"/>
      <c r="C146" s="236"/>
      <c r="D146" s="11"/>
      <c r="F146" s="11"/>
      <c r="G146" s="11"/>
      <c r="H146" s="11"/>
      <c r="I146" s="217"/>
      <c r="J146" s="11"/>
      <c r="K146" s="11"/>
      <c r="L146" s="11"/>
      <c r="M146" s="11"/>
      <c r="N146" s="11"/>
      <c r="O146" s="11"/>
      <c r="P146" s="11"/>
      <c r="Q146" s="11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20"/>
      <c r="AD146" s="220"/>
      <c r="AE146" s="275"/>
      <c r="AF146" s="217"/>
      <c r="AG146" s="275"/>
      <c r="AH146" s="217"/>
      <c r="AI146" s="201"/>
      <c r="AJ146" s="217"/>
      <c r="AK146" s="238"/>
      <c r="AM146" s="338"/>
      <c r="AN146" s="558"/>
      <c r="AT146" s="11"/>
      <c r="AU146" s="11"/>
    </row>
    <row r="147" spans="2:51">
      <c r="B147" s="217"/>
      <c r="C147" s="236"/>
      <c r="D147" s="11"/>
      <c r="F147" s="11"/>
      <c r="G147" s="54"/>
      <c r="H147" s="11"/>
      <c r="I147" s="217"/>
      <c r="J147" s="11"/>
      <c r="K147" s="11"/>
      <c r="L147" s="11"/>
      <c r="M147" s="11"/>
      <c r="N147" s="11"/>
      <c r="O147" s="11"/>
      <c r="P147" s="11"/>
      <c r="Q147" s="11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20"/>
      <c r="AD147" s="201"/>
      <c r="AE147" s="1233"/>
      <c r="AF147" s="330"/>
      <c r="AG147" s="275"/>
      <c r="AH147" s="217"/>
      <c r="AI147" s="201"/>
      <c r="AJ147" s="1285"/>
      <c r="AK147" s="217"/>
      <c r="AL147" s="11"/>
      <c r="AT147" s="11"/>
      <c r="AU147" s="11"/>
    </row>
    <row r="148" spans="2:51" ht="15" customHeight="1">
      <c r="B148" s="217"/>
      <c r="C148" s="236"/>
      <c r="D148" s="11"/>
      <c r="F148" s="11"/>
      <c r="G148" s="54"/>
      <c r="H148" s="11"/>
      <c r="I148" s="217"/>
      <c r="J148" s="11"/>
      <c r="K148" s="11"/>
      <c r="L148" s="11"/>
      <c r="M148" s="11"/>
      <c r="N148" s="11"/>
      <c r="O148" s="11"/>
      <c r="P148" s="11"/>
      <c r="Q148" s="11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20"/>
      <c r="AD148" s="1236"/>
      <c r="AE148" s="275"/>
      <c r="AF148" s="1255"/>
      <c r="AG148" s="275"/>
      <c r="AH148" s="217"/>
      <c r="AI148" s="279"/>
      <c r="AJ148" s="217"/>
      <c r="AK148" s="217"/>
      <c r="AL148" s="245"/>
      <c r="AT148" s="11"/>
      <c r="AU148" s="11"/>
    </row>
    <row r="149" spans="2:51">
      <c r="B149" s="217"/>
      <c r="C149" s="236"/>
      <c r="D149" s="11"/>
      <c r="F149" s="11"/>
      <c r="G149" s="54"/>
      <c r="H149" s="11"/>
      <c r="I149" s="217"/>
      <c r="J149" s="11"/>
      <c r="K149" s="236"/>
      <c r="L149" s="11"/>
      <c r="M149" s="11"/>
      <c r="N149" s="11"/>
      <c r="O149" s="11"/>
      <c r="P149" s="11"/>
      <c r="Q149" s="11"/>
      <c r="R149" s="201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20"/>
      <c r="AD149" s="201"/>
      <c r="AE149" s="240"/>
      <c r="AF149" s="217"/>
      <c r="AG149" s="275"/>
      <c r="AH149" s="217"/>
      <c r="AI149" s="217"/>
      <c r="AJ149" s="217"/>
      <c r="AK149" s="172"/>
      <c r="AL149" s="11"/>
      <c r="AT149" s="11"/>
      <c r="AU149" s="11"/>
    </row>
    <row r="150" spans="2:51">
      <c r="F150" s="11"/>
      <c r="G150" s="54"/>
      <c r="H150" s="11"/>
      <c r="I150" s="217"/>
      <c r="J150" s="11"/>
      <c r="K150" s="236"/>
      <c r="L150" s="11"/>
      <c r="M150" s="11"/>
      <c r="N150" s="11"/>
      <c r="O150" s="11"/>
      <c r="P150" s="11"/>
      <c r="Q150" s="11"/>
      <c r="R150" s="217"/>
      <c r="S150" s="1019"/>
      <c r="T150" s="1019"/>
      <c r="U150" s="1457"/>
      <c r="V150" s="217"/>
      <c r="W150" s="1019"/>
      <c r="X150" s="1019"/>
      <c r="Y150" s="1457"/>
      <c r="Z150" s="217"/>
      <c r="AA150" s="217"/>
      <c r="AB150" s="217"/>
      <c r="AC150" s="220"/>
      <c r="AD150" s="201"/>
      <c r="AE150" s="275"/>
      <c r="AF150" s="217"/>
      <c r="AG150" s="275"/>
      <c r="AH150" s="217"/>
      <c r="AI150" s="201"/>
      <c r="AJ150" s="217"/>
      <c r="AK150" s="172"/>
      <c r="AL150" s="11"/>
      <c r="AT150" s="11"/>
      <c r="AU150" s="11"/>
    </row>
    <row r="151" spans="2:51">
      <c r="F151" s="11"/>
      <c r="G151" s="54"/>
      <c r="H151" s="11"/>
      <c r="I151" s="217"/>
      <c r="J151" s="11"/>
      <c r="K151" s="236"/>
      <c r="L151" s="11"/>
      <c r="M151" s="11"/>
      <c r="N151" s="11"/>
      <c r="O151" s="11"/>
      <c r="P151" s="11"/>
      <c r="Q151" s="11"/>
      <c r="R151" s="217"/>
      <c r="S151" s="275"/>
      <c r="T151" s="1407"/>
      <c r="U151" s="1454"/>
      <c r="V151" s="217"/>
      <c r="W151" s="217"/>
      <c r="X151" s="217"/>
      <c r="Y151" s="217"/>
      <c r="Z151" s="217"/>
      <c r="AA151" s="217"/>
      <c r="AB151" s="217"/>
      <c r="AC151" s="1236"/>
      <c r="AD151" s="214"/>
      <c r="AE151" s="275"/>
      <c r="AF151" s="217"/>
      <c r="AG151" s="275"/>
      <c r="AH151" s="217"/>
      <c r="AI151" s="217"/>
      <c r="AJ151" s="217"/>
      <c r="AK151" s="172"/>
      <c r="AL151" s="11"/>
      <c r="AT151" s="11"/>
      <c r="AU151" s="11"/>
    </row>
    <row r="152" spans="2:51">
      <c r="F152" s="217"/>
      <c r="G152" s="236"/>
      <c r="H152" s="11"/>
      <c r="I152" s="217"/>
      <c r="J152" s="11"/>
      <c r="K152" s="236"/>
      <c r="L152" s="11"/>
      <c r="M152" s="11"/>
      <c r="N152" s="11"/>
      <c r="O152" s="11"/>
      <c r="P152" s="11"/>
      <c r="Q152" s="11"/>
      <c r="R152" s="217"/>
      <c r="S152" s="275"/>
      <c r="T152" s="1407"/>
      <c r="U152" s="1454"/>
      <c r="V152" s="217"/>
      <c r="W152" s="228"/>
      <c r="X152" s="1407"/>
      <c r="Y152" s="1454"/>
      <c r="Z152" s="217"/>
      <c r="AA152" s="217"/>
      <c r="AB152" s="217"/>
      <c r="AC152" s="201"/>
      <c r="AD152" s="201"/>
      <c r="AE152" s="217"/>
      <c r="AF152" s="217"/>
      <c r="AG152" s="275"/>
      <c r="AH152" s="1432"/>
      <c r="AI152" s="217"/>
      <c r="AJ152" s="217"/>
      <c r="AK152" s="172"/>
      <c r="AL152" s="11"/>
      <c r="AT152" s="11"/>
      <c r="AU152" s="11"/>
    </row>
    <row r="153" spans="2:51">
      <c r="F153" s="11"/>
      <c r="G153" s="54"/>
      <c r="H153" s="11"/>
      <c r="I153" s="217"/>
      <c r="J153" s="217"/>
      <c r="K153" s="236"/>
      <c r="L153" s="11"/>
      <c r="M153" s="11"/>
      <c r="N153" s="11"/>
      <c r="O153" s="11"/>
      <c r="P153" s="11"/>
      <c r="Q153" s="11"/>
      <c r="R153" s="217"/>
      <c r="S153" s="275"/>
      <c r="T153" s="1407"/>
      <c r="U153" s="1454"/>
      <c r="V153" s="217"/>
      <c r="W153" s="228"/>
      <c r="X153" s="1407"/>
      <c r="Y153" s="1460"/>
      <c r="Z153" s="217"/>
      <c r="AA153" s="217"/>
      <c r="AB153" s="217"/>
      <c r="AC153" s="201"/>
      <c r="AD153" s="1255"/>
      <c r="AE153" s="217"/>
      <c r="AF153" s="217"/>
      <c r="AG153" s="201"/>
      <c r="AH153" s="201"/>
      <c r="AI153" s="217"/>
      <c r="AJ153" s="217"/>
      <c r="AK153" s="172"/>
      <c r="AL153" s="11"/>
      <c r="AM153" s="11"/>
      <c r="AN153" s="11"/>
      <c r="AO153" s="11"/>
      <c r="AT153" s="11"/>
      <c r="AU153" s="11"/>
    </row>
    <row r="154" spans="2:51" ht="15.75">
      <c r="F154" s="11"/>
      <c r="G154" s="11"/>
      <c r="H154" s="11"/>
      <c r="I154" s="217"/>
      <c r="J154" s="11"/>
      <c r="K154" s="236"/>
      <c r="L154" s="11"/>
      <c r="M154" s="11"/>
      <c r="N154" s="11"/>
      <c r="O154" s="11"/>
      <c r="P154" s="11"/>
      <c r="Q154" s="11"/>
      <c r="R154" s="217"/>
      <c r="S154" s="790"/>
      <c r="T154" s="1462"/>
      <c r="U154" s="1463"/>
      <c r="V154" s="217"/>
      <c r="W154" s="1408"/>
      <c r="X154" s="1407"/>
      <c r="Y154" s="1460"/>
      <c r="Z154" s="217"/>
      <c r="AA154" s="217"/>
      <c r="AB154" s="217"/>
      <c r="AC154" s="1253"/>
      <c r="AD154" s="217"/>
      <c r="AE154" s="217"/>
      <c r="AF154" s="217"/>
      <c r="AG154" s="275"/>
      <c r="AH154" s="217"/>
      <c r="AI154" s="217"/>
      <c r="AJ154" s="217"/>
      <c r="AK154" s="217"/>
      <c r="AL154" s="217"/>
      <c r="AM154" s="217"/>
      <c r="AN154" s="217"/>
      <c r="AO154" s="217"/>
      <c r="AP154" s="217"/>
      <c r="AT154" s="11"/>
      <c r="AU154" s="11"/>
    </row>
    <row r="155" spans="2:51">
      <c r="F155" s="11"/>
      <c r="G155" s="11"/>
      <c r="H155" s="11"/>
      <c r="I155" s="217"/>
      <c r="J155" s="11"/>
      <c r="K155" s="236"/>
      <c r="L155" s="5"/>
      <c r="M155" s="11"/>
      <c r="N155" s="11"/>
      <c r="O155" s="11"/>
      <c r="P155" s="11"/>
      <c r="Q155" s="11"/>
      <c r="R155" s="217"/>
      <c r="S155" s="275"/>
      <c r="T155" s="1407"/>
      <c r="U155" s="1454"/>
      <c r="V155" s="217"/>
      <c r="W155" s="1408"/>
      <c r="X155" s="1475"/>
      <c r="Y155" s="1477"/>
      <c r="Z155" s="217"/>
      <c r="AA155" s="217"/>
      <c r="AB155" s="217"/>
      <c r="AC155" s="324"/>
      <c r="AD155" s="324"/>
      <c r="AE155" s="217"/>
      <c r="AF155" s="1123"/>
      <c r="AG155" s="1117"/>
      <c r="AH155" s="217"/>
      <c r="AI155" s="187"/>
      <c r="AJ155" s="217"/>
      <c r="AK155" s="217"/>
      <c r="AL155" s="217"/>
      <c r="AM155" s="217"/>
      <c r="AN155" s="217"/>
      <c r="AO155" s="217"/>
      <c r="AP155" s="217"/>
      <c r="AT155" s="11"/>
      <c r="AU155" s="11"/>
    </row>
    <row r="156" spans="2:51">
      <c r="F156" s="11"/>
      <c r="G156" s="11"/>
      <c r="H156" s="11"/>
      <c r="I156" s="217"/>
      <c r="J156" s="11"/>
      <c r="K156" s="11"/>
      <c r="L156" s="11"/>
      <c r="M156" s="11"/>
      <c r="N156" s="11"/>
      <c r="O156" s="11"/>
      <c r="P156" s="11"/>
      <c r="Q156" s="11"/>
      <c r="R156" s="217"/>
      <c r="S156" s="275"/>
      <c r="T156" s="1407"/>
      <c r="U156" s="1454"/>
      <c r="V156" s="217"/>
      <c r="W156" s="1408"/>
      <c r="X156" s="1407"/>
      <c r="Y156" s="1471"/>
      <c r="Z156" s="217"/>
      <c r="AA156" s="217"/>
      <c r="AB156" s="217"/>
      <c r="AC156" s="214"/>
      <c r="AD156" s="217"/>
      <c r="AE156" s="275"/>
      <c r="AF156" s="217"/>
      <c r="AG156" s="275"/>
      <c r="AH156" s="217"/>
      <c r="AI156" s="214"/>
      <c r="AJ156" s="217"/>
      <c r="AK156" s="217"/>
      <c r="AL156" s="217"/>
      <c r="AM156" s="217"/>
      <c r="AN156" s="217"/>
      <c r="AO156" s="217"/>
      <c r="AP156" s="217"/>
      <c r="AT156" s="11"/>
      <c r="AU156" s="11"/>
    </row>
    <row r="157" spans="2:51">
      <c r="F157" s="11"/>
      <c r="G157" s="11"/>
      <c r="H157" s="11"/>
      <c r="I157" s="217"/>
      <c r="J157" s="11"/>
      <c r="K157" s="11"/>
      <c r="L157" s="11"/>
      <c r="M157" s="11"/>
      <c r="N157" s="11"/>
      <c r="O157" s="11"/>
      <c r="P157" s="11"/>
      <c r="Q157" s="11"/>
      <c r="R157" s="217"/>
      <c r="S157" s="275"/>
      <c r="T157" s="1482"/>
      <c r="U157" s="1486"/>
      <c r="V157" s="217"/>
      <c r="W157" s="1408"/>
      <c r="X157" s="1458"/>
      <c r="Y157" s="1460"/>
      <c r="Z157" s="217"/>
      <c r="AA157" s="217"/>
      <c r="AB157" s="217"/>
      <c r="AC157" s="214"/>
      <c r="AD157" s="217"/>
      <c r="AE157" s="275"/>
      <c r="AF157" s="217"/>
      <c r="AG157" s="275"/>
      <c r="AH157" s="217"/>
      <c r="AI157" s="214"/>
      <c r="AJ157" s="217"/>
      <c r="AK157" s="217"/>
      <c r="AL157" s="217"/>
      <c r="AM157" s="236"/>
      <c r="AN157" s="217"/>
      <c r="AO157" s="217"/>
      <c r="AP157" s="217"/>
      <c r="AT157" s="11"/>
      <c r="AU157" s="11"/>
    </row>
    <row r="158" spans="2:51">
      <c r="F158" s="11"/>
      <c r="G158" s="11"/>
      <c r="H158" s="11"/>
      <c r="I158" s="217"/>
      <c r="J158" s="11"/>
      <c r="K158" s="11"/>
      <c r="L158" s="11"/>
      <c r="M158" s="11"/>
      <c r="N158" s="11"/>
      <c r="O158" s="11"/>
      <c r="P158" s="11"/>
      <c r="Q158" s="11"/>
      <c r="R158" s="217"/>
      <c r="S158" s="201"/>
      <c r="T158" s="1482"/>
      <c r="U158" s="1479"/>
      <c r="V158" s="217"/>
      <c r="W158" s="1487"/>
      <c r="X158" s="1458"/>
      <c r="Y158" s="1478"/>
      <c r="Z158" s="217"/>
      <c r="AA158" s="217"/>
      <c r="AB158" s="217"/>
      <c r="AC158" s="220"/>
      <c r="AD158" s="220"/>
      <c r="AE158" s="275"/>
      <c r="AF158" s="217"/>
      <c r="AG158" s="275"/>
      <c r="AH158" s="217"/>
      <c r="AI158" s="214"/>
      <c r="AJ158" s="217"/>
      <c r="AK158" s="217"/>
      <c r="AL158" s="217"/>
      <c r="AM158" s="236"/>
      <c r="AN158" s="217"/>
      <c r="AO158" s="217"/>
      <c r="AP158" s="217"/>
      <c r="AT158" s="11"/>
      <c r="AU158" s="11"/>
    </row>
    <row r="159" spans="2:51" ht="15.75">
      <c r="B159" s="11"/>
      <c r="C159" s="54"/>
      <c r="D159" s="11"/>
      <c r="E159" s="11"/>
      <c r="F159" s="11"/>
      <c r="G159" s="11"/>
      <c r="H159" s="11"/>
      <c r="I159" s="217"/>
      <c r="J159" s="11"/>
      <c r="K159" s="11"/>
      <c r="L159" s="11"/>
      <c r="M159" s="11"/>
      <c r="N159" s="11"/>
      <c r="O159" s="11"/>
      <c r="P159" s="1467"/>
      <c r="Q159" s="1474"/>
      <c r="R159" s="217"/>
      <c r="S159" s="201"/>
      <c r="T159" s="1407"/>
      <c r="U159" s="1480"/>
      <c r="V159" s="217"/>
      <c r="W159" s="275"/>
      <c r="X159" s="1472"/>
      <c r="Y159" s="422"/>
      <c r="Z159" s="1255"/>
      <c r="AA159" s="1255"/>
      <c r="AB159" s="217"/>
      <c r="AC159" s="220"/>
      <c r="AD159" s="1254"/>
      <c r="AE159" s="275"/>
      <c r="AF159" s="217"/>
      <c r="AG159" s="275"/>
      <c r="AH159" s="217"/>
      <c r="AI159" s="214"/>
      <c r="AJ159" s="217"/>
      <c r="AK159" s="217"/>
      <c r="AL159" s="246"/>
      <c r="AM159" s="201"/>
      <c r="AN159" s="199"/>
      <c r="AO159" s="217"/>
      <c r="AP159" s="217"/>
      <c r="AT159" s="11"/>
      <c r="AU159" s="11"/>
    </row>
    <row r="160" spans="2:51" ht="15.75">
      <c r="B160" s="246"/>
      <c r="C160" s="217"/>
      <c r="D160" s="236"/>
      <c r="E160" s="11"/>
      <c r="F160" s="11"/>
      <c r="G160" s="11"/>
      <c r="H160" s="11"/>
      <c r="I160" s="217"/>
      <c r="J160" s="11"/>
      <c r="K160" s="11"/>
      <c r="L160" s="11"/>
      <c r="M160" s="11"/>
      <c r="N160" s="11"/>
      <c r="O160" s="11"/>
      <c r="P160" s="217"/>
      <c r="Q160" s="217"/>
      <c r="R160" s="217"/>
      <c r="S160" s="201"/>
      <c r="T160" s="217"/>
      <c r="U160" s="1454"/>
      <c r="V160" s="217"/>
      <c r="W160" s="217"/>
      <c r="X160" s="217"/>
      <c r="Y160" s="217"/>
      <c r="Z160" s="217"/>
      <c r="AA160" s="217"/>
      <c r="AB160" s="217"/>
      <c r="AC160" s="214"/>
      <c r="AD160" s="217"/>
      <c r="AE160" s="275"/>
      <c r="AF160" s="217"/>
      <c r="AG160" s="275"/>
      <c r="AH160" s="217"/>
      <c r="AI160" s="214"/>
      <c r="AJ160" s="217"/>
      <c r="AK160" s="217"/>
      <c r="AL160" s="257"/>
      <c r="AM160" s="201"/>
      <c r="AN160" s="232"/>
      <c r="AO160" s="217"/>
      <c r="AP160" s="217"/>
      <c r="AT160" s="11"/>
      <c r="AU160" s="11"/>
    </row>
    <row r="161" spans="2:47">
      <c r="B161" s="217"/>
      <c r="C161" s="236"/>
      <c r="D161" s="217"/>
      <c r="E161" s="11"/>
      <c r="F161" s="11"/>
      <c r="G161" s="11"/>
      <c r="H161" s="11"/>
      <c r="I161" s="217"/>
      <c r="J161" s="11"/>
      <c r="K161" s="11"/>
      <c r="L161" s="11"/>
      <c r="M161" s="11"/>
      <c r="N161" s="11"/>
      <c r="O161" s="11"/>
      <c r="P161" s="217"/>
      <c r="Q161" s="217"/>
      <c r="R161" s="217"/>
      <c r="S161" s="217"/>
      <c r="T161" s="217"/>
      <c r="U161" s="217"/>
      <c r="V161" s="217"/>
      <c r="W161" s="441"/>
      <c r="X161" s="217"/>
      <c r="Y161" s="228"/>
      <c r="Z161" s="217"/>
      <c r="AA161" s="217"/>
      <c r="AB161" s="217"/>
      <c r="AC161" s="220"/>
      <c r="AD161" s="217"/>
      <c r="AE161" s="201"/>
      <c r="AF161" s="217"/>
      <c r="AG161" s="275"/>
      <c r="AH161" s="217"/>
      <c r="AI161" s="201"/>
      <c r="AJ161" s="217"/>
      <c r="AK161" s="217"/>
      <c r="AL161" s="217"/>
      <c r="AM161" s="217"/>
      <c r="AN161" s="217"/>
      <c r="AO161" s="217"/>
      <c r="AP161" s="217"/>
      <c r="AT161" s="11"/>
      <c r="AU161" s="11"/>
    </row>
    <row r="162" spans="2:47">
      <c r="B162" s="217"/>
      <c r="C162" s="236"/>
      <c r="D162" s="217"/>
      <c r="E162" s="11"/>
      <c r="F162" s="11"/>
      <c r="G162" s="11"/>
      <c r="H162" s="11"/>
      <c r="I162" s="217"/>
      <c r="J162" s="11"/>
      <c r="K162" s="11"/>
      <c r="L162" s="11"/>
      <c r="M162" s="11"/>
      <c r="N162" s="11"/>
      <c r="O162" s="11"/>
      <c r="P162" s="217"/>
      <c r="Q162" s="217"/>
      <c r="R162" s="217"/>
      <c r="S162" s="217"/>
      <c r="T162" s="217"/>
      <c r="U162" s="217"/>
      <c r="V162" s="217"/>
      <c r="W162" s="217"/>
      <c r="X162" s="1488"/>
      <c r="Y162" s="1454"/>
      <c r="Z162" s="217"/>
      <c r="AA162" s="217"/>
      <c r="AB162" s="217"/>
      <c r="AC162" s="220"/>
      <c r="AD162" s="217"/>
      <c r="AE162" s="275"/>
      <c r="AF162" s="217"/>
      <c r="AG162" s="275"/>
      <c r="AH162" s="217"/>
      <c r="AI162" s="201"/>
      <c r="AJ162" s="217"/>
      <c r="AK162" s="217"/>
      <c r="AL162" s="217"/>
      <c r="AM162" s="217"/>
      <c r="AN162" s="217"/>
      <c r="AO162" s="217"/>
      <c r="AP162" s="217"/>
      <c r="AT162" s="11"/>
      <c r="AU162" s="11"/>
    </row>
    <row r="163" spans="2:47" ht="15.75">
      <c r="B163" s="246"/>
      <c r="C163" s="217"/>
      <c r="D163" s="236"/>
      <c r="E163" s="11"/>
      <c r="F163" s="11"/>
      <c r="G163" s="54"/>
      <c r="H163" s="11"/>
      <c r="I163" s="217"/>
      <c r="J163" s="11"/>
      <c r="K163" s="11"/>
      <c r="L163" s="11"/>
      <c r="M163" s="11"/>
      <c r="N163" s="11"/>
      <c r="O163" s="11"/>
      <c r="P163" s="217"/>
      <c r="Q163" s="217"/>
      <c r="R163" s="217"/>
      <c r="S163" s="217"/>
      <c r="T163" s="217"/>
      <c r="U163" s="217"/>
      <c r="V163" s="217"/>
      <c r="W163" s="217"/>
      <c r="X163" s="1488"/>
      <c r="Y163" s="1454"/>
      <c r="Z163" s="217"/>
      <c r="AA163" s="217"/>
      <c r="AB163" s="217"/>
      <c r="AC163" s="220"/>
      <c r="AD163" s="1254"/>
      <c r="AE163" s="275"/>
      <c r="AF163" s="217"/>
      <c r="AG163" s="275"/>
      <c r="AH163" s="217"/>
      <c r="AI163" s="201"/>
      <c r="AJ163" s="217"/>
      <c r="AK163" s="217"/>
      <c r="AL163" s="217"/>
      <c r="AM163" s="217"/>
      <c r="AN163" s="217"/>
      <c r="AO163" s="217"/>
      <c r="AP163" s="217"/>
      <c r="AT163" s="11"/>
      <c r="AU163" s="11"/>
    </row>
    <row r="164" spans="2:47" ht="13.5" customHeight="1">
      <c r="B164" s="217"/>
      <c r="C164" s="236"/>
      <c r="D164" s="217"/>
      <c r="E164" s="11"/>
      <c r="F164" s="11"/>
      <c r="G164" s="54"/>
      <c r="H164" s="11"/>
      <c r="I164" s="217"/>
      <c r="J164" s="11"/>
      <c r="K164" s="236"/>
      <c r="L164" s="11"/>
      <c r="M164" s="11"/>
      <c r="N164" s="11"/>
      <c r="O164" s="11"/>
      <c r="P164" s="217"/>
      <c r="Q164" s="217"/>
      <c r="R164" s="217"/>
      <c r="S164" s="217"/>
      <c r="T164" s="217"/>
      <c r="U164" s="217"/>
      <c r="V164" s="217"/>
      <c r="W164" s="217"/>
      <c r="X164" s="1489"/>
      <c r="Y164" s="1454"/>
      <c r="Z164" s="217"/>
      <c r="AA164" s="217"/>
      <c r="AB164" s="217"/>
      <c r="AC164" s="220"/>
      <c r="AD164" s="217"/>
      <c r="AE164" s="229"/>
      <c r="AF164" s="217"/>
      <c r="AG164" s="275"/>
      <c r="AH164" s="217"/>
      <c r="AI164" s="201"/>
      <c r="AJ164" s="217"/>
      <c r="AK164" s="217"/>
      <c r="AL164" s="217"/>
      <c r="AM164" s="217"/>
      <c r="AN164" s="217"/>
      <c r="AO164" s="217"/>
      <c r="AP164" s="217"/>
      <c r="AT164" s="11"/>
      <c r="AU164" s="11"/>
    </row>
    <row r="165" spans="2:47" ht="13.5" customHeight="1">
      <c r="B165" s="217"/>
      <c r="C165" s="236"/>
      <c r="D165" s="217"/>
      <c r="E165" s="11"/>
      <c r="F165" s="11"/>
      <c r="G165" s="54"/>
      <c r="H165" s="11"/>
      <c r="I165" s="217"/>
      <c r="J165" s="11"/>
      <c r="K165" s="236"/>
      <c r="L165" s="11"/>
      <c r="M165" s="11"/>
      <c r="N165" s="11"/>
      <c r="O165" s="11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20"/>
      <c r="AD165" s="217"/>
      <c r="AE165" s="275"/>
      <c r="AF165" s="217"/>
      <c r="AG165" s="275"/>
      <c r="AH165" s="217"/>
      <c r="AI165" s="201"/>
      <c r="AJ165" s="217"/>
      <c r="AK165" s="217"/>
      <c r="AL165" s="217"/>
      <c r="AM165" s="217"/>
      <c r="AN165" s="217"/>
      <c r="AO165" s="217"/>
      <c r="AP165" s="217"/>
      <c r="AT165" s="11"/>
      <c r="AU165" s="11"/>
    </row>
    <row r="166" spans="2:47">
      <c r="B166" s="217"/>
      <c r="C166" s="236"/>
      <c r="D166" s="11"/>
      <c r="E166" s="11"/>
      <c r="F166" s="11"/>
      <c r="G166" s="54"/>
      <c r="H166" s="11"/>
      <c r="I166" s="217"/>
      <c r="J166" s="11"/>
      <c r="K166" s="236"/>
      <c r="L166" s="11"/>
      <c r="M166" s="11"/>
      <c r="N166" s="11"/>
      <c r="O166" s="11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20"/>
      <c r="AD166" s="201"/>
      <c r="AE166" s="1233"/>
      <c r="AF166" s="217"/>
      <c r="AG166" s="275"/>
      <c r="AH166" s="217"/>
      <c r="AI166" s="201"/>
      <c r="AJ166" s="217"/>
      <c r="AK166" s="217"/>
      <c r="AL166" s="217"/>
      <c r="AM166" s="217"/>
      <c r="AN166" s="217"/>
      <c r="AO166" s="217"/>
      <c r="AP166" s="217"/>
      <c r="AT166" s="11"/>
      <c r="AU166" s="11"/>
    </row>
    <row r="167" spans="2:47">
      <c r="B167" s="217"/>
      <c r="C167" s="799"/>
      <c r="D167" s="217"/>
      <c r="E167" s="11"/>
      <c r="F167" s="11"/>
      <c r="G167" s="54"/>
      <c r="H167" s="11"/>
      <c r="I167" s="217"/>
      <c r="J167" s="11"/>
      <c r="K167" s="236"/>
      <c r="L167" s="11"/>
      <c r="M167" s="11"/>
      <c r="N167" s="11"/>
      <c r="O167" s="11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20"/>
      <c r="AD167" s="1236"/>
      <c r="AE167" s="275"/>
      <c r="AF167" s="1255"/>
      <c r="AG167" s="275"/>
      <c r="AH167" s="217"/>
      <c r="AI167" s="201"/>
      <c r="AJ167" s="217"/>
      <c r="AK167" s="217"/>
      <c r="AL167" s="217"/>
      <c r="AM167" s="217"/>
      <c r="AN167" s="217"/>
      <c r="AO167" s="217"/>
      <c r="AP167" s="217"/>
      <c r="AT167" s="11"/>
      <c r="AU167" s="11"/>
    </row>
    <row r="168" spans="2:47">
      <c r="B168" s="217"/>
      <c r="C168" s="217"/>
      <c r="D168" s="217"/>
      <c r="E168" s="11"/>
      <c r="F168" s="11"/>
      <c r="G168" s="54"/>
      <c r="H168" s="11"/>
      <c r="I168" s="217"/>
      <c r="J168" s="11"/>
      <c r="K168" s="236"/>
      <c r="L168" s="11"/>
      <c r="M168" s="11"/>
      <c r="N168" s="11"/>
      <c r="O168" s="11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20"/>
      <c r="AD168" s="217"/>
      <c r="AE168" s="240"/>
      <c r="AF168" s="217"/>
      <c r="AG168" s="275"/>
      <c r="AH168" s="217"/>
      <c r="AI168" s="201"/>
      <c r="AJ168" s="217"/>
      <c r="AK168" s="217"/>
      <c r="AL168" s="217"/>
      <c r="AM168" s="217"/>
      <c r="AN168" s="217"/>
      <c r="AO168" s="217"/>
      <c r="AP168" s="217"/>
      <c r="AQ168" s="11"/>
      <c r="AR168" s="11"/>
      <c r="AS168" s="11"/>
      <c r="AT168" s="11"/>
      <c r="AU168" s="11"/>
    </row>
    <row r="169" spans="2:47" ht="15.75">
      <c r="B169" s="267"/>
      <c r="C169" s="271"/>
      <c r="D169" s="172"/>
      <c r="F169" s="11"/>
      <c r="G169" s="54"/>
      <c r="H169" s="11"/>
      <c r="I169" s="217"/>
      <c r="J169" s="11"/>
      <c r="K169" s="236"/>
      <c r="L169" s="11"/>
      <c r="M169" s="11"/>
      <c r="N169" s="11"/>
      <c r="O169" s="11"/>
      <c r="P169" s="217"/>
      <c r="Q169" s="217"/>
      <c r="R169" s="217"/>
      <c r="S169" s="217"/>
      <c r="T169" s="217"/>
      <c r="U169" s="217"/>
      <c r="V169" s="217"/>
      <c r="W169" s="201"/>
      <c r="X169" s="516"/>
      <c r="Y169" s="217"/>
      <c r="Z169" s="217"/>
      <c r="AA169" s="217"/>
      <c r="AB169" s="217"/>
      <c r="AC169" s="220"/>
      <c r="AD169" s="201"/>
      <c r="AE169" s="275"/>
      <c r="AF169" s="217"/>
      <c r="AG169" s="275"/>
      <c r="AH169" s="217"/>
      <c r="AI169" s="279"/>
      <c r="AJ169" s="217"/>
      <c r="AK169" s="217"/>
      <c r="AL169" s="217"/>
      <c r="AM169" s="217"/>
      <c r="AN169" s="217"/>
      <c r="AO169" s="217"/>
      <c r="AP169" s="217"/>
      <c r="AQ169" s="11"/>
      <c r="AR169" s="11"/>
      <c r="AS169" s="11"/>
      <c r="AT169" s="11"/>
      <c r="AU169" s="11"/>
    </row>
    <row r="170" spans="2:47" ht="13.5" customHeight="1">
      <c r="F170" s="11"/>
      <c r="G170" s="54"/>
      <c r="H170" s="11"/>
      <c r="I170" s="217"/>
      <c r="J170" s="11"/>
      <c r="K170" s="236"/>
      <c r="L170" s="11"/>
      <c r="M170" s="11"/>
      <c r="N170" s="11"/>
      <c r="O170" s="11"/>
      <c r="P170" s="217"/>
      <c r="Q170" s="217"/>
      <c r="R170" s="217"/>
      <c r="S170" s="217"/>
      <c r="T170" s="217"/>
      <c r="U170" s="217"/>
      <c r="V170" s="217"/>
      <c r="W170" s="201"/>
      <c r="X170" s="516"/>
      <c r="Y170" s="217"/>
      <c r="Z170" s="217"/>
      <c r="AA170" s="217"/>
      <c r="AB170" s="217"/>
      <c r="AC170" s="1236"/>
      <c r="AD170" s="214"/>
      <c r="AE170" s="275"/>
      <c r="AF170" s="217"/>
      <c r="AG170" s="275"/>
      <c r="AH170" s="217"/>
      <c r="AI170" s="217"/>
      <c r="AJ170" s="217"/>
      <c r="AK170" s="217"/>
      <c r="AL170" s="201"/>
      <c r="AM170" s="1108"/>
      <c r="AN170" s="217"/>
      <c r="AO170" s="217"/>
      <c r="AP170" s="217"/>
      <c r="AQ170" s="11"/>
      <c r="AR170" s="11"/>
      <c r="AS170" s="11"/>
      <c r="AT170" s="11"/>
      <c r="AU170" s="11"/>
    </row>
    <row r="171" spans="2:47" ht="15.75">
      <c r="F171" s="11"/>
      <c r="G171" s="54"/>
      <c r="H171" s="11"/>
      <c r="I171" s="217"/>
      <c r="J171" s="11"/>
      <c r="K171" s="236"/>
      <c r="L171" s="11"/>
      <c r="M171" s="11"/>
      <c r="N171" s="11"/>
      <c r="O171" s="11"/>
      <c r="P171" s="217"/>
      <c r="Q171" s="217"/>
      <c r="R171" s="217"/>
      <c r="S171" s="217"/>
      <c r="T171" s="217"/>
      <c r="U171" s="217"/>
      <c r="V171" s="217"/>
      <c r="W171" s="214"/>
      <c r="X171" s="516"/>
      <c r="Y171" s="217"/>
      <c r="Z171" s="217"/>
      <c r="AA171" s="217"/>
      <c r="AB171" s="217"/>
      <c r="AC171" s="201"/>
      <c r="AD171" s="201"/>
      <c r="AE171" s="217"/>
      <c r="AF171" s="217"/>
      <c r="AG171" s="275"/>
      <c r="AH171" s="217"/>
      <c r="AI171" s="201"/>
      <c r="AJ171" s="217"/>
      <c r="AK171" s="201"/>
      <c r="AL171" s="201"/>
      <c r="AM171" s="199"/>
      <c r="AN171" s="217"/>
      <c r="AO171" s="217"/>
      <c r="AP171" s="217"/>
      <c r="AQ171" s="11"/>
      <c r="AR171" s="11"/>
      <c r="AS171" s="11"/>
      <c r="AT171" s="11"/>
      <c r="AU171" s="11"/>
    </row>
    <row r="172" spans="2:47">
      <c r="F172" s="11"/>
      <c r="G172" s="54"/>
      <c r="H172" s="11"/>
      <c r="I172" s="217"/>
      <c r="J172" s="11"/>
      <c r="K172" s="236"/>
      <c r="L172" s="11"/>
      <c r="M172" s="11"/>
      <c r="N172" s="11"/>
      <c r="O172" s="11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01"/>
      <c r="AD172" s="217"/>
      <c r="AE172" s="217"/>
      <c r="AF172" s="217"/>
      <c r="AG172" s="201"/>
      <c r="AH172" s="217"/>
      <c r="AI172" s="217"/>
      <c r="AJ172" s="217"/>
      <c r="AK172" s="214"/>
      <c r="AL172" s="201"/>
      <c r="AM172" s="199"/>
      <c r="AN172" s="217"/>
      <c r="AO172" s="217"/>
      <c r="AP172" s="217"/>
      <c r="AQ172" s="11"/>
      <c r="AR172" s="11"/>
      <c r="AS172" s="11"/>
    </row>
    <row r="173" spans="2:47">
      <c r="F173" s="11"/>
      <c r="G173" s="54"/>
      <c r="H173" s="11"/>
      <c r="I173" s="217"/>
      <c r="J173" s="11"/>
      <c r="K173" s="236"/>
      <c r="L173" s="11"/>
      <c r="M173" s="11"/>
      <c r="N173" s="11"/>
      <c r="O173" s="11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75"/>
      <c r="AH173" s="217"/>
      <c r="AI173" s="217"/>
      <c r="AJ173" s="217"/>
      <c r="AK173" s="214"/>
      <c r="AL173" s="201"/>
      <c r="AM173" s="199"/>
      <c r="AN173" s="217"/>
      <c r="AO173" s="217"/>
      <c r="AP173" s="217"/>
      <c r="AQ173" s="11"/>
      <c r="AR173" s="11"/>
      <c r="AS173" s="11"/>
    </row>
    <row r="174" spans="2:47">
      <c r="F174" s="11"/>
      <c r="G174" s="54"/>
      <c r="H174" s="11"/>
      <c r="I174" s="217"/>
      <c r="J174" s="11"/>
      <c r="K174" s="236"/>
      <c r="L174" s="11"/>
      <c r="M174" s="11"/>
      <c r="N174" s="11"/>
      <c r="O174" s="11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4"/>
      <c r="AL174" s="201"/>
      <c r="AM174" s="216"/>
      <c r="AN174" s="217"/>
      <c r="AO174" s="217"/>
      <c r="AP174" s="217"/>
      <c r="AQ174" s="11"/>
      <c r="AR174" s="11"/>
      <c r="AS174" s="11"/>
    </row>
    <row r="175" spans="2:47">
      <c r="F175" s="11"/>
      <c r="G175" s="54"/>
      <c r="H175" s="11"/>
      <c r="I175" s="217"/>
      <c r="J175" s="11"/>
      <c r="K175" s="236"/>
      <c r="L175" s="11"/>
      <c r="M175" s="11"/>
      <c r="N175" s="11"/>
      <c r="O175" s="11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38"/>
      <c r="AK175" s="217"/>
      <c r="AL175" s="214"/>
      <c r="AM175" s="216"/>
      <c r="AN175" s="217"/>
      <c r="AO175" s="217"/>
      <c r="AP175" s="217"/>
      <c r="AQ175" s="11"/>
      <c r="AR175" s="11"/>
      <c r="AS175" s="11"/>
    </row>
    <row r="176" spans="2:47">
      <c r="F176" s="11"/>
      <c r="G176" s="54"/>
      <c r="H176" s="11"/>
      <c r="I176" s="217"/>
      <c r="J176" s="11"/>
      <c r="K176" s="236"/>
      <c r="L176" s="11"/>
      <c r="M176" s="11"/>
      <c r="N176" s="11"/>
      <c r="O176" s="11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38"/>
      <c r="AK176" s="217"/>
      <c r="AL176" s="214"/>
      <c r="AM176" s="216"/>
      <c r="AN176" s="217"/>
      <c r="AO176" s="217"/>
      <c r="AP176" s="217"/>
      <c r="AQ176" s="11"/>
      <c r="AR176" s="11"/>
      <c r="AS176" s="11"/>
    </row>
    <row r="177" spans="6:45" ht="15.75">
      <c r="F177" s="245"/>
      <c r="G177" s="201"/>
      <c r="H177" s="199"/>
      <c r="I177" s="217"/>
      <c r="J177" s="11"/>
      <c r="K177" s="236"/>
      <c r="L177" s="11"/>
      <c r="M177" s="11"/>
      <c r="N177" s="11"/>
      <c r="O177" s="11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01"/>
      <c r="AN177" s="201"/>
      <c r="AO177" s="217"/>
      <c r="AP177" s="1017"/>
      <c r="AQ177" s="11"/>
      <c r="AR177" s="11"/>
      <c r="AS177" s="11"/>
    </row>
    <row r="178" spans="6:45" ht="15.75">
      <c r="F178" s="42"/>
      <c r="G178" s="7"/>
      <c r="H178" s="15"/>
      <c r="I178" s="217"/>
      <c r="J178" s="245"/>
      <c r="K178" s="201"/>
      <c r="L178" s="199"/>
      <c r="M178" s="11"/>
      <c r="N178" s="11"/>
      <c r="O178" s="11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4"/>
      <c r="AA178" s="1017"/>
      <c r="AB178" s="217"/>
      <c r="AC178" s="217"/>
      <c r="AD178" s="217"/>
      <c r="AE178" s="201"/>
      <c r="AF178" s="516"/>
      <c r="AG178" s="217"/>
      <c r="AH178" s="1326"/>
      <c r="AI178" s="217"/>
      <c r="AJ178" s="217"/>
      <c r="AK178" s="217"/>
      <c r="AL178" s="217"/>
      <c r="AM178" s="217"/>
      <c r="AN178" s="217"/>
      <c r="AO178" s="217"/>
      <c r="AP178" s="217"/>
    </row>
    <row r="179" spans="6:45" ht="15.75">
      <c r="F179" s="11"/>
      <c r="G179" s="54"/>
      <c r="H179" s="11"/>
      <c r="I179" s="217"/>
      <c r="J179" s="42"/>
      <c r="K179" s="201"/>
      <c r="L179" s="15"/>
      <c r="M179" s="11"/>
      <c r="N179" s="11"/>
      <c r="O179" s="11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4"/>
      <c r="AF179" s="516"/>
      <c r="AG179" s="217"/>
      <c r="AH179" s="201"/>
      <c r="AI179" s="217"/>
      <c r="AJ179" s="217"/>
      <c r="AK179" s="217"/>
      <c r="AL179" s="217"/>
      <c r="AM179" s="217"/>
      <c r="AN179" s="217"/>
      <c r="AO179" s="217"/>
      <c r="AP179" s="217"/>
    </row>
    <row r="180" spans="6:45">
      <c r="F180" s="199"/>
      <c r="G180" s="201"/>
      <c r="H180" s="199"/>
      <c r="I180" s="217"/>
      <c r="J180" s="11"/>
      <c r="K180" s="236"/>
      <c r="L180" s="11"/>
      <c r="M180" s="11"/>
      <c r="N180" s="11"/>
      <c r="O180" s="11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01"/>
      <c r="AF180" s="238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</row>
    <row r="181" spans="6:45" ht="15.75">
      <c r="F181" s="243"/>
      <c r="G181" s="217"/>
      <c r="H181" s="236"/>
      <c r="I181" s="217"/>
      <c r="J181" s="199"/>
      <c r="K181" s="201"/>
      <c r="L181" s="199"/>
      <c r="M181" s="11"/>
      <c r="N181" s="11"/>
      <c r="O181" s="11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38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</row>
    <row r="182" spans="6:45" ht="15.75">
      <c r="F182" s="11"/>
      <c r="G182" s="54"/>
      <c r="H182" s="11"/>
      <c r="I182" s="217"/>
      <c r="J182" s="243"/>
      <c r="K182" s="217"/>
      <c r="L182" s="236"/>
      <c r="M182" s="11"/>
      <c r="N182" s="11"/>
      <c r="O182" s="11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36"/>
      <c r="AF182" s="239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</row>
    <row r="183" spans="6:45">
      <c r="F183" s="11"/>
      <c r="G183" s="54"/>
      <c r="H183" s="11"/>
      <c r="I183" s="217"/>
      <c r="J183" s="11"/>
      <c r="K183" s="236"/>
      <c r="L183" s="11"/>
      <c r="M183" s="11"/>
      <c r="N183" s="11"/>
      <c r="O183" s="11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199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</row>
    <row r="184" spans="6:45">
      <c r="F184" s="240"/>
      <c r="G184" s="201"/>
      <c r="H184" s="199"/>
      <c r="I184" s="217"/>
      <c r="J184" s="11"/>
      <c r="K184" s="236"/>
      <c r="L184" s="11"/>
      <c r="M184" s="11"/>
      <c r="N184" s="11"/>
      <c r="O184" s="11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199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</row>
    <row r="185" spans="6:45">
      <c r="F185" s="11"/>
      <c r="G185" s="54"/>
      <c r="H185" s="11"/>
      <c r="I185" s="217"/>
      <c r="J185" s="240"/>
      <c r="K185" s="201"/>
      <c r="L185" s="199"/>
      <c r="M185" s="11"/>
      <c r="N185" s="11"/>
      <c r="O185" s="11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199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</row>
    <row r="186" spans="6:45">
      <c r="F186" s="241"/>
      <c r="G186" s="201"/>
      <c r="H186" s="199"/>
      <c r="I186" s="217"/>
      <c r="J186" s="11"/>
      <c r="K186" s="236"/>
      <c r="L186" s="11"/>
      <c r="M186" s="11"/>
      <c r="N186" s="11"/>
      <c r="O186" s="11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199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</row>
    <row r="187" spans="6:45">
      <c r="F187" s="383"/>
      <c r="G187" s="201"/>
      <c r="H187" s="199"/>
      <c r="I187" s="217"/>
      <c r="J187" s="241"/>
      <c r="K187" s="201"/>
      <c r="L187" s="199"/>
      <c r="M187" s="11"/>
      <c r="N187" s="11"/>
      <c r="O187" s="11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199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</row>
    <row r="188" spans="6:45">
      <c r="F188" s="253"/>
      <c r="G188" s="232"/>
      <c r="H188" s="216"/>
      <c r="I188" s="217"/>
      <c r="J188" s="383"/>
      <c r="K188" s="201"/>
      <c r="L188" s="199"/>
      <c r="M188" s="11"/>
      <c r="N188" s="11"/>
      <c r="O188" s="11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</row>
    <row r="189" spans="6:45">
      <c r="F189" s="217"/>
      <c r="G189" s="236"/>
      <c r="H189" s="217"/>
      <c r="I189" s="217"/>
      <c r="J189" s="253"/>
      <c r="K189" s="232"/>
      <c r="L189" s="216"/>
      <c r="M189" s="11"/>
      <c r="N189" s="11"/>
      <c r="O189" s="11"/>
      <c r="P189" s="217"/>
      <c r="Q189" s="217"/>
      <c r="R189" s="217"/>
      <c r="S189" s="217"/>
      <c r="T189" s="217"/>
      <c r="U189" s="217"/>
      <c r="V189" s="217"/>
      <c r="W189" s="201"/>
      <c r="X189" s="199"/>
      <c r="Y189" s="244"/>
      <c r="Z189" s="217"/>
      <c r="AA189" s="217"/>
      <c r="AB189" s="217"/>
      <c r="AC189" s="217"/>
      <c r="AD189" s="217"/>
      <c r="AE189" s="217"/>
      <c r="AF189" s="201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</row>
    <row r="190" spans="6:45">
      <c r="F190" s="217"/>
      <c r="G190" s="236"/>
      <c r="H190" s="217"/>
      <c r="I190" s="217"/>
      <c r="J190" s="217"/>
      <c r="K190" s="236"/>
      <c r="L190" s="217"/>
      <c r="M190" s="11"/>
      <c r="N190" s="11"/>
      <c r="O190" s="11"/>
      <c r="P190" s="217"/>
      <c r="Q190" s="217"/>
      <c r="R190" s="217"/>
      <c r="S190" s="217"/>
      <c r="T190" s="217"/>
      <c r="U190" s="217"/>
      <c r="V190" s="217"/>
      <c r="W190" s="228"/>
      <c r="X190" s="232"/>
      <c r="Y190" s="244"/>
      <c r="Z190" s="217"/>
      <c r="AA190" s="217"/>
      <c r="AB190" s="217"/>
      <c r="AC190" s="217"/>
      <c r="AD190" s="217"/>
      <c r="AE190" s="217"/>
      <c r="AF190" s="201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</row>
    <row r="191" spans="6:45">
      <c r="F191" s="257"/>
      <c r="G191" s="232"/>
      <c r="H191" s="216"/>
      <c r="I191" s="217"/>
      <c r="J191" s="217"/>
      <c r="K191" s="236"/>
      <c r="L191" s="217"/>
      <c r="M191" s="11"/>
      <c r="N191" s="11"/>
      <c r="O191" s="11"/>
      <c r="P191" s="217"/>
      <c r="Q191" s="217"/>
      <c r="R191" s="217"/>
      <c r="S191" s="217"/>
      <c r="T191" s="217"/>
      <c r="U191" s="217"/>
      <c r="V191" s="217"/>
      <c r="W191" s="228"/>
      <c r="X191" s="232"/>
      <c r="Y191" s="244"/>
      <c r="Z191" s="217"/>
      <c r="AA191" s="217"/>
      <c r="AB191" s="217"/>
      <c r="AC191" s="217"/>
      <c r="AD191" s="217"/>
      <c r="AE191" s="217"/>
      <c r="AF191" s="201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</row>
    <row r="192" spans="6:45" ht="15.75">
      <c r="F192" s="217"/>
      <c r="G192" s="236"/>
      <c r="H192" s="217"/>
      <c r="I192" s="217"/>
      <c r="J192" s="257"/>
      <c r="K192" s="232"/>
      <c r="L192" s="216"/>
      <c r="M192" s="11"/>
      <c r="N192" s="11"/>
      <c r="O192" s="11"/>
      <c r="P192" s="275"/>
      <c r="Q192" s="217"/>
      <c r="R192" s="275"/>
      <c r="S192" s="217"/>
      <c r="T192" s="279"/>
      <c r="U192" s="217"/>
      <c r="V192" s="217"/>
      <c r="W192" s="201"/>
      <c r="X192" s="516"/>
      <c r="Y192" s="244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</row>
    <row r="193" spans="1:42" ht="15.75">
      <c r="F193" s="217"/>
      <c r="G193" s="236"/>
      <c r="H193" s="217"/>
      <c r="I193" s="217"/>
      <c r="J193" s="217"/>
      <c r="K193" s="236"/>
      <c r="L193" s="217"/>
      <c r="M193" s="11"/>
      <c r="N193" s="11"/>
      <c r="O193" s="11"/>
      <c r="P193" s="201"/>
      <c r="Q193" s="1285"/>
      <c r="R193" s="275"/>
      <c r="S193" s="217"/>
      <c r="T193" s="217"/>
      <c r="U193" s="217"/>
      <c r="V193" s="217"/>
      <c r="W193" s="201"/>
      <c r="X193" s="516"/>
      <c r="Y193" s="244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</row>
    <row r="194" spans="1:42" ht="15.75">
      <c r="F194" s="217"/>
      <c r="G194" s="236"/>
      <c r="H194" s="217"/>
      <c r="I194" s="217"/>
      <c r="J194" s="217"/>
      <c r="K194" s="236"/>
      <c r="L194" s="217"/>
      <c r="M194" s="11"/>
      <c r="N194" s="11"/>
      <c r="O194" s="11"/>
      <c r="P194" s="217"/>
      <c r="Q194" s="217"/>
      <c r="R194" s="275"/>
      <c r="S194" s="214"/>
      <c r="T194" s="201"/>
      <c r="U194" s="217"/>
      <c r="V194" s="217"/>
      <c r="W194" s="201"/>
      <c r="X194" s="516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</row>
    <row r="195" spans="1:42" ht="15.75">
      <c r="F195" s="257"/>
      <c r="G195" s="201"/>
      <c r="H195" s="1015"/>
      <c r="I195" s="217"/>
      <c r="J195" s="217"/>
      <c r="K195" s="236"/>
      <c r="L195" s="217"/>
      <c r="M195" s="11"/>
      <c r="N195" s="11"/>
      <c r="O195" s="11"/>
      <c r="P195" s="217"/>
      <c r="Q195" s="217"/>
      <c r="R195" s="201"/>
      <c r="S195" s="201"/>
      <c r="T195" s="217"/>
      <c r="U195" s="217"/>
      <c r="V195" s="217"/>
      <c r="W195" s="201"/>
      <c r="X195" s="516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</row>
    <row r="196" spans="1:42" ht="15.75">
      <c r="F196" s="238"/>
      <c r="G196" s="201"/>
      <c r="H196" s="187"/>
      <c r="I196" s="217"/>
      <c r="J196" s="257"/>
      <c r="K196" s="201"/>
      <c r="L196" s="1015"/>
      <c r="M196" s="11"/>
      <c r="N196" s="11"/>
      <c r="O196" s="11"/>
      <c r="P196" s="217"/>
      <c r="Q196" s="217"/>
      <c r="R196" s="217"/>
      <c r="S196" s="217"/>
      <c r="T196" s="217"/>
      <c r="U196" s="217"/>
      <c r="V196" s="217"/>
      <c r="W196" s="201"/>
      <c r="X196" s="516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</row>
    <row r="197" spans="1:42" ht="15.75">
      <c r="F197" s="238"/>
      <c r="G197" s="201"/>
      <c r="H197" s="214"/>
      <c r="I197" s="217"/>
      <c r="J197" s="238"/>
      <c r="K197" s="201"/>
      <c r="L197" s="187"/>
      <c r="M197" s="11"/>
      <c r="N197" s="11"/>
      <c r="O197" s="11"/>
      <c r="P197" s="217"/>
      <c r="Q197" s="217"/>
      <c r="R197" s="217"/>
      <c r="S197" s="217"/>
      <c r="T197" s="217"/>
      <c r="U197" s="217"/>
      <c r="V197" s="217"/>
      <c r="W197" s="214"/>
      <c r="X197" s="516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</row>
    <row r="198" spans="1:42">
      <c r="F198" s="217"/>
      <c r="G198" s="1018"/>
      <c r="H198" s="217"/>
      <c r="I198" s="11"/>
      <c r="J198" s="238"/>
      <c r="K198" s="201"/>
      <c r="L198" s="214"/>
      <c r="M198" s="11"/>
      <c r="N198" s="11"/>
      <c r="O198" s="11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</row>
    <row r="199" spans="1:42">
      <c r="F199" s="238"/>
      <c r="G199" s="201"/>
      <c r="H199" s="199"/>
      <c r="I199" s="11"/>
      <c r="J199" s="217"/>
      <c r="K199" s="1018"/>
      <c r="L199" s="217"/>
      <c r="M199" s="11"/>
      <c r="N199" s="11"/>
      <c r="O199" s="11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</row>
    <row r="200" spans="1:42">
      <c r="F200" s="239"/>
      <c r="G200" s="201"/>
      <c r="H200" s="199"/>
      <c r="I200" s="11"/>
      <c r="J200" s="238"/>
      <c r="K200" s="201"/>
      <c r="L200" s="199"/>
      <c r="M200" s="11"/>
      <c r="N200" s="11"/>
      <c r="O200" s="11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</row>
    <row r="201" spans="1:42">
      <c r="F201" s="239"/>
      <c r="G201" s="201"/>
      <c r="H201" s="199"/>
      <c r="I201" s="11"/>
      <c r="J201" s="239"/>
      <c r="K201" s="201"/>
      <c r="L201" s="199"/>
      <c r="M201" s="11"/>
      <c r="N201" s="11"/>
      <c r="O201" s="11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</row>
    <row r="202" spans="1:42">
      <c r="F202" s="217"/>
      <c r="G202" s="236"/>
      <c r="H202" s="217"/>
      <c r="I202" s="11"/>
      <c r="J202" s="239"/>
      <c r="K202" s="201"/>
      <c r="L202" s="199"/>
      <c r="M202" s="11"/>
      <c r="N202" s="11"/>
      <c r="O202" s="11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</row>
    <row r="203" spans="1:42" ht="15.75">
      <c r="A203" s="11"/>
      <c r="F203" s="246"/>
      <c r="G203" s="217"/>
      <c r="H203" s="236"/>
      <c r="I203" s="11"/>
      <c r="J203" s="217"/>
      <c r="K203" s="236"/>
      <c r="L203" s="217"/>
      <c r="M203" s="11"/>
      <c r="N203" s="11"/>
      <c r="O203" s="11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</row>
    <row r="204" spans="1:42" ht="15.75">
      <c r="F204" s="217"/>
      <c r="G204" s="236"/>
      <c r="H204" s="217"/>
      <c r="I204" s="11"/>
      <c r="J204" s="246"/>
      <c r="K204" s="217"/>
      <c r="L204" s="236"/>
      <c r="M204" s="11"/>
      <c r="N204" s="11"/>
      <c r="O204" s="11"/>
      <c r="P204" s="217"/>
      <c r="Q204" s="217"/>
      <c r="R204" s="217"/>
      <c r="S204" s="217"/>
      <c r="T204" s="217"/>
      <c r="U204" s="217"/>
      <c r="V204" s="217"/>
      <c r="W204" s="217"/>
      <c r="X204" s="201"/>
      <c r="Y204" s="201"/>
      <c r="Z204" s="217"/>
      <c r="AA204" s="1017"/>
      <c r="AB204" s="201"/>
      <c r="AC204" s="241"/>
      <c r="AD204" s="201"/>
      <c r="AE204" s="199"/>
      <c r="AF204" s="217"/>
      <c r="AG204" s="241"/>
      <c r="AH204" s="201"/>
      <c r="AI204" s="199"/>
      <c r="AJ204" s="217"/>
      <c r="AK204" s="217"/>
      <c r="AL204" s="217"/>
      <c r="AM204" s="217"/>
      <c r="AN204" s="217"/>
      <c r="AO204" s="217"/>
      <c r="AP204" s="217"/>
    </row>
    <row r="205" spans="1:42">
      <c r="F205" s="217"/>
      <c r="G205" s="236"/>
      <c r="H205" s="217"/>
      <c r="I205" s="11"/>
      <c r="J205" s="217"/>
      <c r="K205" s="236"/>
      <c r="L205" s="217"/>
      <c r="M205" s="11"/>
      <c r="N205" s="11"/>
      <c r="O205" s="11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4"/>
      <c r="AA205" s="10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</row>
    <row r="206" spans="1:42" ht="15.75">
      <c r="F206" s="246"/>
      <c r="G206" s="217"/>
      <c r="H206" s="236"/>
      <c r="I206" s="11"/>
      <c r="J206" s="217"/>
      <c r="K206" s="236"/>
      <c r="L206" s="217"/>
      <c r="M206" s="11"/>
      <c r="N206" s="11"/>
      <c r="O206" s="11"/>
      <c r="P206" s="217"/>
      <c r="Q206" s="217"/>
      <c r="R206" s="217"/>
      <c r="S206" s="217"/>
      <c r="T206" s="217"/>
      <c r="U206" s="217"/>
      <c r="V206" s="217"/>
      <c r="W206" s="201"/>
      <c r="X206" s="232"/>
      <c r="Y206" s="1327"/>
      <c r="Z206" s="217"/>
      <c r="AA206" s="217"/>
      <c r="AB206" s="201"/>
      <c r="AC206" s="348"/>
      <c r="AD206" s="217"/>
      <c r="AE206" s="214"/>
      <c r="AF206" s="217"/>
      <c r="AG206" s="201"/>
      <c r="AH206" s="229"/>
      <c r="AI206" s="343"/>
      <c r="AJ206" s="217"/>
      <c r="AK206" s="217"/>
      <c r="AL206" s="217"/>
      <c r="AM206" s="217"/>
      <c r="AN206" s="217"/>
      <c r="AO206" s="217"/>
      <c r="AP206" s="217"/>
    </row>
    <row r="207" spans="1:42" ht="15.75">
      <c r="F207" s="217"/>
      <c r="G207" s="236"/>
      <c r="H207" s="217"/>
      <c r="I207" s="11"/>
      <c r="J207" s="246"/>
      <c r="K207" s="217"/>
      <c r="L207" s="236"/>
      <c r="M207" s="11"/>
      <c r="N207" s="11"/>
      <c r="O207" s="11"/>
      <c r="P207" s="217"/>
      <c r="Q207" s="217"/>
      <c r="R207" s="217"/>
      <c r="S207" s="217"/>
      <c r="T207" s="217"/>
      <c r="U207" s="217"/>
      <c r="V207" s="217"/>
      <c r="W207" s="201"/>
      <c r="X207" s="232"/>
      <c r="Y207" s="244"/>
      <c r="Z207" s="217"/>
      <c r="AA207" s="217"/>
      <c r="AB207" s="201"/>
      <c r="AC207" s="450"/>
      <c r="AD207" s="541"/>
      <c r="AE207" s="451"/>
      <c r="AF207" s="217"/>
      <c r="AG207" s="217"/>
      <c r="AH207" s="217"/>
      <c r="AI207" s="343"/>
      <c r="AJ207" s="217"/>
      <c r="AK207" s="217"/>
      <c r="AL207" s="217"/>
      <c r="AM207" s="217"/>
      <c r="AN207" s="217"/>
      <c r="AO207" s="217"/>
      <c r="AP207" s="217"/>
    </row>
    <row r="208" spans="1:42" ht="12.75" customHeight="1">
      <c r="F208" s="11"/>
      <c r="G208" s="11"/>
      <c r="H208" s="11"/>
      <c r="I208" s="11"/>
      <c r="J208" s="217"/>
      <c r="K208" s="236"/>
      <c r="L208" s="217"/>
      <c r="M208" s="11"/>
      <c r="N208" s="11"/>
      <c r="O208" s="11"/>
      <c r="P208" s="217"/>
      <c r="Q208" s="217"/>
      <c r="R208" s="217"/>
      <c r="S208" s="217"/>
      <c r="T208" s="217"/>
      <c r="U208" s="217"/>
      <c r="V208" s="217"/>
      <c r="W208" s="201"/>
      <c r="X208" s="232"/>
      <c r="Y208" s="244"/>
      <c r="Z208" s="217"/>
      <c r="AA208" s="217"/>
      <c r="AB208" s="217"/>
      <c r="AC208" s="201"/>
      <c r="AD208" s="229"/>
      <c r="AE208" s="343"/>
      <c r="AF208" s="217"/>
      <c r="AG208" s="217"/>
      <c r="AH208" s="217"/>
      <c r="AI208" s="343"/>
      <c r="AJ208" s="217"/>
      <c r="AK208" s="217"/>
      <c r="AL208" s="217"/>
      <c r="AM208" s="217"/>
      <c r="AN208" s="217"/>
      <c r="AO208" s="217"/>
      <c r="AP208" s="217"/>
    </row>
    <row r="209" spans="6:42">
      <c r="F209" s="11"/>
      <c r="G209" s="11"/>
      <c r="H209" s="11"/>
      <c r="I209" s="11"/>
      <c r="J209" s="217"/>
      <c r="K209" s="236"/>
      <c r="L209" s="217"/>
      <c r="M209" s="11"/>
      <c r="N209" s="11"/>
      <c r="O209" s="11"/>
      <c r="P209" s="217"/>
      <c r="Q209" s="217"/>
      <c r="R209" s="217"/>
      <c r="S209" s="217"/>
      <c r="T209" s="217"/>
      <c r="U209" s="217"/>
      <c r="V209" s="217"/>
      <c r="W209" s="201"/>
      <c r="X209" s="232"/>
      <c r="Y209" s="244"/>
      <c r="Z209" s="217"/>
      <c r="AA209" s="217"/>
      <c r="AB209" s="217"/>
      <c r="AC209" s="201"/>
      <c r="AD209" s="229"/>
      <c r="AE209" s="343"/>
      <c r="AF209" s="217"/>
      <c r="AG209" s="217"/>
      <c r="AH209" s="217"/>
      <c r="AI209" s="343"/>
      <c r="AJ209" s="217"/>
      <c r="AK209" s="217"/>
      <c r="AL209" s="217"/>
      <c r="AM209" s="217"/>
      <c r="AN209" s="217"/>
      <c r="AO209" s="217"/>
      <c r="AP209" s="217"/>
    </row>
    <row r="210" spans="6:42">
      <c r="F210" s="11"/>
      <c r="G210" s="11"/>
      <c r="H210" s="11"/>
      <c r="I210" s="11"/>
      <c r="J210" s="217"/>
      <c r="K210" s="236"/>
      <c r="L210" s="217"/>
      <c r="M210" s="11"/>
      <c r="N210" s="11"/>
      <c r="O210" s="11"/>
      <c r="P210" s="217"/>
      <c r="Q210" s="217"/>
      <c r="R210" s="217"/>
      <c r="S210" s="217"/>
      <c r="T210" s="217"/>
      <c r="U210" s="217"/>
      <c r="V210" s="217"/>
      <c r="W210" s="201"/>
      <c r="X210" s="199"/>
      <c r="Y210" s="244"/>
      <c r="Z210" s="217"/>
      <c r="AA210" s="217"/>
      <c r="AB210" s="217"/>
      <c r="AC210" s="201"/>
      <c r="AD210" s="229"/>
      <c r="AE210" s="343"/>
      <c r="AF210" s="217"/>
      <c r="AG210" s="217"/>
      <c r="AH210" s="217"/>
      <c r="AI210" s="244"/>
      <c r="AJ210" s="217"/>
      <c r="AK210" s="217"/>
      <c r="AL210" s="217"/>
      <c r="AM210" s="217"/>
      <c r="AN210" s="217"/>
      <c r="AO210" s="217"/>
      <c r="AP210" s="217"/>
    </row>
    <row r="211" spans="6:42" ht="14.25" customHeight="1">
      <c r="F211" s="11"/>
      <c r="G211" s="11"/>
      <c r="H211" s="11"/>
      <c r="I211" s="11"/>
      <c r="J211" s="217"/>
      <c r="K211" s="236"/>
      <c r="L211" s="217"/>
      <c r="M211" s="11"/>
      <c r="N211" s="11"/>
      <c r="O211" s="11"/>
      <c r="P211" s="217"/>
      <c r="Q211" s="217"/>
      <c r="R211" s="217"/>
      <c r="S211" s="217"/>
      <c r="T211" s="217"/>
      <c r="U211" s="217"/>
      <c r="V211" s="201"/>
      <c r="W211" s="220"/>
      <c r="X211" s="223"/>
      <c r="Y211" s="244"/>
      <c r="Z211" s="217"/>
      <c r="AA211" s="217"/>
      <c r="AB211" s="217"/>
      <c r="AC211" s="201"/>
      <c r="AD211" s="229"/>
      <c r="AE211" s="343"/>
      <c r="AF211" s="217"/>
      <c r="AG211" s="201"/>
      <c r="AH211" s="229"/>
      <c r="AI211" s="343"/>
      <c r="AJ211" s="217"/>
      <c r="AK211" s="217"/>
      <c r="AL211" s="217"/>
      <c r="AM211" s="217"/>
      <c r="AN211" s="217"/>
      <c r="AO211" s="217"/>
      <c r="AP211" s="217"/>
    </row>
    <row r="212" spans="6:42" ht="13.5" customHeight="1">
      <c r="F212" s="11"/>
      <c r="G212" s="11"/>
      <c r="H212" s="11"/>
      <c r="I212" s="11"/>
      <c r="J212" s="217"/>
      <c r="K212" s="236"/>
      <c r="L212" s="217"/>
      <c r="M212" s="11"/>
      <c r="N212" s="11"/>
      <c r="O212" s="11"/>
      <c r="P212" s="217"/>
      <c r="Q212" s="217"/>
      <c r="R212" s="217"/>
      <c r="S212" s="217"/>
      <c r="T212" s="217"/>
      <c r="U212" s="217"/>
      <c r="V212" s="214"/>
      <c r="W212" s="220"/>
      <c r="X212" s="221"/>
      <c r="Y212" s="244"/>
      <c r="Z212" s="217"/>
      <c r="AA212" s="217"/>
      <c r="AB212" s="217"/>
      <c r="AC212" s="201"/>
      <c r="AD212" s="229"/>
      <c r="AE212" s="343"/>
      <c r="AF212" s="217"/>
      <c r="AG212" s="201"/>
      <c r="AH212" s="232"/>
      <c r="AI212" s="350"/>
      <c r="AJ212" s="217"/>
      <c r="AK212" s="217"/>
      <c r="AL212" s="217"/>
      <c r="AM212" s="217"/>
      <c r="AN212" s="217"/>
      <c r="AO212" s="217"/>
      <c r="AP212" s="217"/>
    </row>
    <row r="213" spans="6:42" ht="14.25" customHeight="1">
      <c r="F213" s="11"/>
      <c r="G213" s="11"/>
      <c r="H213" s="11"/>
      <c r="I213" s="11"/>
      <c r="J213" s="217"/>
      <c r="K213" s="236"/>
      <c r="L213" s="217"/>
      <c r="M213" s="11"/>
      <c r="N213" s="11"/>
      <c r="O213" s="11"/>
      <c r="P213" s="217"/>
      <c r="Q213" s="217"/>
      <c r="R213" s="217"/>
      <c r="S213" s="217"/>
      <c r="T213" s="217"/>
      <c r="U213" s="217"/>
      <c r="V213" s="214"/>
      <c r="W213" s="201"/>
      <c r="X213" s="229"/>
      <c r="Y213" s="244"/>
      <c r="Z213" s="217"/>
      <c r="AA213" s="217"/>
      <c r="AB213" s="217"/>
      <c r="AC213" s="201"/>
      <c r="AD213" s="232"/>
      <c r="AE213" s="350"/>
      <c r="AF213" s="217"/>
      <c r="AG213" s="217"/>
      <c r="AH213" s="217"/>
      <c r="AI213" s="343"/>
      <c r="AJ213" s="217"/>
      <c r="AK213" s="217"/>
      <c r="AL213" s="217"/>
      <c r="AM213" s="217"/>
      <c r="AN213" s="217"/>
      <c r="AO213" s="217"/>
      <c r="AP213" s="217"/>
    </row>
    <row r="214" spans="6:42" ht="14.25" customHeight="1">
      <c r="F214" s="11"/>
      <c r="G214" s="11"/>
      <c r="H214" s="11"/>
      <c r="I214" s="11"/>
      <c r="J214" s="238"/>
      <c r="K214" s="201"/>
      <c r="L214" s="199"/>
      <c r="M214" s="11"/>
      <c r="N214" s="11"/>
      <c r="O214" s="11"/>
      <c r="P214" s="217"/>
      <c r="Q214" s="217"/>
      <c r="R214" s="217"/>
      <c r="S214" s="217"/>
      <c r="T214" s="217"/>
      <c r="U214" s="217"/>
      <c r="V214" s="214"/>
      <c r="W214" s="201"/>
      <c r="X214" s="229"/>
      <c r="Y214" s="244"/>
      <c r="Z214" s="217"/>
      <c r="AA214" s="217"/>
      <c r="AB214" s="217"/>
      <c r="AC214" s="201"/>
      <c r="AD214" s="229"/>
      <c r="AE214" s="343"/>
      <c r="AF214" s="217"/>
      <c r="AG214" s="214"/>
      <c r="AH214" s="216"/>
      <c r="AI214" s="291"/>
      <c r="AJ214" s="217"/>
      <c r="AK214" s="217"/>
      <c r="AL214" s="217"/>
      <c r="AM214" s="217"/>
      <c r="AN214" s="217"/>
      <c r="AO214" s="217"/>
      <c r="AP214" s="217"/>
    </row>
    <row r="215" spans="6:42">
      <c r="F215" s="11"/>
      <c r="G215" s="11"/>
      <c r="H215" s="11"/>
      <c r="I215" s="11"/>
      <c r="J215" s="217"/>
      <c r="K215" s="236"/>
      <c r="L215" s="201"/>
      <c r="P215" s="217"/>
      <c r="Q215" s="217"/>
      <c r="R215" s="217"/>
      <c r="S215" s="217"/>
      <c r="T215" s="217"/>
      <c r="U215" s="217"/>
      <c r="V215" s="217"/>
      <c r="W215" s="201"/>
      <c r="X215" s="199"/>
      <c r="Y215" s="244"/>
      <c r="Z215" s="217"/>
      <c r="AA215" s="217"/>
      <c r="AB215" s="217"/>
      <c r="AC215" s="228"/>
      <c r="AD215" s="232"/>
      <c r="AE215" s="350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</row>
    <row r="216" spans="6:42">
      <c r="F216" s="11"/>
      <c r="G216" s="11"/>
      <c r="H216" s="11"/>
      <c r="I216" s="11"/>
      <c r="J216" s="217"/>
      <c r="K216" s="236"/>
      <c r="L216" s="201"/>
      <c r="P216" s="217"/>
      <c r="Q216" s="217"/>
      <c r="R216" s="217"/>
      <c r="S216" s="217"/>
      <c r="T216" s="217"/>
      <c r="U216" s="217"/>
      <c r="V216" s="201"/>
      <c r="W216" s="228"/>
      <c r="X216" s="232"/>
      <c r="Y216" s="244"/>
      <c r="Z216" s="217"/>
      <c r="AA216" s="217"/>
      <c r="AB216" s="217"/>
      <c r="AC216" s="201"/>
      <c r="AD216" s="232"/>
      <c r="AE216" s="350"/>
      <c r="AF216" s="217"/>
      <c r="AG216" s="201"/>
      <c r="AH216" s="229"/>
      <c r="AI216" s="343"/>
      <c r="AJ216" s="217"/>
      <c r="AK216" s="217"/>
      <c r="AL216" s="217"/>
      <c r="AM216" s="217"/>
      <c r="AN216" s="217"/>
      <c r="AO216" s="217"/>
      <c r="AP216" s="217"/>
    </row>
    <row r="217" spans="6:42" ht="12" customHeight="1">
      <c r="F217" s="11"/>
      <c r="G217" s="11"/>
      <c r="H217" s="11"/>
      <c r="I217" s="11"/>
      <c r="J217" s="217"/>
      <c r="K217" s="236"/>
      <c r="L217" s="201"/>
      <c r="P217" s="217"/>
      <c r="Q217" s="217"/>
      <c r="R217" s="217"/>
      <c r="S217" s="217"/>
      <c r="T217" s="217"/>
      <c r="U217" s="217"/>
      <c r="V217" s="214"/>
      <c r="W217" s="228"/>
      <c r="X217" s="232"/>
      <c r="Y217" s="244"/>
      <c r="Z217" s="217"/>
      <c r="AA217" s="217"/>
      <c r="AB217" s="217"/>
      <c r="AC217" s="220"/>
      <c r="AD217" s="223"/>
      <c r="AE217" s="362"/>
      <c r="AF217" s="217"/>
      <c r="AG217" s="201"/>
      <c r="AH217" s="229"/>
      <c r="AI217" s="343"/>
      <c r="AJ217" s="217"/>
      <c r="AK217" s="217"/>
      <c r="AL217" s="217"/>
      <c r="AM217" s="217"/>
      <c r="AN217" s="217"/>
      <c r="AO217" s="217"/>
      <c r="AP217" s="217"/>
    </row>
    <row r="218" spans="6:42" ht="14.25" customHeight="1">
      <c r="F218" s="11"/>
      <c r="G218" s="11"/>
      <c r="H218" s="11"/>
      <c r="I218" s="11"/>
      <c r="J218" s="217"/>
      <c r="K218" s="236"/>
      <c r="L218" s="201"/>
      <c r="P218" s="217"/>
      <c r="Q218" s="217"/>
      <c r="R218" s="217"/>
      <c r="S218" s="217"/>
      <c r="T218" s="217"/>
      <c r="U218" s="217"/>
      <c r="V218" s="214"/>
      <c r="W218" s="228"/>
      <c r="X218" s="232"/>
      <c r="Y218" s="244"/>
      <c r="Z218" s="217"/>
      <c r="AA218" s="217"/>
      <c r="AB218" s="217"/>
      <c r="AC218" s="220"/>
      <c r="AD218" s="221"/>
      <c r="AE218" s="529"/>
      <c r="AF218" s="217"/>
      <c r="AG218" s="201"/>
      <c r="AH218" s="217"/>
      <c r="AI218" s="217"/>
      <c r="AJ218" s="217"/>
      <c r="AK218" s="217"/>
      <c r="AL218" s="217"/>
      <c r="AM218" s="217"/>
      <c r="AN218" s="217"/>
      <c r="AO218" s="217"/>
      <c r="AP218" s="217"/>
    </row>
    <row r="219" spans="6:42" ht="14.25" customHeight="1">
      <c r="F219" s="11"/>
      <c r="G219" s="11"/>
      <c r="H219" s="11"/>
      <c r="I219" s="11"/>
      <c r="J219" s="217"/>
      <c r="K219" s="236"/>
      <c r="L219" s="201"/>
      <c r="P219" s="217"/>
      <c r="Q219" s="217"/>
      <c r="R219" s="217"/>
      <c r="S219" s="217"/>
      <c r="T219" s="217"/>
      <c r="U219" s="217"/>
      <c r="V219" s="214"/>
      <c r="W219" s="201"/>
      <c r="X219" s="516"/>
      <c r="Y219" s="244"/>
      <c r="Z219" s="217"/>
      <c r="AA219" s="217"/>
      <c r="AB219" s="217"/>
      <c r="AC219" s="201"/>
      <c r="AD219" s="229"/>
      <c r="AE219" s="343"/>
      <c r="AF219" s="217"/>
      <c r="AG219" s="220"/>
      <c r="AH219" s="223"/>
      <c r="AI219" s="217"/>
      <c r="AJ219" s="217"/>
      <c r="AK219" s="217"/>
      <c r="AL219" s="217"/>
      <c r="AM219" s="217"/>
      <c r="AN219" s="217"/>
      <c r="AO219" s="217"/>
      <c r="AP219" s="217"/>
    </row>
    <row r="220" spans="6:42" ht="15.75">
      <c r="F220" s="11"/>
      <c r="G220" s="11"/>
      <c r="H220" s="11"/>
      <c r="I220" s="11"/>
      <c r="J220" s="217"/>
      <c r="K220" s="236"/>
      <c r="L220" s="201"/>
      <c r="P220" s="217"/>
      <c r="Q220" s="217"/>
      <c r="R220" s="217"/>
      <c r="S220" s="217"/>
      <c r="T220" s="217"/>
      <c r="U220" s="217"/>
      <c r="V220" s="214"/>
      <c r="W220" s="201"/>
      <c r="X220" s="516"/>
      <c r="Y220" s="244"/>
      <c r="Z220" s="217"/>
      <c r="AA220" s="217"/>
      <c r="AB220" s="217"/>
      <c r="AC220" s="217"/>
      <c r="AD220" s="217"/>
      <c r="AE220" s="201"/>
      <c r="AF220" s="217"/>
      <c r="AG220" s="220"/>
      <c r="AH220" s="221"/>
      <c r="AI220" s="350"/>
      <c r="AJ220" s="217"/>
      <c r="AK220" s="217"/>
      <c r="AL220" s="217"/>
      <c r="AM220" s="217"/>
      <c r="AN220" s="217"/>
      <c r="AO220" s="217"/>
      <c r="AP220" s="217"/>
    </row>
    <row r="221" spans="6:42" ht="15.75">
      <c r="F221" s="11"/>
      <c r="G221" s="11"/>
      <c r="H221" s="11"/>
      <c r="I221" s="11"/>
      <c r="J221" s="217"/>
      <c r="K221" s="236"/>
      <c r="L221" s="201"/>
      <c r="P221" s="217"/>
      <c r="Q221" s="217"/>
      <c r="R221" s="217"/>
      <c r="S221" s="217"/>
      <c r="T221" s="217"/>
      <c r="U221" s="217"/>
      <c r="V221" s="217"/>
      <c r="W221" s="201"/>
      <c r="X221" s="516"/>
      <c r="Y221" s="217"/>
      <c r="Z221" s="217"/>
      <c r="AA221" s="217"/>
      <c r="AB221" s="217"/>
      <c r="AC221" s="217"/>
      <c r="AD221" s="217"/>
      <c r="AE221" s="217"/>
      <c r="AF221" s="217"/>
      <c r="AG221" s="201"/>
      <c r="AH221" s="232"/>
      <c r="AI221" s="350"/>
      <c r="AJ221" s="217"/>
      <c r="AK221" s="217"/>
      <c r="AL221" s="217"/>
      <c r="AM221" s="217"/>
      <c r="AN221" s="217"/>
      <c r="AO221" s="217"/>
      <c r="AP221" s="217"/>
    </row>
    <row r="222" spans="6:42" ht="15.75">
      <c r="F222" s="11"/>
      <c r="G222" s="11"/>
      <c r="H222" s="11"/>
      <c r="I222" s="11"/>
      <c r="J222" s="217"/>
      <c r="K222" s="236"/>
      <c r="L222" s="201"/>
      <c r="P222" s="217"/>
      <c r="Q222" s="217"/>
      <c r="R222" s="217"/>
      <c r="S222" s="217"/>
      <c r="T222" s="217"/>
      <c r="U222" s="217"/>
      <c r="V222" s="217"/>
      <c r="W222" s="201"/>
      <c r="X222" s="516"/>
      <c r="Y222" s="217"/>
      <c r="Z222" s="217"/>
      <c r="AA222" s="217"/>
      <c r="AB222" s="217"/>
      <c r="AC222" s="217"/>
      <c r="AD222" s="217"/>
      <c r="AE222" s="217"/>
      <c r="AF222" s="217"/>
      <c r="AG222" s="201"/>
      <c r="AH222" s="217"/>
      <c r="AI222" s="217"/>
      <c r="AJ222" s="217"/>
      <c r="AK222" s="217"/>
      <c r="AL222" s="217"/>
      <c r="AM222" s="217"/>
      <c r="AN222" s="217"/>
      <c r="AO222" s="217"/>
      <c r="AP222" s="217"/>
    </row>
    <row r="223" spans="6:42" ht="15.75">
      <c r="F223" s="11"/>
      <c r="G223" s="11"/>
      <c r="H223" s="11"/>
      <c r="I223" s="11"/>
      <c r="J223" s="217"/>
      <c r="K223" s="236"/>
      <c r="L223" s="201"/>
      <c r="P223" s="217"/>
      <c r="Q223" s="217"/>
      <c r="R223" s="217"/>
      <c r="S223" s="217"/>
      <c r="T223" s="217"/>
      <c r="U223" s="217"/>
      <c r="V223" s="238"/>
      <c r="W223" s="201"/>
      <c r="X223" s="516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</row>
    <row r="224" spans="6:42">
      <c r="F224" s="11"/>
      <c r="G224" s="11"/>
      <c r="H224" s="217"/>
      <c r="I224" s="11"/>
      <c r="J224" s="217"/>
      <c r="K224" s="236"/>
      <c r="L224" s="201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</row>
    <row r="225" spans="6:42">
      <c r="F225" s="11"/>
      <c r="G225" s="11"/>
      <c r="H225" s="11"/>
      <c r="I225" s="11"/>
      <c r="J225" s="217"/>
      <c r="K225" s="236"/>
      <c r="L225" s="648"/>
      <c r="P225" s="217"/>
      <c r="Q225" s="217"/>
      <c r="R225" s="217"/>
      <c r="S225" s="217"/>
      <c r="T225" s="217"/>
      <c r="U225" s="217"/>
      <c r="V225" s="238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</row>
    <row r="226" spans="6:42">
      <c r="F226" s="11"/>
      <c r="G226" s="11"/>
      <c r="H226" s="11"/>
      <c r="I226" s="11"/>
      <c r="J226" s="217"/>
      <c r="K226" s="236"/>
      <c r="L226" s="450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</row>
    <row r="227" spans="6:42">
      <c r="F227" s="11"/>
      <c r="G227" s="11"/>
      <c r="H227" s="11"/>
      <c r="I227" s="11"/>
      <c r="J227" s="217"/>
      <c r="K227" s="236"/>
      <c r="L227" s="201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</row>
    <row r="228" spans="6:42">
      <c r="F228" s="11"/>
      <c r="G228" s="11"/>
      <c r="H228" s="11"/>
      <c r="I228" s="11"/>
      <c r="J228" s="217"/>
      <c r="K228" s="236"/>
      <c r="L228" s="201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</row>
    <row r="229" spans="6:42">
      <c r="F229" s="11"/>
      <c r="G229" s="11"/>
      <c r="H229" s="11"/>
      <c r="I229" s="11"/>
      <c r="J229" s="217"/>
      <c r="K229" s="236"/>
      <c r="L229" s="201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</row>
    <row r="230" spans="6:42">
      <c r="F230" s="11"/>
      <c r="G230" s="11"/>
      <c r="H230" s="11"/>
      <c r="I230" s="217"/>
      <c r="J230" s="217"/>
      <c r="K230" s="236"/>
      <c r="L230" s="201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</row>
    <row r="231" spans="6:42">
      <c r="F231" s="11"/>
      <c r="G231" s="11"/>
      <c r="H231" s="11"/>
      <c r="I231" s="217"/>
      <c r="J231" s="217"/>
      <c r="K231" s="236"/>
      <c r="L231" s="214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</row>
    <row r="232" spans="6:42">
      <c r="F232" s="11"/>
      <c r="G232" s="11"/>
      <c r="H232" s="11"/>
      <c r="I232" s="217"/>
      <c r="J232" s="217"/>
      <c r="K232" s="236"/>
      <c r="L232" s="214"/>
      <c r="P232" s="217"/>
      <c r="Q232" s="217"/>
      <c r="R232" s="217"/>
      <c r="S232" s="217"/>
      <c r="T232" s="217"/>
      <c r="U232" s="217"/>
      <c r="V232" s="201"/>
      <c r="W232" s="199"/>
      <c r="X232" s="3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</row>
    <row r="233" spans="6:42">
      <c r="F233" s="11"/>
      <c r="G233" s="11"/>
      <c r="H233" s="11"/>
      <c r="I233" s="217"/>
      <c r="J233" s="217"/>
      <c r="K233" s="236"/>
      <c r="L233" s="201"/>
      <c r="P233" s="217"/>
      <c r="Q233" s="217"/>
      <c r="R233" s="217"/>
      <c r="S233" s="217"/>
      <c r="T233" s="217"/>
      <c r="U233" s="217"/>
      <c r="V233" s="275"/>
      <c r="W233" s="199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</row>
    <row r="234" spans="6:42">
      <c r="F234" s="11"/>
      <c r="G234" s="11"/>
      <c r="H234" s="11"/>
      <c r="I234" s="217"/>
      <c r="J234" s="217"/>
      <c r="K234" s="236"/>
      <c r="L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</row>
    <row r="235" spans="6:42">
      <c r="F235" s="217"/>
      <c r="G235" s="11"/>
      <c r="H235" s="11"/>
      <c r="I235" s="217"/>
      <c r="J235" s="217"/>
      <c r="K235" s="236"/>
      <c r="L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</row>
    <row r="236" spans="6:42">
      <c r="F236" s="217"/>
      <c r="G236" s="11"/>
      <c r="H236" s="11"/>
      <c r="I236" s="217"/>
      <c r="J236" s="217"/>
      <c r="K236" s="236"/>
      <c r="L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</row>
    <row r="237" spans="6:42">
      <c r="F237" s="217"/>
      <c r="G237" s="11"/>
      <c r="H237" s="11"/>
      <c r="I237" s="217"/>
      <c r="J237" s="217"/>
      <c r="K237" s="236"/>
      <c r="L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</row>
    <row r="238" spans="6:42">
      <c r="F238" s="217"/>
      <c r="G238" s="217"/>
      <c r="H238" s="217"/>
      <c r="I238" s="217"/>
      <c r="J238" s="217"/>
      <c r="K238" s="236"/>
      <c r="L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</row>
    <row r="239" spans="6:42">
      <c r="F239" s="217"/>
      <c r="G239" s="217"/>
      <c r="H239" s="217"/>
      <c r="I239" s="217"/>
      <c r="J239" s="217"/>
      <c r="K239" s="236"/>
      <c r="L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</row>
    <row r="240" spans="6:42" ht="15.75">
      <c r="F240" s="217"/>
      <c r="G240" s="217"/>
      <c r="H240" s="217"/>
      <c r="I240" s="217"/>
      <c r="J240" s="789"/>
      <c r="K240" s="201"/>
      <c r="L240" s="199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</row>
    <row r="241" spans="6:42">
      <c r="F241" s="217"/>
      <c r="G241" s="217"/>
      <c r="H241" s="217"/>
      <c r="I241" s="217"/>
      <c r="J241" s="217"/>
      <c r="K241" s="236"/>
      <c r="L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</row>
    <row r="242" spans="6:42">
      <c r="F242" s="217"/>
      <c r="G242" s="217"/>
      <c r="H242" s="217"/>
      <c r="I242" s="217"/>
      <c r="J242" s="217"/>
      <c r="K242" s="236"/>
      <c r="L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</row>
    <row r="243" spans="6:42">
      <c r="F243" s="217"/>
      <c r="G243" s="217"/>
      <c r="H243" s="217"/>
      <c r="I243" s="217"/>
      <c r="J243" s="217"/>
      <c r="K243" s="236"/>
      <c r="L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</row>
    <row r="244" spans="6:42">
      <c r="F244" s="217"/>
      <c r="G244" s="217"/>
      <c r="H244" s="217"/>
      <c r="I244" s="217"/>
      <c r="J244" s="217"/>
      <c r="K244" s="236"/>
      <c r="L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</row>
    <row r="245" spans="6:42">
      <c r="F245" s="217"/>
      <c r="G245" s="217"/>
      <c r="H245" s="217"/>
      <c r="I245" s="217"/>
      <c r="J245" s="217"/>
      <c r="K245" s="236"/>
      <c r="L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</row>
    <row r="246" spans="6:42">
      <c r="F246" s="217"/>
      <c r="G246" s="217"/>
      <c r="H246" s="217"/>
      <c r="I246" s="217"/>
      <c r="J246" s="239"/>
      <c r="K246" s="201"/>
      <c r="L246" s="199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</row>
    <row r="247" spans="6:42">
      <c r="F247" s="217"/>
      <c r="G247" s="217"/>
      <c r="H247" s="217"/>
      <c r="I247" s="217"/>
      <c r="J247" s="239"/>
      <c r="K247" s="201"/>
      <c r="L247" s="199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</row>
    <row r="248" spans="6:42">
      <c r="F248" s="217"/>
      <c r="G248" s="217"/>
      <c r="H248" s="217"/>
      <c r="I248" s="217"/>
      <c r="J248" s="383"/>
      <c r="K248" s="201"/>
      <c r="L248" s="199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</row>
    <row r="249" spans="6:42">
      <c r="F249" s="217"/>
      <c r="G249" s="217"/>
      <c r="H249" s="217"/>
      <c r="I249" s="217"/>
      <c r="J249" s="217"/>
      <c r="K249" s="217"/>
      <c r="L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</row>
    <row r="250" spans="6:42" ht="15.75">
      <c r="F250" s="217"/>
      <c r="G250" s="217"/>
      <c r="H250" s="217"/>
      <c r="I250" s="217"/>
      <c r="J250" s="246"/>
      <c r="K250" s="217"/>
      <c r="L250" s="236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</row>
    <row r="251" spans="6:42">
      <c r="F251" s="217"/>
      <c r="G251" s="217"/>
      <c r="H251" s="217"/>
      <c r="I251" s="217"/>
      <c r="J251" s="217"/>
      <c r="K251" s="236"/>
      <c r="L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</row>
    <row r="252" spans="6:42">
      <c r="F252" s="217"/>
      <c r="G252" s="217"/>
      <c r="H252" s="217"/>
      <c r="I252" s="217"/>
      <c r="J252" s="217"/>
      <c r="K252" s="236"/>
      <c r="L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</row>
    <row r="253" spans="6:42">
      <c r="F253" s="217"/>
      <c r="G253" s="217"/>
      <c r="H253" s="217"/>
      <c r="I253" s="217"/>
      <c r="J253" s="217"/>
      <c r="K253" s="236"/>
      <c r="L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</row>
    <row r="254" spans="6:42">
      <c r="F254" s="217"/>
      <c r="G254" s="217"/>
      <c r="H254" s="217"/>
      <c r="I254" s="217"/>
      <c r="J254" s="217"/>
      <c r="K254" s="236"/>
      <c r="L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</row>
    <row r="255" spans="6:42">
      <c r="F255" s="217"/>
      <c r="G255" s="217"/>
      <c r="H255" s="217"/>
      <c r="I255" s="217"/>
      <c r="J255" s="217"/>
      <c r="K255" s="236"/>
      <c r="L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</row>
    <row r="256" spans="6:42">
      <c r="F256" s="217"/>
      <c r="G256" s="217"/>
      <c r="H256" s="217"/>
      <c r="I256" s="217"/>
      <c r="J256" s="217"/>
      <c r="K256" s="236"/>
      <c r="L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</row>
    <row r="257" spans="6:42">
      <c r="F257" s="217"/>
      <c r="G257" s="217"/>
      <c r="H257" s="217"/>
      <c r="I257" s="217"/>
      <c r="J257" s="217"/>
      <c r="K257" s="236"/>
      <c r="L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</row>
    <row r="258" spans="6:42">
      <c r="F258" s="217"/>
      <c r="G258" s="217"/>
      <c r="H258" s="217"/>
      <c r="I258" s="217"/>
      <c r="J258" s="217"/>
      <c r="K258" s="236"/>
      <c r="L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</row>
    <row r="259" spans="6:42">
      <c r="F259" s="217"/>
      <c r="G259" s="217"/>
      <c r="H259" s="217"/>
      <c r="I259" s="217"/>
      <c r="J259" s="217"/>
      <c r="K259" s="236"/>
      <c r="L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</row>
    <row r="260" spans="6:42">
      <c r="F260" s="217"/>
      <c r="G260" s="217"/>
      <c r="H260" s="217"/>
      <c r="I260" s="217"/>
      <c r="J260" s="217"/>
      <c r="K260" s="236"/>
      <c r="L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</row>
    <row r="261" spans="6:42">
      <c r="F261" s="217"/>
      <c r="G261" s="217"/>
      <c r="H261" s="217"/>
      <c r="I261" s="217"/>
      <c r="J261" s="217"/>
      <c r="K261" s="236"/>
      <c r="L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</row>
    <row r="262" spans="6:42">
      <c r="F262" s="217"/>
      <c r="G262" s="217"/>
      <c r="H262" s="217"/>
      <c r="I262" s="217"/>
      <c r="J262" s="217"/>
      <c r="K262" s="236"/>
      <c r="L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</row>
    <row r="263" spans="6:42">
      <c r="F263" s="217"/>
      <c r="G263" s="217"/>
      <c r="H263" s="217"/>
      <c r="I263" s="217"/>
      <c r="J263" s="217"/>
      <c r="K263" s="236"/>
      <c r="L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</row>
    <row r="264" spans="6:42">
      <c r="F264" s="217"/>
      <c r="G264" s="217"/>
      <c r="H264" s="217"/>
      <c r="I264" s="217"/>
      <c r="J264" s="217"/>
      <c r="K264" s="236"/>
      <c r="L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</row>
    <row r="265" spans="6:42">
      <c r="F265" s="217"/>
      <c r="G265" s="217"/>
      <c r="H265" s="217"/>
      <c r="I265" s="217"/>
      <c r="J265" s="217"/>
      <c r="K265" s="236"/>
      <c r="L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</row>
    <row r="266" spans="6:42">
      <c r="F266" s="217"/>
      <c r="G266" s="217"/>
      <c r="H266" s="217"/>
      <c r="I266" s="217"/>
      <c r="J266" s="217"/>
      <c r="K266" s="236"/>
      <c r="L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</row>
    <row r="267" spans="6:42">
      <c r="F267" s="217"/>
      <c r="G267" s="217"/>
      <c r="H267" s="217"/>
      <c r="I267" s="217"/>
      <c r="J267" s="217"/>
      <c r="K267" s="236"/>
      <c r="L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</row>
    <row r="268" spans="6:42">
      <c r="F268" s="217"/>
      <c r="G268" s="217"/>
      <c r="H268" s="217"/>
      <c r="I268" s="217"/>
      <c r="J268" s="217"/>
      <c r="K268" s="236"/>
      <c r="L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</row>
    <row r="269" spans="6:42">
      <c r="F269" s="217"/>
      <c r="G269" s="217"/>
      <c r="H269" s="217"/>
      <c r="I269" s="217"/>
      <c r="J269" s="217"/>
      <c r="K269" s="236"/>
      <c r="L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</row>
    <row r="270" spans="6:42">
      <c r="F270" s="217"/>
      <c r="G270" s="217"/>
      <c r="H270" s="217"/>
      <c r="I270" s="217"/>
      <c r="J270" s="217"/>
      <c r="K270" s="236"/>
      <c r="L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</row>
    <row r="271" spans="6:42" ht="12" customHeight="1">
      <c r="F271" s="217"/>
      <c r="G271" s="217"/>
      <c r="H271" s="217"/>
      <c r="I271" s="217"/>
      <c r="J271" s="217"/>
      <c r="K271" s="236"/>
      <c r="L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</row>
    <row r="272" spans="6:42" ht="11.25" customHeight="1">
      <c r="F272" s="217"/>
      <c r="G272" s="217"/>
      <c r="H272" s="217"/>
      <c r="I272" s="217"/>
      <c r="J272" s="217"/>
      <c r="K272" s="236"/>
      <c r="L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</row>
    <row r="273" spans="6:42" ht="12" customHeight="1">
      <c r="F273" s="217"/>
      <c r="G273" s="217"/>
      <c r="H273" s="217"/>
      <c r="I273" s="217"/>
      <c r="J273" s="217"/>
      <c r="K273" s="236"/>
      <c r="L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</row>
    <row r="274" spans="6:42">
      <c r="F274" s="217"/>
      <c r="G274" s="217"/>
      <c r="H274" s="217"/>
      <c r="I274" s="217"/>
      <c r="J274" s="217"/>
      <c r="K274" s="236"/>
      <c r="L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</row>
    <row r="275" spans="6:42">
      <c r="F275" s="217"/>
      <c r="G275" s="217"/>
      <c r="H275" s="217"/>
      <c r="I275" s="217"/>
      <c r="J275" s="217"/>
      <c r="K275" s="236"/>
      <c r="L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</row>
    <row r="276" spans="6:42">
      <c r="F276" s="217"/>
      <c r="G276" s="217"/>
      <c r="H276" s="217"/>
      <c r="I276" s="217"/>
      <c r="J276" s="217"/>
      <c r="K276" s="236"/>
      <c r="L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</row>
    <row r="277" spans="6:42">
      <c r="F277" s="217"/>
      <c r="G277" s="217"/>
      <c r="H277" s="217"/>
      <c r="I277" s="217"/>
      <c r="J277" s="217"/>
      <c r="K277" s="236"/>
      <c r="L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</row>
    <row r="278" spans="6:42">
      <c r="F278" s="217"/>
      <c r="G278" s="217"/>
      <c r="H278" s="217"/>
      <c r="I278" s="217"/>
      <c r="J278" s="217"/>
      <c r="K278" s="236"/>
      <c r="L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</row>
    <row r="279" spans="6:42">
      <c r="F279" s="217"/>
      <c r="G279" s="217"/>
      <c r="H279" s="217"/>
      <c r="I279" s="217"/>
      <c r="J279" s="217"/>
      <c r="K279" s="236"/>
      <c r="L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</row>
    <row r="280" spans="6:42">
      <c r="F280" s="217"/>
      <c r="G280" s="217"/>
      <c r="H280" s="217"/>
      <c r="I280" s="217"/>
      <c r="J280" s="217"/>
      <c r="K280" s="236"/>
      <c r="L280" s="217"/>
      <c r="P280" s="217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</row>
    <row r="281" spans="6:42">
      <c r="F281" s="217"/>
      <c r="G281" s="217"/>
      <c r="H281" s="217"/>
      <c r="I281" s="217"/>
      <c r="J281" s="217"/>
      <c r="K281" s="236"/>
      <c r="L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</row>
    <row r="282" spans="6:42">
      <c r="F282" s="217"/>
      <c r="G282" s="217"/>
      <c r="H282" s="217"/>
      <c r="I282" s="217"/>
      <c r="J282" s="217"/>
      <c r="K282" s="236"/>
      <c r="L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</row>
    <row r="283" spans="6:42">
      <c r="F283" s="217"/>
      <c r="G283" s="217"/>
      <c r="H283" s="217"/>
      <c r="I283" s="217"/>
      <c r="J283" s="217"/>
      <c r="K283" s="236"/>
      <c r="L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</row>
    <row r="284" spans="6:42">
      <c r="F284" s="217"/>
      <c r="G284" s="217"/>
      <c r="H284" s="217"/>
      <c r="I284" s="217"/>
      <c r="J284" s="217"/>
      <c r="K284" s="236"/>
      <c r="L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</row>
    <row r="285" spans="6:42">
      <c r="F285" s="217"/>
      <c r="G285" s="217"/>
      <c r="H285" s="217"/>
      <c r="I285" s="217"/>
      <c r="J285" s="217"/>
      <c r="K285" s="236"/>
      <c r="L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</row>
    <row r="286" spans="6:42">
      <c r="F286" s="217"/>
      <c r="G286" s="217"/>
      <c r="H286" s="217"/>
      <c r="I286" s="217"/>
      <c r="J286" s="217"/>
      <c r="K286" s="236"/>
      <c r="L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</row>
    <row r="287" spans="6:42">
      <c r="F287" s="217"/>
      <c r="G287" s="217"/>
      <c r="H287" s="217"/>
      <c r="I287" s="217"/>
      <c r="J287" s="217"/>
      <c r="K287" s="236"/>
      <c r="L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</row>
    <row r="288" spans="6:42">
      <c r="F288" s="217"/>
      <c r="G288" s="217"/>
      <c r="H288" s="217"/>
      <c r="I288" s="217"/>
      <c r="J288" s="217"/>
      <c r="K288" s="236"/>
      <c r="L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</row>
    <row r="289" spans="6:30">
      <c r="F289" s="217"/>
      <c r="G289" s="217"/>
      <c r="H289" s="217"/>
      <c r="I289" s="217"/>
      <c r="J289" s="217"/>
      <c r="K289" s="236"/>
      <c r="L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</row>
    <row r="290" spans="6:30">
      <c r="F290" s="217"/>
      <c r="G290" s="217"/>
      <c r="H290" s="217"/>
      <c r="I290" s="217"/>
      <c r="J290" s="217"/>
      <c r="K290" s="236"/>
      <c r="L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</row>
    <row r="291" spans="6:30">
      <c r="F291" s="217"/>
      <c r="G291" s="217"/>
      <c r="H291" s="217"/>
      <c r="I291" s="217"/>
      <c r="J291" s="217"/>
      <c r="K291" s="236"/>
      <c r="L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</row>
    <row r="292" spans="6:30">
      <c r="F292" s="217"/>
      <c r="G292" s="217"/>
      <c r="H292" s="217"/>
      <c r="I292" s="217"/>
      <c r="J292" s="217"/>
      <c r="K292" s="236"/>
      <c r="L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</row>
    <row r="293" spans="6:30">
      <c r="F293" s="217"/>
      <c r="G293" s="217"/>
      <c r="H293" s="217"/>
      <c r="I293" s="217"/>
      <c r="J293" s="217"/>
      <c r="K293" s="236"/>
      <c r="L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</row>
    <row r="294" spans="6:30">
      <c r="F294" s="217"/>
      <c r="G294" s="217"/>
      <c r="H294" s="217"/>
      <c r="I294" s="217"/>
      <c r="J294" s="217"/>
      <c r="K294" s="236"/>
      <c r="L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</row>
    <row r="295" spans="6:30">
      <c r="F295" s="217"/>
      <c r="G295" s="217"/>
      <c r="H295" s="217"/>
      <c r="I295" s="217"/>
      <c r="J295" s="217"/>
      <c r="K295" s="236"/>
      <c r="L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</row>
    <row r="296" spans="6:30">
      <c r="F296" s="217"/>
      <c r="G296" s="217"/>
      <c r="H296" s="217"/>
      <c r="I296" s="217"/>
      <c r="J296" s="217"/>
      <c r="K296" s="236"/>
      <c r="L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</row>
    <row r="297" spans="6:30">
      <c r="F297" s="217"/>
      <c r="G297" s="217"/>
      <c r="H297" s="217"/>
      <c r="I297" s="217"/>
      <c r="J297" s="217"/>
      <c r="K297" s="236"/>
      <c r="L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</row>
    <row r="298" spans="6:30">
      <c r="F298" s="217"/>
      <c r="G298" s="217"/>
      <c r="H298" s="217"/>
      <c r="I298" s="217"/>
      <c r="J298" s="217"/>
      <c r="K298" s="236"/>
      <c r="L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</row>
    <row r="299" spans="6:30">
      <c r="F299" s="217"/>
      <c r="G299" s="217"/>
      <c r="H299" s="217"/>
      <c r="I299" s="217"/>
      <c r="J299" s="217"/>
      <c r="K299" s="236"/>
      <c r="L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</row>
    <row r="300" spans="6:30">
      <c r="F300" s="217"/>
      <c r="G300" s="217"/>
      <c r="H300" s="217"/>
      <c r="I300" s="217"/>
      <c r="J300" s="217"/>
      <c r="K300" s="236"/>
      <c r="L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</row>
    <row r="301" spans="6:30">
      <c r="F301" s="217"/>
      <c r="G301" s="217"/>
      <c r="H301" s="217"/>
      <c r="I301" s="217"/>
      <c r="J301" s="217"/>
      <c r="K301" s="236"/>
      <c r="L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</row>
    <row r="302" spans="6:30">
      <c r="F302" s="217"/>
      <c r="G302" s="217"/>
      <c r="H302" s="217"/>
      <c r="I302" s="217"/>
      <c r="J302" s="217"/>
      <c r="K302" s="236"/>
      <c r="L302" s="217"/>
      <c r="P302" s="11"/>
    </row>
    <row r="303" spans="6:30">
      <c r="F303" s="217"/>
      <c r="G303" s="217"/>
      <c r="H303" s="217"/>
      <c r="I303" s="217"/>
      <c r="J303" s="217"/>
      <c r="K303" s="236"/>
      <c r="L303" s="217"/>
      <c r="P303" s="11"/>
    </row>
    <row r="304" spans="6:30">
      <c r="F304" s="217"/>
      <c r="G304" s="217"/>
      <c r="H304" s="217"/>
      <c r="I304" s="217"/>
      <c r="J304" s="217"/>
      <c r="K304" s="236"/>
      <c r="L304" s="217"/>
      <c r="P304" s="11"/>
    </row>
    <row r="305" spans="2:16">
      <c r="F305" s="217"/>
      <c r="G305" s="217"/>
      <c r="H305" s="217"/>
      <c r="I305" s="217"/>
      <c r="J305" s="217"/>
      <c r="K305" s="236"/>
      <c r="L305" s="217"/>
      <c r="P305" s="11"/>
    </row>
    <row r="306" spans="2:16">
      <c r="F306" s="217"/>
      <c r="G306" s="217"/>
      <c r="H306" s="217"/>
      <c r="I306" s="217"/>
      <c r="J306" s="217"/>
      <c r="K306" s="236"/>
      <c r="L306" s="217"/>
      <c r="P306" s="11"/>
    </row>
    <row r="307" spans="2:16">
      <c r="F307" s="217"/>
      <c r="G307" s="217"/>
      <c r="H307" s="217"/>
      <c r="I307" s="217"/>
      <c r="J307" s="217"/>
      <c r="K307" s="236"/>
      <c r="L307" s="217"/>
      <c r="P307" s="11"/>
    </row>
    <row r="308" spans="2:16">
      <c r="F308" s="11"/>
      <c r="G308" s="11"/>
      <c r="H308" s="11"/>
      <c r="I308" s="11"/>
      <c r="J308" s="217"/>
      <c r="K308" s="236"/>
      <c r="L308" s="217"/>
      <c r="P308" s="11"/>
    </row>
    <row r="309" spans="2:16">
      <c r="J309" s="217"/>
      <c r="K309" s="236"/>
      <c r="L309" s="217"/>
    </row>
    <row r="310" spans="2:16">
      <c r="J310" s="217"/>
      <c r="K310" s="236"/>
      <c r="L310" s="217"/>
    </row>
    <row r="311" spans="2:16">
      <c r="J311" s="217"/>
      <c r="K311" s="236"/>
      <c r="L311" s="217"/>
    </row>
    <row r="312" spans="2:16">
      <c r="J312" s="217"/>
      <c r="K312" s="236"/>
      <c r="L312" s="217"/>
    </row>
    <row r="313" spans="2:16">
      <c r="J313" s="217"/>
      <c r="K313" s="236"/>
      <c r="L313" s="217"/>
    </row>
    <row r="314" spans="2:16">
      <c r="J314" s="217"/>
      <c r="K314" s="236"/>
      <c r="L314" s="217"/>
    </row>
    <row r="315" spans="2:16">
      <c r="J315" s="217"/>
      <c r="K315" s="236"/>
      <c r="L315" s="217"/>
    </row>
    <row r="316" spans="2:16">
      <c r="J316" s="217"/>
      <c r="K316" s="236"/>
      <c r="L316" s="217"/>
    </row>
    <row r="317" spans="2:16">
      <c r="J317" s="217"/>
      <c r="K317" s="236"/>
      <c r="L317" s="217"/>
    </row>
    <row r="318" spans="2:16">
      <c r="B318" s="217"/>
      <c r="C318" s="236"/>
      <c r="D318" s="217"/>
      <c r="J318" s="217"/>
      <c r="K318" s="236"/>
      <c r="L318" s="217"/>
    </row>
    <row r="319" spans="2:16">
      <c r="J319" s="217"/>
      <c r="K319" s="236"/>
      <c r="L319" s="217"/>
    </row>
    <row r="320" spans="2:16">
      <c r="J320" s="217"/>
      <c r="K320" s="236"/>
      <c r="L320" s="217"/>
    </row>
    <row r="321" spans="10:12">
      <c r="J321" s="217"/>
      <c r="K321" s="236"/>
      <c r="L321" s="217"/>
    </row>
    <row r="322" spans="10:12">
      <c r="J322" s="217"/>
      <c r="K322" s="236"/>
      <c r="L322" s="217"/>
    </row>
    <row r="323" spans="10:12">
      <c r="J323" s="217"/>
      <c r="K323" s="236"/>
      <c r="L323" s="217"/>
    </row>
    <row r="428" spans="10:12">
      <c r="J428" s="217"/>
      <c r="K428" s="236"/>
      <c r="L428" s="217"/>
    </row>
    <row r="429" spans="10:12">
      <c r="J429" s="217"/>
      <c r="K429" s="236"/>
      <c r="L429" s="217"/>
    </row>
    <row r="430" spans="10:12">
      <c r="J430" s="217"/>
      <c r="K430" s="236"/>
      <c r="L430" s="217"/>
    </row>
    <row r="431" spans="10:12">
      <c r="J431" s="217"/>
      <c r="K431" s="236"/>
      <c r="L431" s="217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zoomScaleNormal="100" workbookViewId="0">
      <pane xSplit="1" topLeftCell="B1" activePane="topRight" state="frozen"/>
      <selection pane="topRight" activeCell="M31" sqref="M31"/>
    </sheetView>
  </sheetViews>
  <sheetFormatPr defaultRowHeight="15"/>
  <cols>
    <col min="1" max="1" width="17.7109375" customWidth="1"/>
    <col min="2" max="2" width="4.7109375" customWidth="1"/>
    <col min="3" max="3" width="5.85546875" customWidth="1"/>
    <col min="4" max="4" width="4.5703125" customWidth="1"/>
    <col min="5" max="5" width="5.42578125" customWidth="1"/>
    <col min="6" max="6" width="4.42578125" customWidth="1"/>
    <col min="7" max="7" width="5.140625" customWidth="1"/>
    <col min="8" max="8" width="4.140625" customWidth="1"/>
    <col min="9" max="9" width="4.7109375" bestFit="1" customWidth="1"/>
    <col min="10" max="10" width="4.5703125" customWidth="1"/>
    <col min="11" max="11" width="5.28515625" customWidth="1"/>
    <col min="12" max="12" width="4.28515625" customWidth="1"/>
    <col min="13" max="13" width="5.42578125" customWidth="1"/>
    <col min="14" max="14" width="4.28515625" customWidth="1"/>
    <col min="15" max="15" width="6.28515625" bestFit="1" customWidth="1"/>
    <col min="16" max="16" width="4.85546875" customWidth="1"/>
    <col min="17" max="17" width="5.42578125" customWidth="1"/>
    <col min="18" max="18" width="5.5703125" customWidth="1"/>
    <col min="19" max="19" width="7" customWidth="1"/>
    <col min="20" max="20" width="4.85546875" customWidth="1"/>
    <col min="21" max="21" width="6.28515625" bestFit="1" customWidth="1"/>
    <col min="22" max="22" width="4.7109375" customWidth="1"/>
    <col min="23" max="23" width="6.28515625" bestFit="1" customWidth="1"/>
    <col min="24" max="24" width="4.85546875" customWidth="1"/>
    <col min="25" max="25" width="6.5703125" customWidth="1"/>
    <col min="26" max="26" width="9.42578125"/>
    <col min="27" max="27" width="28.42578125"/>
    <col min="28" max="1025" width="8.28515625"/>
  </cols>
  <sheetData>
    <row r="1" spans="1:69">
      <c r="A1" t="s">
        <v>183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G2" t="s">
        <v>184</v>
      </c>
      <c r="K2" t="s">
        <v>185</v>
      </c>
      <c r="AA2" s="18"/>
      <c r="AB2" s="18"/>
      <c r="AC2" s="31"/>
      <c r="AD2" s="19"/>
      <c r="AE2" s="19"/>
      <c r="AF2" s="19"/>
      <c r="AG2" s="19"/>
      <c r="AH2" s="19"/>
      <c r="AI2" s="19"/>
      <c r="AJ2" s="19"/>
      <c r="AK2" s="19"/>
      <c r="AL2" s="18"/>
      <c r="AM2" s="18"/>
      <c r="AN2" s="11"/>
      <c r="AO2" s="18"/>
      <c r="AP2" s="31"/>
      <c r="AQ2" s="18"/>
      <c r="AR2" s="18"/>
      <c r="AS2" s="31"/>
      <c r="AT2" s="11"/>
      <c r="AU2" s="31"/>
      <c r="AV2" s="18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186</v>
      </c>
      <c r="AA3" s="18"/>
      <c r="AB3" s="18"/>
      <c r="AC3" s="31"/>
      <c r="AD3" s="19"/>
      <c r="AE3" s="19"/>
      <c r="AF3" s="19"/>
      <c r="AG3" s="19"/>
      <c r="AH3" s="19"/>
      <c r="AI3" s="19"/>
      <c r="AJ3" s="19"/>
      <c r="AK3" s="19"/>
      <c r="AL3" s="18"/>
      <c r="AM3" s="18"/>
      <c r="AN3" s="18"/>
      <c r="AO3" s="18"/>
      <c r="AP3" s="31"/>
      <c r="AQ3" s="18"/>
      <c r="AR3" s="18"/>
      <c r="AS3" s="31"/>
      <c r="AT3" s="11"/>
      <c r="AU3" s="31"/>
      <c r="AV3" s="18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33"/>
      <c r="B4" s="148" t="s">
        <v>187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94"/>
      <c r="Y4" s="72"/>
      <c r="AA4" s="31"/>
      <c r="AB4" s="31"/>
      <c r="AC4" s="31"/>
      <c r="AD4" s="19"/>
      <c r="AE4" s="19"/>
      <c r="AF4" s="19"/>
      <c r="AG4" s="19"/>
      <c r="AH4" s="19"/>
      <c r="AI4" s="19"/>
      <c r="AJ4" s="19"/>
      <c r="AK4" s="19"/>
      <c r="AL4" s="18"/>
      <c r="AM4" s="18"/>
      <c r="AN4" s="18"/>
      <c r="AO4" s="18"/>
      <c r="AP4" s="31"/>
      <c r="AQ4" s="31"/>
      <c r="AR4" s="31"/>
      <c r="AS4" s="31"/>
      <c r="AT4" s="11"/>
      <c r="AU4" s="31"/>
      <c r="AV4" s="18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19" t="s">
        <v>188</v>
      </c>
      <c r="B5" s="112" t="s">
        <v>189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38"/>
      <c r="Y5" s="101"/>
      <c r="AA5" s="18"/>
      <c r="AB5" s="31"/>
      <c r="AC5" s="3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31"/>
      <c r="AQ5" s="18"/>
      <c r="AR5" s="31"/>
      <c r="AS5" s="31"/>
      <c r="AT5" s="11"/>
      <c r="AU5" s="31"/>
      <c r="AV5" s="18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19"/>
      <c r="B6" s="150" t="s">
        <v>120</v>
      </c>
      <c r="C6" s="117"/>
      <c r="D6" s="150" t="s">
        <v>190</v>
      </c>
      <c r="E6" s="151"/>
      <c r="F6" s="86"/>
      <c r="G6" s="98"/>
      <c r="H6" s="86"/>
      <c r="I6" s="98"/>
      <c r="J6" s="86"/>
      <c r="K6" s="98"/>
      <c r="L6" s="86"/>
      <c r="M6" s="98"/>
      <c r="N6" s="86"/>
      <c r="O6" s="98"/>
      <c r="P6" s="116"/>
      <c r="Q6" s="72"/>
      <c r="R6" s="86"/>
      <c r="S6" s="98"/>
      <c r="T6" s="86"/>
      <c r="U6" s="98"/>
      <c r="V6" s="86"/>
      <c r="W6" s="98"/>
      <c r="X6" s="86"/>
      <c r="Y6" s="98"/>
      <c r="AA6" s="31"/>
      <c r="AB6" s="18"/>
      <c r="AC6" s="31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31"/>
      <c r="AQ6" s="31"/>
      <c r="AR6" s="18"/>
      <c r="AS6" s="31"/>
      <c r="AT6" s="11"/>
      <c r="AU6" s="31"/>
      <c r="AV6" s="18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19"/>
      <c r="B7" s="150" t="s">
        <v>191</v>
      </c>
      <c r="C7" s="117"/>
      <c r="D7" s="150" t="s">
        <v>192</v>
      </c>
      <c r="E7" s="151"/>
      <c r="F7" s="86"/>
      <c r="G7" s="98"/>
      <c r="H7" s="86"/>
      <c r="I7" s="98"/>
      <c r="J7" s="86"/>
      <c r="K7" s="98"/>
      <c r="L7" s="86" t="s">
        <v>193</v>
      </c>
      <c r="M7" s="98"/>
      <c r="N7" s="86" t="s">
        <v>193</v>
      </c>
      <c r="O7" s="98"/>
      <c r="P7" s="86"/>
      <c r="Q7" s="98"/>
      <c r="R7" s="86" t="s">
        <v>194</v>
      </c>
      <c r="S7" s="98"/>
      <c r="T7" s="86" t="s">
        <v>195</v>
      </c>
      <c r="U7" s="98"/>
      <c r="V7" s="86" t="s">
        <v>115</v>
      </c>
      <c r="W7" s="98"/>
      <c r="X7" s="86" t="s">
        <v>145</v>
      </c>
      <c r="Y7" s="98"/>
      <c r="AA7" s="18"/>
      <c r="AB7" s="19"/>
      <c r="AC7" s="31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1"/>
      <c r="AQ7" s="31"/>
      <c r="AR7" s="19"/>
      <c r="AS7" s="31"/>
      <c r="AT7" s="18"/>
      <c r="AU7" s="31"/>
      <c r="AV7" s="18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thickBot="1">
      <c r="A8" s="119"/>
      <c r="B8" s="152" t="s">
        <v>120</v>
      </c>
      <c r="C8" s="153"/>
      <c r="D8" s="152" t="s">
        <v>191</v>
      </c>
      <c r="E8" s="154"/>
      <c r="F8" s="78" t="s">
        <v>135</v>
      </c>
      <c r="G8" s="101"/>
      <c r="H8" s="78" t="s">
        <v>139</v>
      </c>
      <c r="I8" s="101"/>
      <c r="J8" s="78" t="s">
        <v>79</v>
      </c>
      <c r="K8" s="101"/>
      <c r="L8" s="78" t="s">
        <v>196</v>
      </c>
      <c r="M8" s="101"/>
      <c r="N8" s="126" t="s">
        <v>197</v>
      </c>
      <c r="O8" s="101"/>
      <c r="P8" s="78" t="s">
        <v>100</v>
      </c>
      <c r="Q8" s="101"/>
      <c r="R8" s="78" t="s">
        <v>198</v>
      </c>
      <c r="S8" s="101"/>
      <c r="T8" s="78" t="s">
        <v>199</v>
      </c>
      <c r="U8" s="101"/>
      <c r="V8" s="78" t="s">
        <v>200</v>
      </c>
      <c r="W8" s="101"/>
      <c r="X8" s="126" t="s">
        <v>201</v>
      </c>
      <c r="Y8" s="101"/>
      <c r="AA8" s="18"/>
      <c r="AB8" s="31"/>
      <c r="AC8" s="3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31"/>
      <c r="AQ8" s="31"/>
      <c r="AR8" s="31"/>
      <c r="AS8" s="11"/>
      <c r="AT8" s="90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thickBot="1">
      <c r="A9" s="122"/>
      <c r="B9" s="1378" t="s">
        <v>202</v>
      </c>
      <c r="C9" s="1379" t="s">
        <v>71</v>
      </c>
      <c r="D9" s="1378" t="s">
        <v>202</v>
      </c>
      <c r="E9" s="1379" t="s">
        <v>71</v>
      </c>
      <c r="F9" s="1378" t="s">
        <v>202</v>
      </c>
      <c r="G9" s="1379" t="s">
        <v>71</v>
      </c>
      <c r="H9" s="1378" t="s">
        <v>202</v>
      </c>
      <c r="I9" s="1379" t="s">
        <v>71</v>
      </c>
      <c r="J9" s="1378" t="s">
        <v>202</v>
      </c>
      <c r="K9" s="1379" t="s">
        <v>71</v>
      </c>
      <c r="L9" s="1378" t="s">
        <v>202</v>
      </c>
      <c r="M9" s="1379" t="s">
        <v>71</v>
      </c>
      <c r="N9" s="1378" t="s">
        <v>202</v>
      </c>
      <c r="O9" s="1379" t="s">
        <v>71</v>
      </c>
      <c r="P9" s="1378" t="s">
        <v>202</v>
      </c>
      <c r="Q9" s="1379" t="s">
        <v>71</v>
      </c>
      <c r="R9" s="1381" t="s">
        <v>202</v>
      </c>
      <c r="S9" s="1379" t="s">
        <v>71</v>
      </c>
      <c r="T9" s="1378" t="s">
        <v>202</v>
      </c>
      <c r="U9" s="1379" t="s">
        <v>71</v>
      </c>
      <c r="V9" s="1378" t="s">
        <v>202</v>
      </c>
      <c r="W9" s="1379" t="s">
        <v>71</v>
      </c>
      <c r="X9" s="1378" t="s">
        <v>202</v>
      </c>
      <c r="Y9" s="1382" t="s">
        <v>71</v>
      </c>
      <c r="AA9" s="18"/>
      <c r="AB9" s="31"/>
      <c r="AC9" s="31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1"/>
      <c r="AQ9" s="155"/>
      <c r="AR9" s="3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31"/>
      <c r="B10" s="936"/>
      <c r="C10" s="1377">
        <v>1</v>
      </c>
      <c r="D10" s="835"/>
      <c r="E10" s="1377">
        <v>1</v>
      </c>
      <c r="F10" s="835"/>
      <c r="G10" s="1377">
        <v>1</v>
      </c>
      <c r="H10" s="835"/>
      <c r="I10" s="1377">
        <v>1</v>
      </c>
      <c r="J10" s="835"/>
      <c r="K10" s="1377">
        <v>1</v>
      </c>
      <c r="L10" s="835"/>
      <c r="M10" s="1377">
        <v>1.02</v>
      </c>
      <c r="N10" s="835"/>
      <c r="O10" s="1377">
        <v>1.01</v>
      </c>
      <c r="P10" s="835"/>
      <c r="Q10" s="1377">
        <v>1</v>
      </c>
      <c r="R10" s="835"/>
      <c r="S10" s="1377">
        <v>1.01</v>
      </c>
      <c r="T10" s="835"/>
      <c r="U10" s="1377">
        <v>1.01</v>
      </c>
      <c r="V10" s="835"/>
      <c r="W10" s="1377">
        <v>1.01</v>
      </c>
      <c r="X10" s="835"/>
      <c r="Y10" s="1377">
        <v>1</v>
      </c>
      <c r="AA10" s="18"/>
      <c r="AB10" s="31"/>
      <c r="AC10" s="31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31"/>
      <c r="AQ10" s="155"/>
      <c r="AR10" s="3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107"/>
      <c r="B11" s="131"/>
      <c r="C11" s="1374">
        <v>1</v>
      </c>
      <c r="D11" s="1238"/>
      <c r="E11" s="1374">
        <v>1</v>
      </c>
      <c r="F11" s="1238"/>
      <c r="G11" s="1374">
        <v>1</v>
      </c>
      <c r="H11" s="1238"/>
      <c r="I11" s="1374">
        <v>1</v>
      </c>
      <c r="J11" s="1238"/>
      <c r="K11" s="1374">
        <v>1</v>
      </c>
      <c r="L11" s="1238"/>
      <c r="M11" s="1376">
        <v>1.02</v>
      </c>
      <c r="N11" s="1238"/>
      <c r="O11" s="1376">
        <v>1.01</v>
      </c>
      <c r="P11" s="1238"/>
      <c r="Q11" s="1374">
        <v>1</v>
      </c>
      <c r="R11" s="1238"/>
      <c r="S11" s="1376">
        <v>1.01</v>
      </c>
      <c r="T11" s="1238"/>
      <c r="U11" s="1376">
        <v>1.01</v>
      </c>
      <c r="V11" s="1238"/>
      <c r="W11" s="1376">
        <v>1.01</v>
      </c>
      <c r="X11" s="1238"/>
      <c r="Y11" s="1374">
        <v>1</v>
      </c>
      <c r="AA11" s="18"/>
      <c r="AB11" s="31"/>
      <c r="AC11" s="31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1"/>
      <c r="AQ11" s="155"/>
      <c r="AR11" s="3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18"/>
      <c r="AB12" s="31"/>
      <c r="AC12" s="31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31"/>
      <c r="AQ12" s="155"/>
      <c r="AR12" s="3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18"/>
      <c r="AB13" s="31"/>
      <c r="AC13" s="31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1"/>
      <c r="AQ13" s="155"/>
      <c r="AR13" s="3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18"/>
      <c r="AB14" s="31"/>
      <c r="AC14" s="31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31"/>
      <c r="AQ14" s="155"/>
      <c r="AR14" s="3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203</v>
      </c>
      <c r="AA15" s="18"/>
      <c r="AB15" s="31"/>
      <c r="AC15" s="31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1"/>
      <c r="AQ15" s="155"/>
      <c r="AR15" s="3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33"/>
      <c r="B16" s="156" t="s">
        <v>187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72"/>
      <c r="AA16" s="18"/>
      <c r="AB16" s="31"/>
      <c r="AC16" s="31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31"/>
      <c r="AQ16" s="155"/>
      <c r="AR16" s="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19" t="s">
        <v>188</v>
      </c>
      <c r="B17" s="78" t="s">
        <v>189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101"/>
      <c r="AA17" s="18"/>
      <c r="AB17" s="31"/>
      <c r="AC17" s="31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1"/>
      <c r="AQ17" s="155"/>
      <c r="AR17" s="3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86"/>
      <c r="B18" s="157"/>
      <c r="C18" s="121"/>
      <c r="D18" s="144"/>
      <c r="E18" s="144"/>
      <c r="F18" s="116"/>
      <c r="G18" s="72"/>
      <c r="H18" s="11"/>
      <c r="I18" s="98"/>
      <c r="J18" s="86"/>
      <c r="K18" s="98"/>
      <c r="L18" s="86"/>
      <c r="M18" s="98"/>
      <c r="N18" s="86"/>
      <c r="O18" s="98"/>
      <c r="P18" s="116"/>
      <c r="Q18" s="72"/>
      <c r="R18" s="86"/>
      <c r="S18" s="98"/>
      <c r="T18" s="86"/>
      <c r="U18" s="98"/>
      <c r="V18" s="86"/>
      <c r="W18" s="98"/>
      <c r="X18" s="86"/>
      <c r="Y18" s="98"/>
      <c r="AA18" s="18"/>
      <c r="AB18" s="31"/>
      <c r="AC18" s="31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31"/>
      <c r="AQ18" s="155"/>
      <c r="AR18" s="3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86"/>
      <c r="B19" s="158" t="s">
        <v>110</v>
      </c>
      <c r="C19" s="117"/>
      <c r="D19" s="79" t="s">
        <v>112</v>
      </c>
      <c r="E19" s="144"/>
      <c r="F19" s="150" t="s">
        <v>204</v>
      </c>
      <c r="G19" s="98"/>
      <c r="H19" s="11" t="s">
        <v>205</v>
      </c>
      <c r="I19" s="98"/>
      <c r="J19" s="86" t="s">
        <v>148</v>
      </c>
      <c r="K19" s="98"/>
      <c r="L19" s="86" t="s">
        <v>148</v>
      </c>
      <c r="M19" s="98"/>
      <c r="N19" s="86" t="s">
        <v>101</v>
      </c>
      <c r="O19" s="98"/>
      <c r="P19" s="86" t="s">
        <v>206</v>
      </c>
      <c r="Q19" s="98"/>
      <c r="R19" s="86" t="s">
        <v>76</v>
      </c>
      <c r="S19" s="98"/>
      <c r="T19" s="125" t="s">
        <v>207</v>
      </c>
      <c r="U19" s="98"/>
      <c r="V19" s="86" t="s">
        <v>82</v>
      </c>
      <c r="W19" s="98"/>
      <c r="X19" s="86" t="s">
        <v>208</v>
      </c>
      <c r="Y19" s="98"/>
      <c r="AA19" s="18"/>
      <c r="AB19" s="31"/>
      <c r="AC19" s="3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1"/>
      <c r="AQ19" s="155"/>
      <c r="AR19" s="3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5" thickBot="1">
      <c r="A20" s="86"/>
      <c r="B20" s="159"/>
      <c r="C20" s="153"/>
      <c r="D20" s="160"/>
      <c r="E20" s="161"/>
      <c r="F20" s="152"/>
      <c r="G20" s="101"/>
      <c r="H20" s="38"/>
      <c r="I20" s="101"/>
      <c r="J20" s="78" t="s">
        <v>209</v>
      </c>
      <c r="K20" s="101"/>
      <c r="L20" s="152" t="s">
        <v>210</v>
      </c>
      <c r="M20" s="101"/>
      <c r="N20" s="126" t="s">
        <v>211</v>
      </c>
      <c r="O20" s="101"/>
      <c r="P20" s="78"/>
      <c r="Q20" s="101"/>
      <c r="R20" s="78"/>
      <c r="S20" s="101"/>
      <c r="T20" s="78" t="s">
        <v>199</v>
      </c>
      <c r="U20" s="101"/>
      <c r="V20" s="78"/>
      <c r="W20" s="101"/>
      <c r="X20" s="162" t="s">
        <v>212</v>
      </c>
      <c r="Y20" s="101"/>
      <c r="AA20" s="18"/>
      <c r="AB20" s="31"/>
      <c r="AC20" s="3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31"/>
      <c r="AQ20" s="155"/>
      <c r="AR20" s="3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22"/>
      <c r="B21" s="1378" t="s">
        <v>202</v>
      </c>
      <c r="C21" s="1379" t="s">
        <v>71</v>
      </c>
      <c r="D21" s="1378" t="s">
        <v>202</v>
      </c>
      <c r="E21" s="1379" t="s">
        <v>71</v>
      </c>
      <c r="F21" s="145" t="s">
        <v>202</v>
      </c>
      <c r="G21" s="1380" t="s">
        <v>71</v>
      </c>
      <c r="H21" s="1378" t="s">
        <v>202</v>
      </c>
      <c r="I21" s="1379" t="s">
        <v>71</v>
      </c>
      <c r="J21" s="1378" t="s">
        <v>202</v>
      </c>
      <c r="K21" s="1379" t="s">
        <v>71</v>
      </c>
      <c r="L21" s="49" t="s">
        <v>202</v>
      </c>
      <c r="M21" s="163" t="s">
        <v>71</v>
      </c>
      <c r="N21" s="1378" t="s">
        <v>202</v>
      </c>
      <c r="O21" s="1379" t="s">
        <v>71</v>
      </c>
      <c r="P21" s="1378" t="s">
        <v>202</v>
      </c>
      <c r="Q21" s="1379" t="s">
        <v>71</v>
      </c>
      <c r="R21" s="1381" t="s">
        <v>202</v>
      </c>
      <c r="S21" s="1379" t="s">
        <v>71</v>
      </c>
      <c r="T21" s="1378" t="s">
        <v>202</v>
      </c>
      <c r="U21" s="1379" t="s">
        <v>71</v>
      </c>
      <c r="V21" s="1378" t="s">
        <v>202</v>
      </c>
      <c r="W21" s="1379" t="s">
        <v>71</v>
      </c>
      <c r="X21" s="1378" t="s">
        <v>202</v>
      </c>
      <c r="Y21" s="1382" t="s">
        <v>71</v>
      </c>
      <c r="AA21" s="18"/>
      <c r="AB21" s="31"/>
      <c r="AC21" s="3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1"/>
      <c r="AQ21" s="155"/>
      <c r="AR21" s="3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31"/>
      <c r="B22" s="835"/>
      <c r="C22" s="1377">
        <v>1</v>
      </c>
      <c r="D22" s="835"/>
      <c r="E22" s="1377">
        <v>1</v>
      </c>
      <c r="F22" s="835"/>
      <c r="G22" s="1377">
        <v>1.01</v>
      </c>
      <c r="H22" s="835"/>
      <c r="I22" s="1377">
        <v>1</v>
      </c>
      <c r="J22" s="835"/>
      <c r="K22" s="1377">
        <v>1</v>
      </c>
      <c r="L22" s="835"/>
      <c r="M22" s="1377">
        <v>1</v>
      </c>
      <c r="N22" s="835"/>
      <c r="O22" s="1377">
        <v>1.01</v>
      </c>
      <c r="P22" s="835"/>
      <c r="Q22" s="1377">
        <v>1.01</v>
      </c>
      <c r="R22" s="835"/>
      <c r="S22" s="1377">
        <v>1</v>
      </c>
      <c r="T22" s="835"/>
      <c r="U22" s="1377">
        <v>1</v>
      </c>
      <c r="V22" s="835"/>
      <c r="W22" s="1377">
        <v>1</v>
      </c>
      <c r="X22" s="835"/>
      <c r="Y22" s="1377">
        <v>1</v>
      </c>
      <c r="AA22" s="18"/>
      <c r="AB22" s="31"/>
      <c r="AC22" s="31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31"/>
      <c r="AQ22" s="155"/>
      <c r="AR22" s="3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107"/>
      <c r="B23" s="1375"/>
      <c r="C23" s="1374">
        <v>1</v>
      </c>
      <c r="D23" s="1238"/>
      <c r="E23" s="1374">
        <v>1</v>
      </c>
      <c r="F23" s="1238"/>
      <c r="G23" s="1376">
        <v>1.01</v>
      </c>
      <c r="H23" s="1238"/>
      <c r="I23" s="1374">
        <v>1</v>
      </c>
      <c r="J23" s="1238"/>
      <c r="K23" s="1374">
        <v>1</v>
      </c>
      <c r="L23" s="1238"/>
      <c r="M23" s="1374">
        <v>1</v>
      </c>
      <c r="N23" s="1238"/>
      <c r="O23" s="1376">
        <v>1.01</v>
      </c>
      <c r="P23" s="1238"/>
      <c r="Q23" s="1376">
        <v>1.01</v>
      </c>
      <c r="R23" s="1238"/>
      <c r="S23" s="1374">
        <v>1</v>
      </c>
      <c r="T23" s="1238"/>
      <c r="U23" s="1374">
        <v>1</v>
      </c>
      <c r="V23" s="1238"/>
      <c r="W23" s="1374">
        <v>1</v>
      </c>
      <c r="X23" s="1238"/>
      <c r="Y23" s="1374">
        <v>1</v>
      </c>
      <c r="AA23" s="18"/>
      <c r="AB23" s="31"/>
      <c r="AC23" s="31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31"/>
      <c r="AQ23" s="155"/>
      <c r="AR23" s="3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18"/>
      <c r="AB24" s="31"/>
      <c r="AC24" s="31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31"/>
      <c r="AQ24" s="155"/>
      <c r="AR24" s="3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18"/>
      <c r="AB25" s="31"/>
      <c r="AC25" s="31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31"/>
      <c r="AQ25" s="155"/>
      <c r="AR25" s="3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18"/>
      <c r="AB26" s="31"/>
      <c r="AC26" s="16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4"/>
      <c r="AQ26" s="155"/>
      <c r="AR26" s="3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18"/>
      <c r="AB27" s="31"/>
      <c r="AC27" s="164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4"/>
      <c r="AQ27" s="155"/>
      <c r="AR27" s="3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18"/>
      <c r="AB28" s="31"/>
      <c r="AC28" s="164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4"/>
      <c r="AQ28" s="155"/>
      <c r="AR28" s="3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18"/>
      <c r="AB29" s="31"/>
      <c r="AC29" s="31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31"/>
      <c r="AQ29" s="155"/>
      <c r="AR29" s="3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18"/>
      <c r="AB30" s="31"/>
      <c r="AC30" s="16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4"/>
      <c r="AQ30" s="155"/>
      <c r="AR30" s="3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18"/>
      <c r="AB31" s="31"/>
      <c r="AC31" s="31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31"/>
      <c r="AQ31" s="155"/>
      <c r="AR31" s="3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18"/>
      <c r="AB32" s="31"/>
      <c r="AC32" s="31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1"/>
      <c r="AQ32" s="155"/>
      <c r="AR32" s="3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18"/>
      <c r="AB33" s="31"/>
      <c r="AC33" s="31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31"/>
      <c r="AQ33" s="155"/>
      <c r="AR33" s="3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18"/>
      <c r="AB34" s="31"/>
      <c r="AC34" s="31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31"/>
      <c r="AQ34" s="155"/>
      <c r="AR34" s="3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18"/>
      <c r="AB35" s="31"/>
      <c r="AC35" s="31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31"/>
      <c r="AQ35" s="155"/>
      <c r="AR35" s="3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18"/>
      <c r="AB36" s="31"/>
      <c r="AC36" s="31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66"/>
      <c r="AP36" s="164"/>
      <c r="AQ36" s="155"/>
      <c r="AR36" s="3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18"/>
      <c r="AB37" s="31"/>
      <c r="AC37" s="31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66"/>
      <c r="AP37" s="164"/>
      <c r="AQ37" s="155"/>
      <c r="AR37" s="3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18"/>
      <c r="AB38" s="31"/>
      <c r="AC38" s="31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4"/>
      <c r="AQ38" s="155"/>
      <c r="AR38" s="3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18"/>
      <c r="AB39" s="31"/>
      <c r="AC39" s="31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64"/>
      <c r="AQ39" s="155"/>
      <c r="AR39" s="3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ЗАВТРАК меню  12-18л.</vt:lpstr>
      <vt:lpstr>ЗАВТРАК раскладка 12-18л.</vt:lpstr>
      <vt:lpstr>ЗАВТРАК  ведомость 12-18л. </vt:lpstr>
      <vt:lpstr>ОБЕД меню  12-18л. </vt:lpstr>
      <vt:lpstr>ОБЕД раскладка 12-18л. </vt:lpstr>
      <vt:lpstr>ОБЕД  ведомость 12-18л.</vt:lpstr>
      <vt:lpstr>КОМПАНОВКА  меню 7-18 лет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2021-08-23T22:17:16Z</cp:lastPrinted>
  <dcterms:created xsi:type="dcterms:W3CDTF">2006-09-28T05:33:49Z</dcterms:created>
  <dcterms:modified xsi:type="dcterms:W3CDTF">2021-08-29T22:10:48Z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