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 firstSheet="4" activeTab="6"/>
  </bookViews>
  <sheets>
    <sheet name="ЗАВТРАКИ меню  7-11л. РАБ" sheetId="17" r:id="rId1"/>
    <sheet name="ЗАВТРАК раскладка 7-11л" sheetId="13" r:id="rId2"/>
    <sheet name="ЗАВТРАК  ведомость 7-11л." sheetId="12" r:id="rId3"/>
    <sheet name="ОБЕД  меню  7-11л." sheetId="8" r:id="rId4"/>
    <sheet name="ОБЕД раскладка 7-11л. " sheetId="7" r:id="rId5"/>
    <sheet name="ОБЕД  ведомость 7-11л." sheetId="9" r:id="rId6"/>
    <sheet name="КОМПАНОВКА меню" sheetId="18" r:id="rId7"/>
    <sheet name="выполн нат норм" sheetId="5" r:id="rId8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80" i="13" l="1"/>
  <c r="E184" i="17"/>
  <c r="F184" i="17"/>
  <c r="G184" i="17"/>
  <c r="H184" i="17"/>
  <c r="E173" i="17"/>
  <c r="F173" i="17"/>
  <c r="G173" i="17"/>
  <c r="H173" i="17"/>
  <c r="E159" i="17"/>
  <c r="F159" i="17"/>
  <c r="G159" i="17"/>
  <c r="H159" i="17"/>
  <c r="E147" i="17"/>
  <c r="F147" i="17"/>
  <c r="G147" i="17"/>
  <c r="H147" i="17"/>
  <c r="E135" i="17"/>
  <c r="F135" i="17"/>
  <c r="G135" i="17"/>
  <c r="H135" i="17"/>
  <c r="E121" i="17"/>
  <c r="F121" i="17"/>
  <c r="G121" i="17"/>
  <c r="H121" i="17"/>
  <c r="E105" i="17"/>
  <c r="F105" i="17"/>
  <c r="G105" i="17"/>
  <c r="H105" i="17"/>
  <c r="E94" i="17"/>
  <c r="F94" i="17"/>
  <c r="G94" i="17"/>
  <c r="H94" i="17"/>
  <c r="E81" i="17"/>
  <c r="F81" i="17"/>
  <c r="G81" i="17"/>
  <c r="H81" i="17"/>
  <c r="E69" i="17"/>
  <c r="F69" i="17"/>
  <c r="G69" i="17"/>
  <c r="H69" i="17"/>
  <c r="J106" i="17"/>
  <c r="J122" i="17"/>
  <c r="J136" i="17"/>
  <c r="J148" i="17"/>
  <c r="J160" i="17"/>
  <c r="J174" i="17"/>
  <c r="J185" i="17"/>
  <c r="H183" i="17"/>
  <c r="H182" i="17"/>
  <c r="H181" i="17"/>
  <c r="H180" i="17"/>
  <c r="H179" i="17"/>
  <c r="H172" i="17"/>
  <c r="H171" i="17"/>
  <c r="H170" i="17"/>
  <c r="H169" i="17"/>
  <c r="H168" i="17"/>
  <c r="H167" i="17"/>
  <c r="H158" i="17"/>
  <c r="H157" i="17"/>
  <c r="H156" i="17"/>
  <c r="H155" i="17"/>
  <c r="H154" i="17"/>
  <c r="H153" i="17"/>
  <c r="H146" i="17"/>
  <c r="H145" i="17"/>
  <c r="H144" i="17"/>
  <c r="H143" i="17"/>
  <c r="H142" i="17"/>
  <c r="H141" i="17"/>
  <c r="H134" i="17"/>
  <c r="H133" i="17"/>
  <c r="H132" i="17"/>
  <c r="H131" i="17"/>
  <c r="H130" i="17"/>
  <c r="H129" i="17"/>
  <c r="H120" i="17"/>
  <c r="H119" i="17"/>
  <c r="H118" i="17"/>
  <c r="H117" i="17"/>
  <c r="H116" i="17"/>
  <c r="H115" i="17"/>
  <c r="H114" i="17"/>
  <c r="H104" i="17"/>
  <c r="H103" i="17"/>
  <c r="H102" i="17"/>
  <c r="H101" i="17"/>
  <c r="H100" i="17"/>
  <c r="J95" i="17"/>
  <c r="H93" i="17"/>
  <c r="H92" i="17"/>
  <c r="H91" i="17"/>
  <c r="H90" i="17"/>
  <c r="H89" i="17"/>
  <c r="H87" i="17"/>
  <c r="J82" i="17"/>
  <c r="H80" i="17"/>
  <c r="H79" i="17"/>
  <c r="H78" i="17"/>
  <c r="H77" i="17"/>
  <c r="H76" i="17"/>
  <c r="H75" i="17"/>
  <c r="J70" i="17"/>
  <c r="H68" i="17"/>
  <c r="H67" i="17"/>
  <c r="H66" i="17"/>
  <c r="H65" i="17"/>
  <c r="H64" i="17"/>
  <c r="H63" i="17"/>
  <c r="E210" i="8" l="1"/>
  <c r="J208" i="8"/>
  <c r="J210" i="8"/>
  <c r="J206" i="8"/>
  <c r="Q89" i="7" l="1"/>
  <c r="Q161" i="7"/>
  <c r="P161" i="7"/>
  <c r="P136" i="7"/>
  <c r="Q136" i="7"/>
  <c r="P103" i="7"/>
  <c r="P69" i="7"/>
  <c r="G16" i="9"/>
  <c r="Q49" i="7"/>
  <c r="P49" i="7"/>
  <c r="E16" i="9"/>
  <c r="Q17" i="7"/>
  <c r="P17" i="7"/>
  <c r="J148" i="8"/>
  <c r="J174" i="8"/>
  <c r="J200" i="8"/>
  <c r="J187" i="8"/>
  <c r="J207" i="8"/>
  <c r="E199" i="8"/>
  <c r="F199" i="8"/>
  <c r="G199" i="8"/>
  <c r="H199" i="8"/>
  <c r="E186" i="8"/>
  <c r="F186" i="8"/>
  <c r="G186" i="8"/>
  <c r="H186" i="8"/>
  <c r="E173" i="8"/>
  <c r="F173" i="8"/>
  <c r="G173" i="8"/>
  <c r="H173" i="8"/>
  <c r="E160" i="8"/>
  <c r="F160" i="8"/>
  <c r="G160" i="8"/>
  <c r="H160" i="8"/>
  <c r="E147" i="8"/>
  <c r="F147" i="8"/>
  <c r="G147" i="8"/>
  <c r="H147" i="8"/>
  <c r="H128" i="8"/>
  <c r="F114" i="8"/>
  <c r="F101" i="8"/>
  <c r="H198" i="8"/>
  <c r="H197" i="8"/>
  <c r="H196" i="8"/>
  <c r="H195" i="8"/>
  <c r="H194" i="8"/>
  <c r="H193" i="8"/>
  <c r="H192" i="8"/>
  <c r="H185" i="8"/>
  <c r="H184" i="8"/>
  <c r="H183" i="8"/>
  <c r="H182" i="8"/>
  <c r="H181" i="8"/>
  <c r="H180" i="8"/>
  <c r="H179" i="8"/>
  <c r="H172" i="8"/>
  <c r="H171" i="8"/>
  <c r="H170" i="8"/>
  <c r="H169" i="8"/>
  <c r="H168" i="8"/>
  <c r="H167" i="8"/>
  <c r="H166" i="8"/>
  <c r="J161" i="8"/>
  <c r="H159" i="8"/>
  <c r="H158" i="8"/>
  <c r="H157" i="8"/>
  <c r="H156" i="8"/>
  <c r="H155" i="8"/>
  <c r="H154" i="8"/>
  <c r="H153" i="8"/>
  <c r="H146" i="8"/>
  <c r="H145" i="8"/>
  <c r="H144" i="8"/>
  <c r="H143" i="8"/>
  <c r="H142" i="8"/>
  <c r="H141" i="8"/>
  <c r="H140" i="8"/>
  <c r="E73" i="8"/>
  <c r="E87" i="8"/>
  <c r="E101" i="8"/>
  <c r="E114" i="8"/>
  <c r="E128" i="8"/>
  <c r="F128" i="8"/>
  <c r="G128" i="8"/>
  <c r="J129" i="8"/>
  <c r="H127" i="8"/>
  <c r="H126" i="8"/>
  <c r="H125" i="8"/>
  <c r="H124" i="8"/>
  <c r="H123" i="8"/>
  <c r="H122" i="8"/>
  <c r="H121" i="8"/>
  <c r="H120" i="8"/>
  <c r="G101" i="8"/>
  <c r="G114" i="8"/>
  <c r="J115" i="8"/>
  <c r="H113" i="8"/>
  <c r="H112" i="8"/>
  <c r="H111" i="8"/>
  <c r="H110" i="8"/>
  <c r="H109" i="8"/>
  <c r="H108" i="8"/>
  <c r="H107" i="8"/>
  <c r="J102" i="8"/>
  <c r="H100" i="8"/>
  <c r="H99" i="8"/>
  <c r="H98" i="8"/>
  <c r="H97" i="8"/>
  <c r="H96" i="8"/>
  <c r="H94" i="8"/>
  <c r="H93" i="8"/>
  <c r="J88" i="8"/>
  <c r="H86" i="8"/>
  <c r="H85" i="8"/>
  <c r="H84" i="8"/>
  <c r="H83" i="8"/>
  <c r="H82" i="8"/>
  <c r="H81" i="8"/>
  <c r="H80" i="8"/>
  <c r="H79" i="8"/>
  <c r="F73" i="8"/>
  <c r="G73" i="8"/>
  <c r="J74" i="8"/>
  <c r="H72" i="8"/>
  <c r="H71" i="8"/>
  <c r="H70" i="8"/>
  <c r="H69" i="8"/>
  <c r="H68" i="8"/>
  <c r="H67" i="8"/>
  <c r="H66" i="8"/>
  <c r="H65" i="8"/>
  <c r="H101" i="8" l="1"/>
  <c r="H114" i="8"/>
  <c r="H87" i="8"/>
  <c r="H73" i="8"/>
  <c r="U90" i="13"/>
  <c r="L27" i="12" s="1"/>
  <c r="T24" i="13"/>
  <c r="U35" i="13"/>
  <c r="T35" i="13"/>
  <c r="T90" i="13"/>
  <c r="P70" i="13"/>
  <c r="P69" i="13"/>
  <c r="Q73" i="13"/>
  <c r="P73" i="13"/>
  <c r="T33" i="13"/>
  <c r="T36" i="13"/>
  <c r="P32" i="13"/>
  <c r="P34" i="13"/>
  <c r="X32" i="13"/>
  <c r="P36" i="13"/>
  <c r="P35" i="13"/>
  <c r="U37" i="13"/>
  <c r="G34" i="12" s="1"/>
  <c r="T37" i="13"/>
  <c r="U33" i="13"/>
  <c r="Q32" i="13"/>
  <c r="G10" i="12" s="1"/>
  <c r="U36" i="13"/>
  <c r="Q34" i="13"/>
  <c r="G16" i="12" s="1"/>
  <c r="P22" i="13"/>
  <c r="Q93" i="13"/>
  <c r="L16" i="12" s="1"/>
  <c r="P93" i="13"/>
  <c r="T13" i="13" l="1"/>
  <c r="P113" i="13" l="1"/>
  <c r="P112" i="13"/>
  <c r="X112" i="13"/>
  <c r="T112" i="13"/>
  <c r="X113" i="13"/>
  <c r="T114" i="13"/>
  <c r="T113" i="13"/>
  <c r="X115" i="13"/>
  <c r="X114" i="13"/>
  <c r="P114" i="13"/>
  <c r="Q115" i="13"/>
  <c r="P115" i="13"/>
  <c r="P108" i="13"/>
  <c r="P105" i="13"/>
  <c r="P103" i="13"/>
  <c r="X106" i="13"/>
  <c r="Q106" i="13"/>
  <c r="P101" i="13"/>
  <c r="P100" i="13"/>
  <c r="X103" i="13"/>
  <c r="T105" i="13"/>
  <c r="P106" i="13"/>
  <c r="T103" i="13"/>
  <c r="P107" i="13"/>
  <c r="T104" i="13"/>
  <c r="T106" i="13"/>
  <c r="X101" i="13"/>
  <c r="P102" i="13"/>
  <c r="T100" i="13"/>
  <c r="T107" i="13"/>
  <c r="T101" i="13"/>
  <c r="X102" i="13"/>
  <c r="T102" i="13"/>
  <c r="X104" i="13" l="1"/>
  <c r="P104" i="13" s="1"/>
  <c r="X95" i="13"/>
  <c r="Y92" i="13"/>
  <c r="Y91" i="13"/>
  <c r="Y93" i="13"/>
  <c r="P91" i="13"/>
  <c r="P90" i="13"/>
  <c r="T92" i="13"/>
  <c r="T93" i="13"/>
  <c r="P95" i="13"/>
  <c r="X91" i="13"/>
  <c r="X93" i="13" s="1"/>
  <c r="P92" i="13" s="1"/>
  <c r="T94" i="13"/>
  <c r="U91" i="13"/>
  <c r="T91" i="13" s="1"/>
  <c r="P96" i="13"/>
  <c r="X92" i="13"/>
  <c r="P94" i="13"/>
  <c r="U82" i="13"/>
  <c r="T82" i="13" s="1"/>
  <c r="U78" i="13"/>
  <c r="Q85" i="13"/>
  <c r="P84" i="13"/>
  <c r="P78" i="13"/>
  <c r="T83" i="13"/>
  <c r="T81" i="13"/>
  <c r="T80" i="13"/>
  <c r="X80" i="13"/>
  <c r="X83" i="13"/>
  <c r="X82" i="13"/>
  <c r="X79" i="13"/>
  <c r="T78" i="13"/>
  <c r="P81" i="13"/>
  <c r="X81" i="13"/>
  <c r="T84" i="13"/>
  <c r="X84" i="13"/>
  <c r="T79" i="13"/>
  <c r="P80" i="13"/>
  <c r="U84" i="13"/>
  <c r="T85" i="13"/>
  <c r="P79" i="13"/>
  <c r="P85" i="13"/>
  <c r="T70" i="13"/>
  <c r="T71" i="13"/>
  <c r="X73" i="13"/>
  <c r="T72" i="13"/>
  <c r="X70" i="13"/>
  <c r="X72" i="13"/>
  <c r="X71" i="13"/>
  <c r="T69" i="13"/>
  <c r="Q71" i="13"/>
  <c r="P71" i="13"/>
  <c r="P74" i="13"/>
  <c r="P58" i="13"/>
  <c r="P51" i="13"/>
  <c r="P57" i="13"/>
  <c r="P56" i="13"/>
  <c r="X59" i="13"/>
  <c r="T54" i="13"/>
  <c r="T52" i="13"/>
  <c r="X52" i="13"/>
  <c r="X54" i="13"/>
  <c r="X56" i="13"/>
  <c r="T55" i="13"/>
  <c r="T51" i="13"/>
  <c r="Q54" i="13"/>
  <c r="P54" i="13"/>
  <c r="T56" i="13"/>
  <c r="X55" i="13"/>
  <c r="X53" i="13"/>
  <c r="P60" i="13"/>
  <c r="P53" i="13"/>
  <c r="U56" i="13"/>
  <c r="T57" i="13"/>
  <c r="U53" i="13"/>
  <c r="T53" i="13" s="1"/>
  <c r="P59" i="13"/>
  <c r="P52" i="13"/>
  <c r="P47" i="13"/>
  <c r="P43" i="13"/>
  <c r="P42" i="13"/>
  <c r="P41" i="13"/>
  <c r="T46" i="13"/>
  <c r="T43" i="13"/>
  <c r="Q46" i="13"/>
  <c r="P46" i="13"/>
  <c r="X45" i="13"/>
  <c r="T44" i="13"/>
  <c r="T45" i="13"/>
  <c r="U45" i="13"/>
  <c r="T42" i="13"/>
  <c r="T41" i="13"/>
  <c r="X43" i="13"/>
  <c r="X42" i="13"/>
  <c r="X44" i="13"/>
  <c r="Q35" i="13"/>
  <c r="T32" i="13"/>
  <c r="U34" i="13"/>
  <c r="T34" i="13" s="1"/>
  <c r="P33" i="13"/>
  <c r="P37" i="13"/>
  <c r="Q33" i="13"/>
  <c r="U23" i="13"/>
  <c r="P26" i="13"/>
  <c r="X27" i="13"/>
  <c r="Y43" i="13"/>
  <c r="Q24" i="13"/>
  <c r="X85" i="13" l="1"/>
  <c r="P82" i="13" s="1"/>
  <c r="X74" i="13"/>
  <c r="P72" i="13" s="1"/>
  <c r="X57" i="13"/>
  <c r="P55" i="13" s="1"/>
  <c r="X46" i="13"/>
  <c r="P44" i="13" s="1"/>
  <c r="P24" i="13" l="1"/>
  <c r="P21" i="13"/>
  <c r="T25" i="13"/>
  <c r="X22" i="13"/>
  <c r="T21" i="13"/>
  <c r="P27" i="13"/>
  <c r="X24" i="13"/>
  <c r="T26" i="13"/>
  <c r="T27" i="13"/>
  <c r="P23" i="13"/>
  <c r="P28" i="13"/>
  <c r="T22" i="13"/>
  <c r="T28" i="13"/>
  <c r="U27" i="13"/>
  <c r="F38" i="12" s="1"/>
  <c r="T23" i="13"/>
  <c r="X23" i="13"/>
  <c r="U11" i="13"/>
  <c r="T11" i="13" s="1"/>
  <c r="X15" i="13"/>
  <c r="P9" i="13"/>
  <c r="T15" i="13"/>
  <c r="T12" i="13"/>
  <c r="Q14" i="13"/>
  <c r="P14" i="13"/>
  <c r="X10" i="13"/>
  <c r="T9" i="13"/>
  <c r="P12" i="13"/>
  <c r="X11" i="13"/>
  <c r="T14" i="13"/>
  <c r="P11" i="13"/>
  <c r="P16" i="13"/>
  <c r="T10" i="13"/>
  <c r="P10" i="13"/>
  <c r="X12" i="13"/>
  <c r="P15" i="13"/>
  <c r="P156" i="7"/>
  <c r="P155" i="7"/>
  <c r="T157" i="7"/>
  <c r="P162" i="7"/>
  <c r="T158" i="7"/>
  <c r="T155" i="7"/>
  <c r="Q158" i="7"/>
  <c r="P158" i="7"/>
  <c r="P163" i="7"/>
  <c r="T160" i="7"/>
  <c r="U156" i="7"/>
  <c r="T156" i="7" s="1"/>
  <c r="T159" i="7"/>
  <c r="P157" i="7"/>
  <c r="U161" i="7"/>
  <c r="T161" i="7"/>
  <c r="X156" i="7"/>
  <c r="X159" i="7" s="1"/>
  <c r="P160" i="7" s="1"/>
  <c r="X157" i="7"/>
  <c r="X158" i="7"/>
  <c r="P159" i="7"/>
  <c r="X25" i="13" l="1"/>
  <c r="X13" i="13"/>
  <c r="P13" i="13" s="1"/>
  <c r="Q148" i="7" l="1"/>
  <c r="P150" i="7"/>
  <c r="Q147" i="7"/>
  <c r="Q145" i="7"/>
  <c r="P145" i="7"/>
  <c r="P143" i="7"/>
  <c r="P142" i="7"/>
  <c r="T148" i="7"/>
  <c r="T150" i="7"/>
  <c r="X143" i="7"/>
  <c r="P144" i="7"/>
  <c r="T143" i="7"/>
  <c r="T151" i="7"/>
  <c r="T145" i="7"/>
  <c r="T144" i="7"/>
  <c r="X144" i="7"/>
  <c r="T149" i="7"/>
  <c r="P147" i="7"/>
  <c r="P148" i="7"/>
  <c r="T147" i="7"/>
  <c r="P149" i="7"/>
  <c r="U146" i="7"/>
  <c r="T146" i="7" s="1"/>
  <c r="T142" i="7"/>
  <c r="U144" i="7"/>
  <c r="X146" i="7"/>
  <c r="U150" i="7"/>
  <c r="X145" i="7"/>
  <c r="Y146" i="7"/>
  <c r="P134" i="7"/>
  <c r="P132" i="7"/>
  <c r="X138" i="7"/>
  <c r="P133" i="7" s="1"/>
  <c r="P138" i="7"/>
  <c r="P131" i="7"/>
  <c r="P130" i="7"/>
  <c r="T131" i="7"/>
  <c r="T132" i="7"/>
  <c r="X131" i="7"/>
  <c r="T133" i="7"/>
  <c r="U137" i="7"/>
  <c r="T137" i="7" s="1"/>
  <c r="X133" i="7"/>
  <c r="U136" i="7"/>
  <c r="U138" i="7" s="1"/>
  <c r="U130" i="7"/>
  <c r="P135" i="7"/>
  <c r="P137" i="7"/>
  <c r="X135" i="7"/>
  <c r="T134" i="7"/>
  <c r="X132" i="7"/>
  <c r="X134" i="7"/>
  <c r="U134" i="7"/>
  <c r="U121" i="7"/>
  <c r="T121" i="7" s="1"/>
  <c r="P124" i="7"/>
  <c r="P120" i="7"/>
  <c r="Q120" i="7"/>
  <c r="U117" i="7"/>
  <c r="P117" i="7"/>
  <c r="P123" i="7"/>
  <c r="T120" i="7"/>
  <c r="X120" i="7"/>
  <c r="X124" i="7"/>
  <c r="T119" i="7"/>
  <c r="T123" i="7"/>
  <c r="X123" i="7"/>
  <c r="T118" i="7"/>
  <c r="P119" i="7"/>
  <c r="T122" i="7"/>
  <c r="X122" i="7"/>
  <c r="X119" i="7"/>
  <c r="X121" i="7"/>
  <c r="T124" i="7"/>
  <c r="T117" i="7"/>
  <c r="P118" i="7"/>
  <c r="U123" i="7"/>
  <c r="X118" i="7"/>
  <c r="Q108" i="7"/>
  <c r="P108" i="7" s="1"/>
  <c r="Q104" i="7"/>
  <c r="Q101" i="7"/>
  <c r="X106" i="7"/>
  <c r="Y106" i="7"/>
  <c r="P99" i="7"/>
  <c r="P98" i="7"/>
  <c r="T100" i="7"/>
  <c r="X99" i="7"/>
  <c r="X101" i="7"/>
  <c r="X100" i="7"/>
  <c r="P107" i="7"/>
  <c r="Q100" i="7"/>
  <c r="P100" i="7"/>
  <c r="P104" i="7"/>
  <c r="T98" i="7"/>
  <c r="T99" i="7"/>
  <c r="T101" i="7"/>
  <c r="U101" i="7"/>
  <c r="P106" i="7"/>
  <c r="X103" i="7"/>
  <c r="P105" i="7"/>
  <c r="P101" i="7"/>
  <c r="X102" i="7"/>
  <c r="X90" i="7"/>
  <c r="Q93" i="7"/>
  <c r="P93" i="7" s="1"/>
  <c r="P88" i="7"/>
  <c r="P84" i="7"/>
  <c r="P87" i="7"/>
  <c r="B114" i="7"/>
  <c r="P86" i="7"/>
  <c r="P81" i="7"/>
  <c r="P80" i="7"/>
  <c r="T80" i="7"/>
  <c r="P92" i="7"/>
  <c r="X81" i="7"/>
  <c r="X84" i="7"/>
  <c r="X86" i="7"/>
  <c r="T81" i="7"/>
  <c r="P91" i="7"/>
  <c r="Q83" i="7"/>
  <c r="P83" i="7"/>
  <c r="T82" i="7"/>
  <c r="X85" i="7"/>
  <c r="P90" i="7"/>
  <c r="P82" i="7"/>
  <c r="T83" i="7"/>
  <c r="P89" i="7"/>
  <c r="I23" i="9"/>
  <c r="X82" i="7"/>
  <c r="U82" i="7"/>
  <c r="X83" i="7"/>
  <c r="Q67" i="7"/>
  <c r="P67" i="7"/>
  <c r="P65" i="7"/>
  <c r="P64" i="7"/>
  <c r="X71" i="7"/>
  <c r="X68" i="7"/>
  <c r="T64" i="7"/>
  <c r="P74" i="7"/>
  <c r="Q70" i="7"/>
  <c r="P70" i="7"/>
  <c r="P75" i="7"/>
  <c r="Q76" i="7"/>
  <c r="P76" i="7"/>
  <c r="P73" i="7"/>
  <c r="X65" i="7"/>
  <c r="X66" i="7"/>
  <c r="P71" i="7"/>
  <c r="P72" i="7"/>
  <c r="Q66" i="7"/>
  <c r="P66" i="7"/>
  <c r="X67" i="7"/>
  <c r="Y68" i="7"/>
  <c r="U48" i="7"/>
  <c r="U43" i="7"/>
  <c r="T43" i="7" s="1"/>
  <c r="P47" i="7"/>
  <c r="P44" i="7"/>
  <c r="P43" i="7"/>
  <c r="T45" i="7"/>
  <c r="T44" i="7"/>
  <c r="T46" i="7"/>
  <c r="P50" i="7"/>
  <c r="P51" i="7"/>
  <c r="Q51" i="7"/>
  <c r="P53" i="7"/>
  <c r="T49" i="7"/>
  <c r="P54" i="7"/>
  <c r="P45" i="7"/>
  <c r="P52" i="7"/>
  <c r="T48" i="7"/>
  <c r="T47" i="7"/>
  <c r="X44" i="7"/>
  <c r="X45" i="7"/>
  <c r="X46" i="7"/>
  <c r="P46" i="7"/>
  <c r="Q45" i="7"/>
  <c r="X27" i="7"/>
  <c r="T28" i="7"/>
  <c r="U28" i="7"/>
  <c r="Q35" i="7"/>
  <c r="P35" i="7"/>
  <c r="P34" i="7"/>
  <c r="P30" i="7"/>
  <c r="Q39" i="7"/>
  <c r="P39" i="7" s="1"/>
  <c r="P38" i="7"/>
  <c r="Q38" i="7"/>
  <c r="P33" i="7"/>
  <c r="P32" i="7"/>
  <c r="P27" i="7"/>
  <c r="P26" i="7"/>
  <c r="P37" i="7"/>
  <c r="X29" i="7"/>
  <c r="T26" i="7"/>
  <c r="T27" i="7"/>
  <c r="P28" i="7"/>
  <c r="P36" i="7"/>
  <c r="X28" i="7"/>
  <c r="U27" i="7"/>
  <c r="X30" i="7"/>
  <c r="P29" i="7"/>
  <c r="Q29" i="7"/>
  <c r="P18" i="7"/>
  <c r="P19" i="7"/>
  <c r="U10" i="7"/>
  <c r="T14" i="7"/>
  <c r="T10" i="7"/>
  <c r="P16" i="7"/>
  <c r="P11" i="7"/>
  <c r="P22" i="7"/>
  <c r="T12" i="7"/>
  <c r="X16" i="7"/>
  <c r="X15" i="7"/>
  <c r="T13" i="7"/>
  <c r="P13" i="7"/>
  <c r="P12" i="7"/>
  <c r="X11" i="7"/>
  <c r="P20" i="7"/>
  <c r="U14" i="7"/>
  <c r="X13" i="7"/>
  <c r="T11" i="7"/>
  <c r="P21" i="7"/>
  <c r="P14" i="7"/>
  <c r="X12" i="7"/>
  <c r="P15" i="7"/>
  <c r="X14" i="7"/>
  <c r="X17" i="7"/>
  <c r="Q13" i="7"/>
  <c r="P10" i="7"/>
  <c r="Y27" i="7"/>
  <c r="Q26" i="7"/>
  <c r="Q27" i="7"/>
  <c r="Q28" i="7"/>
  <c r="Q36" i="7"/>
  <c r="Q37" i="7"/>
  <c r="Y28" i="7"/>
  <c r="Q30" i="7"/>
  <c r="Q32" i="7"/>
  <c r="Y29" i="7"/>
  <c r="Y30" i="7"/>
  <c r="Q33" i="7"/>
  <c r="Q34" i="7"/>
  <c r="U26" i="7"/>
  <c r="Q43" i="7"/>
  <c r="Q44" i="7"/>
  <c r="Q52" i="7"/>
  <c r="Q53" i="7"/>
  <c r="X147" i="7" l="1"/>
  <c r="P146" i="7" s="1"/>
  <c r="X136" i="7"/>
  <c r="T136" i="7"/>
  <c r="T138" i="7" s="1"/>
  <c r="T130" i="7" s="1"/>
  <c r="X104" i="7"/>
  <c r="P102" i="7" s="1"/>
  <c r="X125" i="7"/>
  <c r="P121" i="7" s="1"/>
  <c r="X87" i="7"/>
  <c r="P85" i="7" s="1"/>
  <c r="X47" i="7"/>
  <c r="P48" i="7" s="1"/>
  <c r="X69" i="7"/>
  <c r="P68" i="7" s="1"/>
  <c r="X31" i="7"/>
  <c r="P31" i="7" s="1"/>
  <c r="Y31" i="7"/>
  <c r="Q31" i="7" s="1"/>
  <c r="X18" i="7"/>
  <c r="F39" i="12" l="1"/>
  <c r="E40" i="12" l="1"/>
  <c r="E41" i="12"/>
  <c r="E39" i="12" l="1"/>
  <c r="E42" i="12" l="1"/>
  <c r="U10" i="13"/>
  <c r="Y106" i="13" l="1"/>
  <c r="Q112" i="13"/>
  <c r="Q113" i="13"/>
  <c r="Y112" i="13"/>
  <c r="U112" i="13"/>
  <c r="Y113" i="13"/>
  <c r="U114" i="13"/>
  <c r="U113" i="13"/>
  <c r="Y115" i="13"/>
  <c r="U115" i="13"/>
  <c r="T115" i="13" s="1"/>
  <c r="Y114" i="13"/>
  <c r="Q114" i="13"/>
  <c r="Q105" i="13"/>
  <c r="Q100" i="13"/>
  <c r="Q101" i="13"/>
  <c r="Y103" i="13"/>
  <c r="U105" i="13"/>
  <c r="U103" i="13"/>
  <c r="Q107" i="13"/>
  <c r="U104" i="13"/>
  <c r="U106" i="13"/>
  <c r="Y101" i="13"/>
  <c r="Q102" i="13"/>
  <c r="U100" i="13"/>
  <c r="U101" i="13"/>
  <c r="Q103" i="13"/>
  <c r="U102" i="13"/>
  <c r="Q108" i="13"/>
  <c r="Q90" i="13"/>
  <c r="Q91" i="13"/>
  <c r="U92" i="13"/>
  <c r="U93" i="13"/>
  <c r="Q95" i="13"/>
  <c r="U94" i="13"/>
  <c r="Q96" i="13"/>
  <c r="Q94" i="13"/>
  <c r="Q92" i="13"/>
  <c r="Q84" i="13"/>
  <c r="Q79" i="13"/>
  <c r="Q78" i="13"/>
  <c r="U83" i="13"/>
  <c r="U81" i="13"/>
  <c r="Y80" i="13"/>
  <c r="Y83" i="13"/>
  <c r="Q81" i="13"/>
  <c r="Y81" i="13"/>
  <c r="Y84" i="13"/>
  <c r="Q80" i="13"/>
  <c r="Q69" i="13"/>
  <c r="Q70" i="13"/>
  <c r="Y73" i="13"/>
  <c r="Q57" i="13"/>
  <c r="Q56" i="13"/>
  <c r="Q52" i="13"/>
  <c r="Q51" i="13"/>
  <c r="U54" i="13"/>
  <c r="U52" i="13"/>
  <c r="Y52" i="13"/>
  <c r="Y54" i="13"/>
  <c r="Y56" i="13"/>
  <c r="U55" i="13"/>
  <c r="U51" i="13"/>
  <c r="Q53" i="13"/>
  <c r="Y59" i="13"/>
  <c r="Q59" i="13"/>
  <c r="Q58" i="13"/>
  <c r="Q42" i="13"/>
  <c r="Q41" i="13"/>
  <c r="Q45" i="13"/>
  <c r="U46" i="13"/>
  <c r="U43" i="13"/>
  <c r="Y45" i="13"/>
  <c r="U41" i="13"/>
  <c r="Y42" i="13"/>
  <c r="Y44" i="13"/>
  <c r="Q43" i="13"/>
  <c r="Q47" i="13"/>
  <c r="Q37" i="13"/>
  <c r="Q26" i="13"/>
  <c r="Y27" i="13"/>
  <c r="Y22" i="13"/>
  <c r="Y46" i="13" l="1"/>
  <c r="Q44" i="13" s="1"/>
  <c r="Y15" i="13"/>
  <c r="Y11" i="13"/>
  <c r="Y10" i="13"/>
  <c r="U13" i="13"/>
  <c r="U9" i="13"/>
  <c r="U14" i="13"/>
  <c r="Q11" i="13"/>
  <c r="Q16" i="13"/>
  <c r="Q10" i="13"/>
  <c r="Y12" i="13"/>
  <c r="Q15" i="13"/>
  <c r="U42" i="13"/>
  <c r="U15" i="13"/>
  <c r="U12" i="13"/>
  <c r="U79" i="13"/>
  <c r="U21" i="13"/>
  <c r="Y24" i="13"/>
  <c r="U26" i="13"/>
  <c r="Q23" i="13"/>
  <c r="Q28" i="13"/>
  <c r="U107" i="13"/>
  <c r="Y102" i="13"/>
  <c r="Y104" i="13" s="1"/>
  <c r="Q104" i="13" s="1"/>
  <c r="Q86" i="7"/>
  <c r="Q87" i="7"/>
  <c r="Q19" i="7"/>
  <c r="Y55" i="13"/>
  <c r="Y53" i="13"/>
  <c r="Q60" i="13"/>
  <c r="U57" i="13"/>
  <c r="U25" i="13"/>
  <c r="Q27" i="13"/>
  <c r="Q9" i="13"/>
  <c r="Q12" i="13"/>
  <c r="Y57" i="13" l="1"/>
  <c r="Q55" i="13" s="1"/>
  <c r="Y13" i="13"/>
  <c r="Q13" i="13" s="1"/>
  <c r="Y121" i="7"/>
  <c r="Y71" i="7"/>
  <c r="U157" i="7"/>
  <c r="U98" i="7"/>
  <c r="U131" i="7"/>
  <c r="U44" i="7"/>
  <c r="U46" i="7"/>
  <c r="U160" i="7"/>
  <c r="U122" i="7"/>
  <c r="U12" i="7"/>
  <c r="Q20" i="7"/>
  <c r="Q156" i="7"/>
  <c r="Q155" i="7"/>
  <c r="Q162" i="7"/>
  <c r="U158" i="7"/>
  <c r="U155" i="7"/>
  <c r="Q163" i="7"/>
  <c r="U159" i="7"/>
  <c r="Q157" i="7"/>
  <c r="Y156" i="7"/>
  <c r="Y157" i="7"/>
  <c r="Y158" i="7"/>
  <c r="Q159" i="7"/>
  <c r="Q143" i="7"/>
  <c r="Q142" i="7"/>
  <c r="U148" i="7"/>
  <c r="Y143" i="7"/>
  <c r="Q144" i="7"/>
  <c r="U143" i="7"/>
  <c r="U145" i="7"/>
  <c r="Y144" i="7"/>
  <c r="U149" i="7"/>
  <c r="U147" i="7"/>
  <c r="Q149" i="7"/>
  <c r="U142" i="7"/>
  <c r="Y145" i="7"/>
  <c r="Y138" i="7"/>
  <c r="Q138" i="7"/>
  <c r="Q131" i="7"/>
  <c r="Q130" i="7"/>
  <c r="U132" i="7"/>
  <c r="Y131" i="7"/>
  <c r="U133" i="7"/>
  <c r="Y133" i="7"/>
  <c r="Q135" i="7"/>
  <c r="Q137" i="7"/>
  <c r="Y135" i="7"/>
  <c r="Q134" i="7"/>
  <c r="Y132" i="7"/>
  <c r="Y134" i="7"/>
  <c r="Q132" i="7"/>
  <c r="Q123" i="7"/>
  <c r="Q118" i="7"/>
  <c r="Q117" i="7"/>
  <c r="U120" i="7"/>
  <c r="Y120" i="7"/>
  <c r="Y124" i="7"/>
  <c r="U119" i="7"/>
  <c r="Y123" i="7"/>
  <c r="U118" i="7"/>
  <c r="Q119" i="7"/>
  <c r="Q124" i="7"/>
  <c r="Y118" i="7"/>
  <c r="Q103" i="7"/>
  <c r="Q99" i="7"/>
  <c r="Q98" i="7"/>
  <c r="U100" i="7"/>
  <c r="Y99" i="7"/>
  <c r="Y101" i="7"/>
  <c r="Y100" i="7"/>
  <c r="Q107" i="7"/>
  <c r="Q106" i="7"/>
  <c r="Y103" i="7"/>
  <c r="Q105" i="7"/>
  <c r="Y90" i="7"/>
  <c r="Q81" i="7"/>
  <c r="Q80" i="7"/>
  <c r="Q91" i="7"/>
  <c r="Q92" i="7"/>
  <c r="U80" i="7"/>
  <c r="Y81" i="7"/>
  <c r="Y84" i="7"/>
  <c r="Y86" i="7"/>
  <c r="U81" i="7"/>
  <c r="Y82" i="7"/>
  <c r="Y85" i="7"/>
  <c r="Q90" i="7"/>
  <c r="Q82" i="7"/>
  <c r="Q84" i="7"/>
  <c r="Q69" i="7"/>
  <c r="Q65" i="7"/>
  <c r="Q64" i="7"/>
  <c r="U64" i="7"/>
  <c r="Q74" i="7"/>
  <c r="Q75" i="7"/>
  <c r="Q73" i="7"/>
  <c r="Y66" i="7"/>
  <c r="Q71" i="7"/>
  <c r="Q72" i="7"/>
  <c r="Y67" i="7"/>
  <c r="U45" i="7"/>
  <c r="Q50" i="7"/>
  <c r="Q54" i="7"/>
  <c r="U47" i="7"/>
  <c r="Y44" i="7"/>
  <c r="Y45" i="7"/>
  <c r="Y46" i="7"/>
  <c r="Q47" i="7"/>
  <c r="Q46" i="7"/>
  <c r="Q11" i="7"/>
  <c r="Q10" i="7"/>
  <c r="Q22" i="7"/>
  <c r="Y16" i="7"/>
  <c r="Y15" i="7"/>
  <c r="U13" i="7"/>
  <c r="Q12" i="7"/>
  <c r="Q18" i="7"/>
  <c r="Y11" i="7"/>
  <c r="Y13" i="7"/>
  <c r="U11" i="7"/>
  <c r="Q21" i="7"/>
  <c r="Q14" i="7"/>
  <c r="Y12" i="7"/>
  <c r="Q15" i="7"/>
  <c r="Y14" i="7"/>
  <c r="Y17" i="7"/>
  <c r="U99" i="7"/>
  <c r="U151" i="7"/>
  <c r="Q150" i="7"/>
  <c r="Y119" i="7"/>
  <c r="Y83" i="7"/>
  <c r="Y159" i="7" l="1"/>
  <c r="Q160" i="7" s="1"/>
  <c r="Y147" i="7"/>
  <c r="Q146" i="7" s="1"/>
  <c r="Y136" i="7"/>
  <c r="Q133" i="7" s="1"/>
  <c r="Y87" i="7"/>
  <c r="Q85" i="7" s="1"/>
  <c r="Y47" i="7"/>
  <c r="Q48" i="7" s="1"/>
  <c r="Y18" i="7"/>
  <c r="Q16" i="7" s="1"/>
  <c r="Y122" i="7"/>
  <c r="Y125" i="7" s="1"/>
  <c r="Q121" i="7" s="1"/>
  <c r="U124" i="7"/>
  <c r="Y102" i="7"/>
  <c r="Y104" i="7" s="1"/>
  <c r="Q102" i="7" s="1"/>
  <c r="U83" i="7" l="1"/>
  <c r="Q88" i="7"/>
  <c r="Y65" i="7"/>
  <c r="Y69" i="7" s="1"/>
  <c r="Q68" i="7" s="1"/>
  <c r="U49" i="7"/>
  <c r="Y79" i="13" l="1"/>
  <c r="U24" i="13"/>
  <c r="Q74" i="13"/>
  <c r="Y82" i="13"/>
  <c r="U85" i="13"/>
  <c r="U72" i="13"/>
  <c r="Y71" i="13"/>
  <c r="U69" i="13"/>
  <c r="U44" i="13"/>
  <c r="U32" i="13"/>
  <c r="Y32" i="13"/>
  <c r="Q21" i="13"/>
  <c r="U22" i="13"/>
  <c r="U28" i="13"/>
  <c r="Y23" i="13"/>
  <c r="Y25" i="13" s="1"/>
  <c r="Q25" i="13" s="1"/>
  <c r="Q22" i="13"/>
  <c r="Y85" i="13" l="1"/>
  <c r="Q82" i="13" s="1"/>
  <c r="U70" i="13"/>
  <c r="F87" i="8" l="1"/>
  <c r="G87" i="8"/>
  <c r="E196" i="17" l="1"/>
  <c r="J192" i="17" s="1"/>
  <c r="F196" i="17"/>
  <c r="J193" i="17" s="1"/>
  <c r="Y72" i="13"/>
  <c r="G196" i="17" l="1"/>
  <c r="J194" i="17" s="1"/>
  <c r="I30" i="12" l="1"/>
  <c r="K36" i="12" l="1"/>
  <c r="Y70" i="13"/>
  <c r="Y74" i="13" s="1"/>
  <c r="Q72" i="13" s="1"/>
  <c r="N39" i="12" l="1"/>
  <c r="N40" i="12"/>
  <c r="N41" i="12"/>
  <c r="H210" i="8"/>
  <c r="M39" i="12"/>
  <c r="M40" i="12"/>
  <c r="M41" i="12"/>
  <c r="L39" i="12"/>
  <c r="L40" i="12"/>
  <c r="L41" i="12"/>
  <c r="I39" i="12"/>
  <c r="I40" i="12"/>
  <c r="I41" i="12"/>
  <c r="K39" i="12"/>
  <c r="K40" i="12"/>
  <c r="K41" i="12"/>
  <c r="J39" i="12"/>
  <c r="J40" i="12"/>
  <c r="J41" i="12"/>
  <c r="G39" i="12"/>
  <c r="G40" i="12"/>
  <c r="G41" i="12"/>
  <c r="F40" i="12"/>
  <c r="F41" i="12"/>
  <c r="H196" i="17" l="1"/>
  <c r="J196" i="17" s="1"/>
  <c r="K42" i="12"/>
  <c r="I42" i="12"/>
  <c r="F42" i="12"/>
  <c r="J42" i="12"/>
  <c r="M42" i="12"/>
  <c r="G42" i="12"/>
  <c r="N42" i="12"/>
  <c r="N39" i="9"/>
  <c r="N40" i="9"/>
  <c r="N41" i="9"/>
  <c r="M40" i="9"/>
  <c r="L39" i="9"/>
  <c r="L40" i="9"/>
  <c r="K39" i="9"/>
  <c r="K40" i="9"/>
  <c r="K41" i="9"/>
  <c r="I39" i="9"/>
  <c r="H39" i="9"/>
  <c r="H40" i="9"/>
  <c r="H41" i="9"/>
  <c r="G40" i="9"/>
  <c r="F39" i="9"/>
  <c r="F40" i="9"/>
  <c r="L42" i="12" l="1"/>
  <c r="M39" i="9"/>
  <c r="I40" i="9"/>
  <c r="G39" i="9"/>
  <c r="M41" i="9"/>
  <c r="L41" i="9"/>
  <c r="I41" i="9"/>
  <c r="F41" i="9"/>
  <c r="G41" i="9"/>
  <c r="F42" i="9" l="1"/>
  <c r="I42" i="9"/>
  <c r="G42" i="9"/>
  <c r="N25" i="9" l="1"/>
  <c r="N33" i="9"/>
  <c r="N35" i="9"/>
  <c r="N13" i="9"/>
  <c r="M26" i="9"/>
  <c r="M28" i="9"/>
  <c r="M37" i="9"/>
  <c r="M16" i="9"/>
  <c r="M18" i="9"/>
  <c r="L25" i="9"/>
  <c r="L27" i="9"/>
  <c r="L29" i="9"/>
  <c r="L34" i="9"/>
  <c r="L20" i="9"/>
  <c r="L21" i="9"/>
  <c r="L23" i="9"/>
  <c r="K29" i="9"/>
  <c r="K16" i="9"/>
  <c r="K21" i="9"/>
  <c r="J26" i="9"/>
  <c r="J29" i="9"/>
  <c r="I20" i="9"/>
  <c r="H28" i="9"/>
  <c r="H36" i="9"/>
  <c r="H38" i="9"/>
  <c r="H14" i="9"/>
  <c r="H16" i="9"/>
  <c r="H19" i="9"/>
  <c r="G24" i="9"/>
  <c r="G26" i="9"/>
  <c r="G29" i="9"/>
  <c r="G31" i="9"/>
  <c r="G34" i="9"/>
  <c r="G13" i="9"/>
  <c r="G23" i="9"/>
  <c r="F26" i="9"/>
  <c r="F16" i="9"/>
  <c r="F18" i="9"/>
  <c r="E29" i="9"/>
  <c r="E37" i="9"/>
  <c r="E13" i="9"/>
  <c r="E22" i="9"/>
  <c r="E23" i="9"/>
  <c r="I16" i="9"/>
  <c r="N27" i="9"/>
  <c r="F29" i="9"/>
  <c r="F27" i="9"/>
  <c r="I29" i="9"/>
  <c r="K36" i="9"/>
  <c r="K11" i="9"/>
  <c r="E36" i="9"/>
  <c r="F36" i="9"/>
  <c r="G36" i="9"/>
  <c r="I36" i="9"/>
  <c r="E30" i="9"/>
  <c r="N36" i="9"/>
  <c r="H30" i="9"/>
  <c r="F23" i="9"/>
  <c r="F11" i="9"/>
  <c r="N10" i="9" l="1"/>
  <c r="N29" i="9"/>
  <c r="N23" i="9"/>
  <c r="N38" i="9"/>
  <c r="N30" i="9"/>
  <c r="N11" i="9"/>
  <c r="M30" i="9"/>
  <c r="M27" i="9"/>
  <c r="M23" i="9"/>
  <c r="M36" i="9"/>
  <c r="M11" i="9"/>
  <c r="M29" i="9"/>
  <c r="M38" i="9"/>
  <c r="M14" i="9"/>
  <c r="M10" i="9"/>
  <c r="M9" i="9"/>
  <c r="K28" i="9"/>
  <c r="K27" i="9"/>
  <c r="K18" i="9"/>
  <c r="J30" i="9"/>
  <c r="J32" i="9"/>
  <c r="I30" i="9"/>
  <c r="I18" i="9"/>
  <c r="I27" i="9"/>
  <c r="I38" i="9"/>
  <c r="I14" i="9"/>
  <c r="I11" i="9"/>
  <c r="I28" i="9"/>
  <c r="I10" i="9"/>
  <c r="N16" i="12"/>
  <c r="G30" i="12"/>
  <c r="N18" i="12"/>
  <c r="N36" i="12"/>
  <c r="N24" i="12"/>
  <c r="N25" i="12"/>
  <c r="N31" i="12"/>
  <c r="N32" i="12"/>
  <c r="N33" i="12"/>
  <c r="N34" i="12"/>
  <c r="N35" i="12"/>
  <c r="N37" i="12"/>
  <c r="N13" i="12"/>
  <c r="N20" i="12"/>
  <c r="N21" i="12"/>
  <c r="N22" i="12"/>
  <c r="N23" i="12"/>
  <c r="N38" i="12"/>
  <c r="N11" i="12"/>
  <c r="N26" i="12"/>
  <c r="N27" i="12"/>
  <c r="N28" i="12"/>
  <c r="M24" i="12"/>
  <c r="M26" i="12"/>
  <c r="M28" i="12"/>
  <c r="M31" i="12"/>
  <c r="M32" i="12"/>
  <c r="M34" i="12"/>
  <c r="M35" i="12"/>
  <c r="M37" i="12"/>
  <c r="M38" i="12"/>
  <c r="M11" i="12"/>
  <c r="M13" i="12"/>
  <c r="M14" i="12"/>
  <c r="M16" i="12"/>
  <c r="M18" i="12"/>
  <c r="M20" i="12"/>
  <c r="M21" i="12"/>
  <c r="M22" i="12"/>
  <c r="M23" i="12"/>
  <c r="M30" i="12"/>
  <c r="L24" i="12"/>
  <c r="L25" i="12"/>
  <c r="L26" i="12"/>
  <c r="L29" i="12"/>
  <c r="L31" i="12"/>
  <c r="L32" i="12"/>
  <c r="L33" i="12"/>
  <c r="L34" i="12"/>
  <c r="L35" i="12"/>
  <c r="L36" i="12"/>
  <c r="L37" i="12"/>
  <c r="L11" i="12"/>
  <c r="L14" i="12"/>
  <c r="L18" i="12"/>
  <c r="L19" i="12"/>
  <c r="L20" i="12"/>
  <c r="L21" i="12"/>
  <c r="L23" i="12"/>
  <c r="L28" i="12"/>
  <c r="K24" i="12"/>
  <c r="K25" i="12"/>
  <c r="K27" i="12"/>
  <c r="K31" i="12"/>
  <c r="K32" i="12"/>
  <c r="K33" i="12"/>
  <c r="K34" i="12"/>
  <c r="K35" i="12"/>
  <c r="K37" i="12"/>
  <c r="K13" i="12"/>
  <c r="K16" i="12"/>
  <c r="K19" i="12"/>
  <c r="K21" i="12"/>
  <c r="K22" i="12"/>
  <c r="K23" i="12"/>
  <c r="K10" i="12"/>
  <c r="J28" i="12"/>
  <c r="J38" i="12"/>
  <c r="J30" i="12"/>
  <c r="I26" i="12"/>
  <c r="I28" i="12"/>
  <c r="I36" i="12"/>
  <c r="I10" i="12"/>
  <c r="I11" i="12"/>
  <c r="I16" i="12"/>
  <c r="I20" i="12"/>
  <c r="I18" i="12"/>
  <c r="I27" i="12"/>
  <c r="H28" i="12"/>
  <c r="H38" i="12"/>
  <c r="H10" i="12"/>
  <c r="H14" i="12"/>
  <c r="H16" i="12"/>
  <c r="H19" i="12"/>
  <c r="H30" i="12"/>
  <c r="G24" i="12"/>
  <c r="G26" i="12"/>
  <c r="G29" i="12"/>
  <c r="G31" i="12"/>
  <c r="G23" i="12"/>
  <c r="F26" i="12"/>
  <c r="F32" i="12"/>
  <c r="F36" i="12"/>
  <c r="F11" i="12"/>
  <c r="F16" i="12"/>
  <c r="F23" i="12"/>
  <c r="F10" i="12"/>
  <c r="E28" i="12"/>
  <c r="E29" i="12"/>
  <c r="E30" i="12"/>
  <c r="E13" i="12"/>
  <c r="E22" i="12"/>
  <c r="K29" i="12"/>
  <c r="M29" i="12"/>
  <c r="H27" i="12" l="1"/>
  <c r="N30" i="12" l="1"/>
  <c r="N14" i="12"/>
  <c r="N29" i="12"/>
  <c r="N10" i="12"/>
  <c r="N19" i="12"/>
  <c r="K30" i="12"/>
  <c r="K18" i="12"/>
  <c r="U71" i="13"/>
  <c r="J32" i="12" s="1"/>
  <c r="K20" i="12"/>
  <c r="K14" i="12"/>
  <c r="J16" i="12"/>
  <c r="J9" i="12"/>
  <c r="J10" i="12"/>
  <c r="H9" i="12"/>
  <c r="E27" i="12"/>
  <c r="I29" i="12" l="1"/>
  <c r="F29" i="12"/>
  <c r="F27" i="12"/>
  <c r="I9" i="12"/>
  <c r="I23" i="12"/>
  <c r="M12" i="12"/>
  <c r="I12" i="12"/>
  <c r="I38" i="12"/>
  <c r="N9" i="12"/>
  <c r="I26" i="9"/>
  <c r="I9" i="9"/>
  <c r="N9" i="9"/>
  <c r="E36" i="12"/>
  <c r="M10" i="12"/>
  <c r="M9" i="12"/>
  <c r="M33" i="12"/>
  <c r="M25" i="12"/>
  <c r="M27" i="12"/>
  <c r="M36" i="12"/>
  <c r="L9" i="12"/>
  <c r="L30" i="12"/>
  <c r="L38" i="12"/>
  <c r="L17" i="12"/>
  <c r="L13" i="12"/>
  <c r="L10" i="12"/>
  <c r="L22" i="12"/>
  <c r="K9" i="12"/>
  <c r="K38" i="12"/>
  <c r="K17" i="12"/>
  <c r="K11" i="12"/>
  <c r="K26" i="12"/>
  <c r="K28" i="12"/>
  <c r="J36" i="12"/>
  <c r="J12" i="12"/>
  <c r="J19" i="12"/>
  <c r="H15" i="12"/>
  <c r="H36" i="12"/>
  <c r="G27" i="12"/>
  <c r="F14" i="12"/>
  <c r="F28" i="12"/>
  <c r="F30" i="12"/>
  <c r="F9" i="12"/>
  <c r="F21" i="12"/>
  <c r="E10" i="12"/>
  <c r="E9" i="12"/>
  <c r="E38" i="12"/>
  <c r="E11" i="12"/>
  <c r="E26" i="12"/>
  <c r="M19" i="12"/>
  <c r="M17" i="12"/>
  <c r="L12" i="12"/>
  <c r="K12" i="12"/>
  <c r="J65" i="13"/>
  <c r="B66" i="13"/>
  <c r="H17" i="12"/>
  <c r="E17" i="12"/>
  <c r="N17" i="12" l="1"/>
  <c r="G12" i="12"/>
  <c r="M15" i="12"/>
  <c r="J15" i="12"/>
  <c r="N15" i="12"/>
  <c r="I15" i="12"/>
  <c r="F15" i="12"/>
  <c r="N12" i="12"/>
  <c r="E15" i="12"/>
  <c r="K15" i="12"/>
  <c r="L15" i="12"/>
  <c r="G38" i="9"/>
  <c r="L28" i="9"/>
  <c r="L10" i="9"/>
  <c r="L38" i="9"/>
  <c r="L36" i="9"/>
  <c r="L14" i="9"/>
  <c r="K10" i="9"/>
  <c r="K23" i="9"/>
  <c r="K14" i="9"/>
  <c r="K26" i="9"/>
  <c r="J28" i="9"/>
  <c r="J19" i="9"/>
  <c r="J38" i="9"/>
  <c r="J36" i="9"/>
  <c r="J27" i="9"/>
  <c r="J14" i="9"/>
  <c r="J10" i="9"/>
  <c r="J9" i="9"/>
  <c r="J16" i="9"/>
  <c r="H27" i="9"/>
  <c r="G30" i="9"/>
  <c r="G14" i="9"/>
  <c r="G27" i="9"/>
  <c r="F21" i="9"/>
  <c r="F38" i="9"/>
  <c r="F14" i="9"/>
  <c r="E10" i="9"/>
  <c r="E9" i="9"/>
  <c r="E38" i="9"/>
  <c r="E27" i="9"/>
  <c r="E14" i="9"/>
  <c r="L30" i="9" l="1"/>
  <c r="L9" i="9"/>
  <c r="K38" i="9"/>
  <c r="K9" i="9"/>
  <c r="G10" i="9"/>
  <c r="G9" i="9"/>
  <c r="F28" i="9"/>
  <c r="F10" i="9"/>
  <c r="F9" i="9"/>
  <c r="E11" i="9"/>
  <c r="E26" i="9"/>
  <c r="E28" i="9"/>
  <c r="E40" i="9" l="1"/>
  <c r="E39" i="9"/>
  <c r="E41" i="9"/>
  <c r="N42" i="9"/>
  <c r="L42" i="9" l="1"/>
  <c r="H42" i="9"/>
  <c r="M42" i="9"/>
  <c r="G210" i="8" l="1"/>
  <c r="F210" i="8"/>
  <c r="M15" i="9"/>
  <c r="M17" i="9"/>
  <c r="J12" i="9"/>
  <c r="I12" i="9"/>
  <c r="H15" i="9"/>
  <c r="H17" i="9"/>
  <c r="F12" i="9"/>
  <c r="E12" i="9"/>
  <c r="G12" i="9" l="1"/>
  <c r="H12" i="9"/>
  <c r="N12" i="9"/>
  <c r="M19" i="9"/>
  <c r="H9" i="9"/>
  <c r="H10" i="9"/>
  <c r="K42" i="9"/>
  <c r="J39" i="9"/>
  <c r="J40" i="9"/>
  <c r="J41" i="9"/>
  <c r="E15" i="9"/>
  <c r="F15" i="9"/>
  <c r="G15" i="9"/>
  <c r="L15" i="9"/>
  <c r="J15" i="9"/>
  <c r="K15" i="9"/>
  <c r="N15" i="9" l="1"/>
  <c r="I15" i="9"/>
  <c r="J42" i="9"/>
  <c r="E42" i="9"/>
  <c r="H42" i="12" l="1"/>
  <c r="H40" i="12"/>
  <c r="H41" i="12"/>
  <c r="H39" i="12"/>
  <c r="P25" i="13" l="1"/>
</calcChain>
</file>

<file path=xl/sharedStrings.xml><?xml version="1.0" encoding="utf-8"?>
<sst xmlns="http://schemas.openxmlformats.org/spreadsheetml/2006/main" count="3529" uniqueCount="632">
  <si>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</si>
  <si>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</si>
  <si>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</si>
  <si>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</si>
  <si>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</si>
  <si>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</si>
  <si>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</si>
  <si>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</si>
  <si>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</si>
  <si>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</si>
  <si>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</si>
  <si>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</si>
  <si>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Хлеб ржанной</t>
  </si>
  <si>
    <t>338 / 11</t>
  </si>
  <si>
    <t>Норма по СанПин</t>
  </si>
  <si>
    <t>131/11</t>
  </si>
  <si>
    <t>Хлеб ржаной</t>
  </si>
  <si>
    <t>День</t>
  </si>
  <si>
    <t>349/11</t>
  </si>
  <si>
    <t>223 /11</t>
  </si>
  <si>
    <t>376/11</t>
  </si>
  <si>
    <t>Чай с сахаром</t>
  </si>
  <si>
    <t>71/11</t>
  </si>
  <si>
    <t>265/11</t>
  </si>
  <si>
    <t>182/11</t>
  </si>
  <si>
    <t>382/11</t>
  </si>
  <si>
    <t xml:space="preserve">Какао с молоком </t>
  </si>
  <si>
    <t>239/11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</si>
  <si>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</si>
  <si>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</si>
  <si>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</si>
  <si>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</si>
  <si>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</si>
  <si>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</si>
  <si>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</si>
  <si>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</si>
  <si>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</si>
  <si>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</si>
  <si>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</si>
  <si>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</si>
  <si>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</si>
  <si>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</si>
  <si>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</si>
  <si>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</si>
  <si>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</si>
  <si>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</si>
  <si>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</si>
  <si>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</si>
  <si>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</si>
  <si>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</si>
  <si>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</si>
  <si>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</si>
  <si>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</si>
  <si>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</si>
  <si>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</si>
  <si>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</si>
  <si>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</si>
  <si>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</si>
  <si>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</si>
  <si>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</si>
  <si>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</si>
  <si>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</si>
  <si>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</si>
  <si>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</si>
  <si>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</si>
  <si>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</si>
  <si>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</si>
  <si>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</si>
  <si>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</si>
  <si>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</si>
  <si>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</si>
  <si>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</si>
  <si>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</si>
  <si>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</si>
  <si>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</si>
  <si>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</si>
  <si>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</si>
  <si>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</si>
  <si>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</si>
  <si>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</si>
  <si>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</si>
  <si>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1я-неделя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</si>
  <si>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</si>
  <si>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</si>
  <si>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</si>
  <si>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</si>
  <si>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</si>
  <si>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</si>
  <si>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</si>
  <si>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</si>
  <si>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</si>
  <si>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</si>
  <si>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</si>
  <si>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зелень</t>
  </si>
  <si>
    <t>м/слив</t>
  </si>
  <si>
    <t>лук</t>
  </si>
  <si>
    <t>овощи</t>
  </si>
  <si>
    <t>м/растит</t>
  </si>
  <si>
    <t>фрукты</t>
  </si>
  <si>
    <t>кондитер</t>
  </si>
  <si>
    <t>свекла</t>
  </si>
  <si>
    <t>рыба</t>
  </si>
  <si>
    <t xml:space="preserve">дрожжи </t>
  </si>
  <si>
    <t>хлеб пш.</t>
  </si>
  <si>
    <t>мука пш.</t>
  </si>
  <si>
    <t>молоко</t>
  </si>
  <si>
    <t>вода</t>
  </si>
  <si>
    <t>м/сливочное</t>
  </si>
  <si>
    <t>сухари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</si>
  <si>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</si>
  <si>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</si>
  <si>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</si>
  <si>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</si>
  <si>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</si>
  <si>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</si>
  <si>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</si>
  <si>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</si>
  <si>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</si>
  <si>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</si>
  <si>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</si>
  <si>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</si>
  <si>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</si>
  <si>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</si>
  <si>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</si>
  <si>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</si>
  <si>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мука на подпыл</t>
  </si>
  <si>
    <t>дрожжи</t>
  </si>
  <si>
    <t>яйца</t>
  </si>
  <si>
    <t>сл/ масло</t>
  </si>
  <si>
    <t>яйцо</t>
  </si>
  <si>
    <t xml:space="preserve">картоф    </t>
  </si>
  <si>
    <t>хлеб</t>
  </si>
  <si>
    <t xml:space="preserve">морковь       </t>
  </si>
  <si>
    <t>лук репчат</t>
  </si>
  <si>
    <t xml:space="preserve">лук реп        </t>
  </si>
  <si>
    <t>соус</t>
  </si>
  <si>
    <t>мука пшенич</t>
  </si>
  <si>
    <t>томат пюре</t>
  </si>
  <si>
    <t>2я-неделя</t>
  </si>
  <si>
    <t>Плов с говядиной</t>
  </si>
  <si>
    <t>крупа рисовая</t>
  </si>
  <si>
    <t>лук репч</t>
  </si>
  <si>
    <t>сухарь панирован.</t>
  </si>
  <si>
    <t xml:space="preserve"> / 11</t>
  </si>
  <si>
    <t>картоф</t>
  </si>
  <si>
    <t>мука</t>
  </si>
  <si>
    <t>какао-пор</t>
  </si>
  <si>
    <t>382 /11</t>
  </si>
  <si>
    <t xml:space="preserve">соус в тефтели         </t>
  </si>
  <si>
    <t xml:space="preserve">    / 11</t>
  </si>
  <si>
    <t>капуста б/кач</t>
  </si>
  <si>
    <t>м/сливоч</t>
  </si>
  <si>
    <t>том пюре</t>
  </si>
  <si>
    <t>возрастная категория: 7-11 лет</t>
  </si>
  <si>
    <t>сырьё</t>
  </si>
  <si>
    <t xml:space="preserve">брутто </t>
  </si>
  <si>
    <t>нетто</t>
  </si>
  <si>
    <t>60/30</t>
  </si>
  <si>
    <t>таблица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</si>
  <si>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</si>
  <si>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</si>
  <si>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</si>
  <si>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</si>
  <si>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</si>
  <si>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</si>
  <si>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</si>
  <si>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</si>
  <si>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</si>
  <si>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</si>
  <si>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</si>
  <si>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</si>
  <si>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</si>
  <si>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</si>
  <si>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</si>
  <si>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</si>
  <si>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</si>
  <si>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</si>
  <si>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</si>
  <si>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</si>
  <si>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</si>
  <si>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</si>
  <si>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</si>
  <si>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</si>
  <si>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</si>
  <si>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</si>
  <si>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</si>
  <si>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</si>
  <si>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</si>
  <si>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Котлета рубленая из птицы</t>
  </si>
  <si>
    <t>м /сливочное</t>
  </si>
  <si>
    <t xml:space="preserve">Итого за день по СанПиН  </t>
  </si>
  <si>
    <t xml:space="preserve">      З А В Т Р А К И</t>
  </si>
  <si>
    <t>Кофейный напиток</t>
  </si>
  <si>
    <t>379/11</t>
  </si>
  <si>
    <t>картофельное пюре /</t>
  </si>
  <si>
    <t>83/11</t>
  </si>
  <si>
    <t xml:space="preserve">петрушка </t>
  </si>
  <si>
    <t>лук репч.</t>
  </si>
  <si>
    <t>82/11</t>
  </si>
  <si>
    <t>200/50</t>
  </si>
  <si>
    <t>106/11</t>
  </si>
  <si>
    <t>фрикадельки</t>
  </si>
  <si>
    <t>рыба для бульна</t>
  </si>
  <si>
    <t>бульон</t>
  </si>
  <si>
    <t xml:space="preserve">Суп с крупой </t>
  </si>
  <si>
    <t>102/11</t>
  </si>
  <si>
    <t>плов с говядиной</t>
  </si>
  <si>
    <t>88/11</t>
  </si>
  <si>
    <t>108/11</t>
  </si>
  <si>
    <t>клёцки</t>
  </si>
  <si>
    <t>Суп картоф. с горохом</t>
  </si>
  <si>
    <t xml:space="preserve">       тефтели   </t>
  </si>
  <si>
    <t>горох лущ.</t>
  </si>
  <si>
    <t>Ответственный за разработку меню инженер-технолог       ___________________________________________</t>
  </si>
  <si>
    <t>/Ткаченко А.Н./</t>
  </si>
  <si>
    <t>запеканка из творога с</t>
  </si>
  <si>
    <t>молоком сгущённым</t>
  </si>
  <si>
    <t>Борщ с картофелем и св/капусты</t>
  </si>
  <si>
    <t>О Б Е Д   35 %</t>
  </si>
  <si>
    <t>102 /11</t>
  </si>
  <si>
    <t>Щи из св/капусты с картофелем</t>
  </si>
  <si>
    <t>Суп  картофельный с горохом</t>
  </si>
  <si>
    <t>Суп картофельный с клёцками</t>
  </si>
  <si>
    <t>Фрукты   ( яблоко )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</si>
  <si>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</si>
  <si>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</si>
  <si>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</si>
  <si>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</si>
  <si>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</si>
  <si>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</si>
  <si>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</si>
  <si>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ПЕЧЕНЬ</t>
  </si>
  <si>
    <t>282/11</t>
  </si>
  <si>
    <t>2-й день</t>
  </si>
  <si>
    <t>3-й день</t>
  </si>
  <si>
    <t>1-й день</t>
  </si>
  <si>
    <t>4-й день</t>
  </si>
  <si>
    <t>молоко сгущ.</t>
  </si>
  <si>
    <t xml:space="preserve">   чай с сахаром</t>
  </si>
  <si>
    <t>5-й день</t>
  </si>
  <si>
    <t>6-й день</t>
  </si>
  <si>
    <t>7-й день</t>
  </si>
  <si>
    <t>8-й день</t>
  </si>
  <si>
    <t>9-й день</t>
  </si>
  <si>
    <t>10-й день</t>
  </si>
  <si>
    <t xml:space="preserve">Суп картофельный </t>
  </si>
  <si>
    <t xml:space="preserve"> с горохом</t>
  </si>
  <si>
    <t>возрастная группа 7 -11 лет</t>
  </si>
  <si>
    <t>40/140</t>
  </si>
  <si>
    <t xml:space="preserve">   Россия Краснодарский край </t>
  </si>
  <si>
    <t xml:space="preserve">Котлета рубленная из птицы   </t>
  </si>
  <si>
    <t>190/10</t>
  </si>
  <si>
    <t xml:space="preserve">сок </t>
  </si>
  <si>
    <t>крахмал</t>
  </si>
  <si>
    <t>Сок фруктовый (яблочный)</t>
  </si>
  <si>
    <t>плоды св.</t>
  </si>
  <si>
    <t>6 - й день</t>
  </si>
  <si>
    <t xml:space="preserve">      Возрастная категория:      с   7  до 11 лет</t>
  </si>
  <si>
    <t>7-11 л</t>
  </si>
  <si>
    <t>Среднее за 10  дней (фактически)</t>
  </si>
  <si>
    <t>СанПиН 2.3/2.4.3590 -20</t>
  </si>
  <si>
    <t>З А В Т Р А К   25 %</t>
  </si>
  <si>
    <t>Фрукты свежие ( яблоко )</t>
  </si>
  <si>
    <t>Кисель ассорти фруктовое</t>
  </si>
  <si>
    <t>бедро куриное</t>
  </si>
  <si>
    <t>вода кипяток</t>
  </si>
  <si>
    <t>Бутерброд с сыром</t>
  </si>
  <si>
    <t>батон молочный</t>
  </si>
  <si>
    <t>выход батона</t>
  </si>
  <si>
    <t>петрушка зелень</t>
  </si>
  <si>
    <t>минтай б/г</t>
  </si>
  <si>
    <t>0,19 шт.</t>
  </si>
  <si>
    <t>0,135 шт.</t>
  </si>
  <si>
    <t>Кисель асорти фруктовое</t>
  </si>
  <si>
    <t>л/кислота</t>
  </si>
  <si>
    <t>171-75</t>
  </si>
  <si>
    <t>80/70</t>
  </si>
  <si>
    <t xml:space="preserve">Котлета рублен. из птицы         </t>
  </si>
  <si>
    <t>0,08 шт.</t>
  </si>
  <si>
    <t>0,11 шт.</t>
  </si>
  <si>
    <t>0,095шт.</t>
  </si>
  <si>
    <t xml:space="preserve"> зелень</t>
  </si>
  <si>
    <t>Шницель рыбный (минтай)</t>
  </si>
  <si>
    <t>235/11</t>
  </si>
  <si>
    <t>Шницель рыбный</t>
  </si>
  <si>
    <t>90/20</t>
  </si>
  <si>
    <t xml:space="preserve">        картофель пюре </t>
  </si>
  <si>
    <t>лим/кислота</t>
  </si>
  <si>
    <t>сухарь панирр</t>
  </si>
  <si>
    <t>0,065шт.</t>
  </si>
  <si>
    <t>Молоко кипячёное</t>
  </si>
  <si>
    <t>385/11</t>
  </si>
  <si>
    <t>128/11</t>
  </si>
  <si>
    <t xml:space="preserve">картофельное пюре </t>
  </si>
  <si>
    <t>капуста св.</t>
  </si>
  <si>
    <t>кабачки</t>
  </si>
  <si>
    <t>/ Икра кабачковая</t>
  </si>
  <si>
    <t>128-73</t>
  </si>
  <si>
    <t>кабачёк</t>
  </si>
  <si>
    <t>Кондитерка (печенье)</t>
  </si>
  <si>
    <t>80 / 70</t>
  </si>
  <si>
    <t>лавр /лист</t>
  </si>
  <si>
    <t>сыр костромской</t>
  </si>
  <si>
    <t>сыр Костромской</t>
  </si>
  <si>
    <t>макароны /кукуруза конс</t>
  </si>
  <si>
    <t>кукуруза отварная</t>
  </si>
  <si>
    <t>консервированна</t>
  </si>
  <si>
    <t>203-133 /11</t>
  </si>
  <si>
    <t>Овощи свежие (огурец)</t>
  </si>
  <si>
    <t>259/11</t>
  </si>
  <si>
    <t>Жаркое по - дормашнему</t>
  </si>
  <si>
    <t>Жаркое по - домашнему</t>
  </si>
  <si>
    <t xml:space="preserve">овощи свежие </t>
  </si>
  <si>
    <t>помидор</t>
  </si>
  <si>
    <t xml:space="preserve">лук </t>
  </si>
  <si>
    <t xml:space="preserve">томат пюре </t>
  </si>
  <si>
    <t xml:space="preserve">   Россия Краснодарский край</t>
  </si>
  <si>
    <t>Овощи свежие (помидор)</t>
  </si>
  <si>
    <t>овощи свежие огурец</t>
  </si>
  <si>
    <t>173/11</t>
  </si>
  <si>
    <t>помидоры св.</t>
  </si>
  <si>
    <t>кукуруза отвароная</t>
  </si>
  <si>
    <t>консервированная</t>
  </si>
  <si>
    <t>горошек отварной</t>
  </si>
  <si>
    <t>консервированный</t>
  </si>
  <si>
    <t>0,1шт.</t>
  </si>
  <si>
    <t xml:space="preserve">СОУС: </t>
  </si>
  <si>
    <t>40/130</t>
  </si>
  <si>
    <t>Кисель  асорти фруктовое</t>
  </si>
  <si>
    <t>яйца шт./ гр.</t>
  </si>
  <si>
    <t>ОСЕНЬ</t>
  </si>
  <si>
    <t>Борщ с картофелем и капустой</t>
  </si>
  <si>
    <t>макароны отварные / кукуруза отварная конс.</t>
  </si>
  <si>
    <t>Суп с макаронами</t>
  </si>
  <si>
    <t>112/11</t>
  </si>
  <si>
    <t>Запеканка  из творога с</t>
  </si>
  <si>
    <t>135/20</t>
  </si>
  <si>
    <t>99 / 11</t>
  </si>
  <si>
    <t xml:space="preserve">Суп из овощей </t>
  </si>
  <si>
    <t xml:space="preserve">    Суп из овощей </t>
  </si>
  <si>
    <t>яйцо шт./ гр.</t>
  </si>
  <si>
    <t>0,1 шт.</t>
  </si>
  <si>
    <t>СОУС: соль</t>
  </si>
  <si>
    <t xml:space="preserve">лакомка с помидоркой в </t>
  </si>
  <si>
    <t xml:space="preserve">масло порциями </t>
  </si>
  <si>
    <t>120/60</t>
  </si>
  <si>
    <t>Суп  с рыбными фрикадельками</t>
  </si>
  <si>
    <t>55/125</t>
  </si>
  <si>
    <t>100/20</t>
  </si>
  <si>
    <t>0,075шт.</t>
  </si>
  <si>
    <t>Печеночные котлеты</t>
  </si>
  <si>
    <t>0,08275 шт.</t>
  </si>
  <si>
    <t>115/11</t>
  </si>
  <si>
    <t>Щи из св/ капусты с карт</t>
  </si>
  <si>
    <t xml:space="preserve">Щи из свежей капусты </t>
  </si>
  <si>
    <t>с картофелем</t>
  </si>
  <si>
    <t>свекольная</t>
  </si>
  <si>
    <t>каша пшённая/ икра</t>
  </si>
  <si>
    <t>Крупа пшено</t>
  </si>
  <si>
    <t>/ икра свекольная</t>
  </si>
  <si>
    <t>свинина</t>
  </si>
  <si>
    <t>Свекольник</t>
  </si>
  <si>
    <t>горошек консерв</t>
  </si>
  <si>
    <t>284/11</t>
  </si>
  <si>
    <t>Запеканка картофельная</t>
  </si>
  <si>
    <t>с мясом</t>
  </si>
  <si>
    <t>140/30</t>
  </si>
  <si>
    <t>Суп   с клёцками</t>
  </si>
  <si>
    <t>Каша молочная рисовая</t>
  </si>
  <si>
    <t>каша молочная  рисовая</t>
  </si>
  <si>
    <t>111/11</t>
  </si>
  <si>
    <t>крупа гречка</t>
  </si>
  <si>
    <t>100/70</t>
  </si>
  <si>
    <t>крупа манка</t>
  </si>
  <si>
    <t>омлете</t>
  </si>
  <si>
    <t xml:space="preserve">Лакомка с помидоркой в омлете  </t>
  </si>
  <si>
    <t>0,02225шт.</t>
  </si>
  <si>
    <t xml:space="preserve">     картофель пюре </t>
  </si>
  <si>
    <t>/             Икра         кабачковая</t>
  </si>
  <si>
    <t>110/60</t>
  </si>
  <si>
    <t>53/127</t>
  </si>
  <si>
    <t>2,225 шт.</t>
  </si>
  <si>
    <t>0,5 шт.</t>
  </si>
  <si>
    <t>0,216шт.</t>
  </si>
  <si>
    <t>110/55</t>
  </si>
  <si>
    <t xml:space="preserve">       овощи свежие</t>
  </si>
  <si>
    <t>100/15</t>
  </si>
  <si>
    <t>1,875 шт.</t>
  </si>
  <si>
    <t>0,029шт.</t>
  </si>
  <si>
    <t>130/60</t>
  </si>
  <si>
    <t>всего овощей</t>
  </si>
  <si>
    <t>итого овощи</t>
  </si>
  <si>
    <t>МЕНЮ</t>
  </si>
  <si>
    <t>10 - ТИДНЕВКА</t>
  </si>
  <si>
    <t>компановка сырья по БРУТТО (продукт без очистки )</t>
  </si>
  <si>
    <t>Овощи свежие. (огурец)</t>
  </si>
  <si>
    <t>110 /60</t>
  </si>
  <si>
    <t xml:space="preserve">     Запеканка картофельная с мясом</t>
  </si>
  <si>
    <t xml:space="preserve"> "УТВЕРЖДАЮ"</t>
  </si>
  <si>
    <t xml:space="preserve"> Россия   Краснодарский край </t>
  </si>
  <si>
    <t xml:space="preserve">                                    ДЛЯ  УЧАЩИХСЯ    В   ОБЩЕОБРАЗОВАТЕЛЬНОМ   УЧРЕЖДЕНИЕ</t>
  </si>
  <si>
    <t xml:space="preserve"> ПЕРИОД     О С Е Н Ь</t>
  </si>
  <si>
    <t>20___г.</t>
  </si>
  <si>
    <t xml:space="preserve">           меню разработано согласно</t>
  </si>
  <si>
    <t>2021 г.</t>
  </si>
  <si>
    <t xml:space="preserve">                                     Возрастная категория:     7  до 11   лет   </t>
  </si>
  <si>
    <t>203 /11</t>
  </si>
  <si>
    <t>133/11</t>
  </si>
  <si>
    <t>110 / 60</t>
  </si>
  <si>
    <t>128-131/</t>
  </si>
  <si>
    <t>/11</t>
  </si>
  <si>
    <t>171-75 /</t>
  </si>
  <si>
    <t xml:space="preserve">  /  11</t>
  </si>
  <si>
    <t xml:space="preserve">   /   Икра  свекольная</t>
  </si>
  <si>
    <t>71 /11</t>
  </si>
  <si>
    <t xml:space="preserve">    / Икра кабачковая</t>
  </si>
  <si>
    <t xml:space="preserve">     Картофельное пюре / </t>
  </si>
  <si>
    <t>Тефтели рыбные (минтай)</t>
  </si>
  <si>
    <t>14/11</t>
  </si>
  <si>
    <t>Масло порциями</t>
  </si>
  <si>
    <t>130 / 60</t>
  </si>
  <si>
    <r>
      <t xml:space="preserve">О С Е Н Ь    </t>
    </r>
    <r>
      <rPr>
        <sz val="10"/>
        <rFont val="Arial Cyr"/>
        <charset val="204"/>
      </rPr>
      <t>20__  год.</t>
    </r>
  </si>
  <si>
    <t>100 /20</t>
  </si>
  <si>
    <t>110 / 55</t>
  </si>
  <si>
    <t>90 / 20</t>
  </si>
  <si>
    <t>100 / 70</t>
  </si>
  <si>
    <t>99/11</t>
  </si>
  <si>
    <t xml:space="preserve">  Картофельное пюре   /</t>
  </si>
  <si>
    <t xml:space="preserve">  /  икра кабачковая</t>
  </si>
  <si>
    <t>Суп с рыбными фрикадельками</t>
  </si>
  <si>
    <t xml:space="preserve">Суп  с макаронами </t>
  </si>
  <si>
    <t>1 - я неделя</t>
  </si>
  <si>
    <t xml:space="preserve">      на одного человека в день</t>
  </si>
  <si>
    <t>компановка сырья по НЕТТО (чистый продукт)</t>
  </si>
  <si>
    <t>хлеб ржан.</t>
  </si>
  <si>
    <t xml:space="preserve">                      ОВОЩИ</t>
  </si>
  <si>
    <t>хлеб пшен.</t>
  </si>
  <si>
    <t>помидор св.</t>
  </si>
  <si>
    <t>огурец свежий</t>
  </si>
  <si>
    <t>зелень св.</t>
  </si>
  <si>
    <t>капуста б/кач. Св.</t>
  </si>
  <si>
    <t>яйцо шт. / гр.</t>
  </si>
  <si>
    <t>горошек консервирован.</t>
  </si>
  <si>
    <t>Кукуруза консервирован.</t>
  </si>
  <si>
    <t>сок яблочный</t>
  </si>
  <si>
    <t>минтай без/ головка</t>
  </si>
  <si>
    <t>молоко сгущёное</t>
  </si>
  <si>
    <t>крупа горох</t>
  </si>
  <si>
    <t>фрукты яблоко св.</t>
  </si>
  <si>
    <t>фрукты яблоки св.</t>
  </si>
  <si>
    <t>крупа пшено</t>
  </si>
  <si>
    <t>О С Е Н Ь</t>
  </si>
  <si>
    <t>фрукты св. яблоко</t>
  </si>
  <si>
    <t xml:space="preserve"> О С Е Н Ь   20___ г.</t>
  </si>
  <si>
    <t>О Б Е Д Ы</t>
  </si>
  <si>
    <t>2 - я неделя</t>
  </si>
  <si>
    <t>Горошек консервирован.</t>
  </si>
  <si>
    <t>Я Й Ц А</t>
  </si>
  <si>
    <t>грамм</t>
  </si>
  <si>
    <t>штук</t>
  </si>
  <si>
    <t xml:space="preserve"> в  фрикадельки</t>
  </si>
  <si>
    <t>в лакомку</t>
  </si>
  <si>
    <t>ИТОГО ЯЙЦА</t>
  </si>
  <si>
    <t>какао порошок</t>
  </si>
  <si>
    <t xml:space="preserve">   КОМПАНОВКА  10 - ТИДНЕВНОЕ ЦИКЛИЧНОЕ МЕНЮ ШКОЛЬНЫХ       О Б Е Д О В</t>
  </si>
  <si>
    <t>возрастная категория: 7 - 11 лет</t>
  </si>
  <si>
    <t>2 - я  неделя</t>
  </si>
  <si>
    <t>1 - я   неделя</t>
  </si>
  <si>
    <t>КОМПАНОВКА  10 - ТИДНЕВНОЕ ЦИКЛИЧНОЕ МЕНЮ ШКОЛЬНЫХ    З А В Т Р А К О В</t>
  </si>
  <si>
    <t>Школа №</t>
  </si>
  <si>
    <t>150 / 30</t>
  </si>
  <si>
    <t>120 / 60</t>
  </si>
  <si>
    <t>125 / 55</t>
  </si>
  <si>
    <t>125/55</t>
  </si>
  <si>
    <t>150/30</t>
  </si>
  <si>
    <t>сок</t>
  </si>
  <si>
    <t xml:space="preserve"> бедро кур на кости</t>
  </si>
  <si>
    <t>бедро кур на кости</t>
  </si>
  <si>
    <t xml:space="preserve">макароны / кукуруза </t>
  </si>
  <si>
    <t>отварная консервированная</t>
  </si>
  <si>
    <t>Компот из смеси сухофруктов</t>
  </si>
  <si>
    <t>Компот из смеси с/фруктов</t>
  </si>
  <si>
    <t>Компот из смеси сухофрукт</t>
  </si>
  <si>
    <t xml:space="preserve">картофель пюре / горошек </t>
  </si>
  <si>
    <t xml:space="preserve">овощной отварной </t>
  </si>
  <si>
    <t>14 /11</t>
  </si>
  <si>
    <t>Фрукты свежие  ( яблоко )</t>
  </si>
  <si>
    <t>Овощи свежие (помидор. )</t>
  </si>
  <si>
    <t>омлете/кукуруза отварная</t>
  </si>
  <si>
    <t>359/11</t>
  </si>
  <si>
    <t xml:space="preserve">каша пшённая </t>
  </si>
  <si>
    <t xml:space="preserve"> консервированная</t>
  </si>
  <si>
    <t>Запеканка из творога с молоком</t>
  </si>
  <si>
    <t>135 / 20</t>
  </si>
  <si>
    <t>сгущённым</t>
  </si>
  <si>
    <t>Фрукты  свежие (яблоко )</t>
  </si>
  <si>
    <t xml:space="preserve"> Каша пшенная   /</t>
  </si>
  <si>
    <t>омлете/кукуруза  отварная</t>
  </si>
  <si>
    <t xml:space="preserve"> сухофруктов</t>
  </si>
  <si>
    <t xml:space="preserve">Компот из смеси </t>
  </si>
  <si>
    <t>3-434/11</t>
  </si>
  <si>
    <t xml:space="preserve">Россия Краснодарский край </t>
  </si>
  <si>
    <t xml:space="preserve">   ПРИМЕРНОЕ  10 - ТИДНЕВНОЕ ЦИКЛИЧНОЕ МЕНЮ ПРИГОТОВЛЯЕМЫХ БЛЮД ШКОЛЬНЫХ  О Б Е Д О В</t>
  </si>
  <si>
    <t xml:space="preserve">                  ДЛЯ  УЧАЩИХСЯ  В ОБЩЕОБРАЗОВАТЕЛЬНОМ УЧРЕЖДЕНИЕ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</si>
  <si>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</si>
  <si>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</si>
  <si>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</si>
  <si>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</si>
  <si>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</si>
  <si>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</si>
  <si>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</si>
  <si>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</si>
  <si>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</si>
  <si>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</si>
  <si>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</si>
  <si>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</si>
  <si>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</si>
  <si>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</si>
  <si>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</si>
  <si>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</si>
  <si>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 xml:space="preserve">   ПРИМЕРНОЕ  ДЕСЯТИТИДНЕВНОЕ ЦИКЛИЧНОЕ МЕНЮ ПРИГОТОВЛЯЕМЫХ БЛЮД ШКОЛЬНЫХ  О Б Е Д О В</t>
  </si>
  <si>
    <t>неделя</t>
  </si>
  <si>
    <t>1 -я</t>
  </si>
  <si>
    <t>1 -й</t>
  </si>
  <si>
    <t>338/11</t>
  </si>
  <si>
    <t>итого за обед</t>
  </si>
  <si>
    <t>суммарный обьём</t>
  </si>
  <si>
    <t>порций гр.</t>
  </si>
  <si>
    <t>2 -й</t>
  </si>
  <si>
    <t>Суп с макаронами и картофелем</t>
  </si>
  <si>
    <t>Запеканка из творога с</t>
  </si>
  <si>
    <t>3 -й</t>
  </si>
  <si>
    <t>овощи свежие (огурец)</t>
  </si>
  <si>
    <t>4 -й</t>
  </si>
  <si>
    <t>Котлеты рубленые из птицы</t>
  </si>
  <si>
    <t xml:space="preserve"> Каша пшенная    /</t>
  </si>
  <si>
    <t>5 -й</t>
  </si>
  <si>
    <t xml:space="preserve">   2-я неделя</t>
  </si>
  <si>
    <t>2 -я</t>
  </si>
  <si>
    <t>6 -й</t>
  </si>
  <si>
    <t>100 / 20</t>
  </si>
  <si>
    <t>7 -й</t>
  </si>
  <si>
    <t xml:space="preserve">Лакомка с помидоркой в омлете </t>
  </si>
  <si>
    <t>кукуруза отварная (консервирован.)</t>
  </si>
  <si>
    <t>8 -й</t>
  </si>
  <si>
    <t>масло порциями</t>
  </si>
  <si>
    <t>108-109/11</t>
  </si>
  <si>
    <t>Запеканка картофельная с мясом</t>
  </si>
  <si>
    <t>140 /  30</t>
  </si>
  <si>
    <t>9 -й</t>
  </si>
  <si>
    <t>Каша молочная ( рисовая )</t>
  </si>
  <si>
    <t>10 -й</t>
  </si>
  <si>
    <t>Отклонение от</t>
  </si>
  <si>
    <t xml:space="preserve">меню обеды 10-тидневка </t>
  </si>
  <si>
    <t>в %</t>
  </si>
  <si>
    <t>( + / - )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</si>
  <si>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</si>
  <si>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</si>
  <si>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</si>
  <si>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1-я неделя</t>
  </si>
  <si>
    <t>Борщ с картофелем</t>
  </si>
  <si>
    <t>и свежей капустой</t>
  </si>
  <si>
    <t>80 /70</t>
  </si>
  <si>
    <t>Суп с макаронами и картоф.</t>
  </si>
  <si>
    <t>кукуруза отварная (конс.)</t>
  </si>
  <si>
    <t>масло порцуиями</t>
  </si>
  <si>
    <t>Суп картофель. с клёцками</t>
  </si>
  <si>
    <t>Каша молочная (рисовая)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</si>
  <si>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</si>
  <si>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>Подпись  медицинского работника и дата:</t>
  </si>
  <si>
    <t>Рекомендации по корректировке  меню :</t>
  </si>
  <si>
    <t>с рекомендациями медицинского работника:</t>
  </si>
  <si>
    <t xml:space="preserve">Подпись  ответственного  лица  за  организацию   питания  и  дата  ознакомления,  а  также проведённой   корректировки   в   соответствии   </t>
  </si>
  <si>
    <t>возрастная категория 7-11 лет</t>
  </si>
  <si>
    <t>продукции</t>
  </si>
  <si>
    <t>п/п</t>
  </si>
  <si>
    <t>пищевой продукции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</si>
  <si>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</si>
  <si>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</si>
  <si>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</si>
  <si>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</si>
  <si>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</si>
  <si>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</si>
  <si>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</si>
  <si>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</si>
  <si>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</si>
  <si>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</si>
  <si>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</si>
  <si>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 xml:space="preserve">   в качестве горячих    О Б Е Д О В    (всего)    35%</t>
  </si>
  <si>
    <t>меню - обед 10 - тидневка</t>
  </si>
  <si>
    <t>среднем</t>
  </si>
  <si>
    <t>неделю</t>
  </si>
  <si>
    <t>( 10 дней)</t>
  </si>
  <si>
    <r>
      <t xml:space="preserve">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</si>
  <si>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 xml:space="preserve">                              ДЛЯ  УЧАЩИХСЯ    В   ОБЩЕОБРАЗОВАТЕЛЬНОМ   УЧРЕЖДЕНИЕ</t>
  </si>
  <si>
    <r>
      <rPr>
        <b/>
        <sz val="11"/>
        <color rgb="FF000000"/>
        <rFont val="Calibri"/>
        <family val="2"/>
        <charset val="204"/>
      </rPr>
      <t xml:space="preserve">режим питания:   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</si>
  <si>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(+1,5 )</t>
  </si>
  <si>
    <t>(+ 6,9 )</t>
  </si>
  <si>
    <t xml:space="preserve">        ПРИМЕРНОЕ  ДЕСЯТИДНЕВНОЕ ЦИКЛИЧНОЕ МЕНЮ ПРИГОТОВЛЯЕМЫХ БЛЮД ШКОЛЬНЫХ  З А В Т Р А К О В</t>
  </si>
  <si>
    <t xml:space="preserve">                                  Россия Краснодарский край </t>
  </si>
  <si>
    <t xml:space="preserve">   ПРИМЕРНОЕ  10 - ТИДНЕВНОЕ ЦИКЛИЧНОЕ МЕНЮ ПРИГОТОВЛЯЕМЫХ БЛЮД ШКОЛЬНЫХ  З А В Т Р А К О В</t>
  </si>
  <si>
    <t xml:space="preserve">            ДЛЯ  УЧАЩИХСЯ  В ОБЩЕОБРАЗОВАТЕЛЬНОМ УЧРЕЖДЕНИЕ</t>
  </si>
  <si>
    <t>1 -  я   Н Е Д Е Л Я</t>
  </si>
  <si>
    <t>осень    20__  год.</t>
  </si>
  <si>
    <t xml:space="preserve">макароны / кукуруза отварная </t>
  </si>
  <si>
    <t>203  / 11</t>
  </si>
  <si>
    <t>100 / 15</t>
  </si>
  <si>
    <t>итого за завтрак</t>
  </si>
  <si>
    <t>128-131/11</t>
  </si>
  <si>
    <t>Кондитерские изделия (печенье)</t>
  </si>
  <si>
    <t>171-75 /11</t>
  </si>
  <si>
    <t>2 -  я   Н Е Д Е Л Я</t>
  </si>
  <si>
    <t>128-73/11</t>
  </si>
  <si>
    <t>173-133/11</t>
  </si>
  <si>
    <t>Каша  молочная (рисовая)</t>
  </si>
  <si>
    <t xml:space="preserve">меню завтраки 10-тидневка </t>
  </si>
  <si>
    <t xml:space="preserve">                                 Возрастная категория:     7  до 11   лет   </t>
  </si>
  <si>
    <t>меню разработано согласно</t>
  </si>
  <si>
    <t>Кондитер.изд. (печенье)</t>
  </si>
  <si>
    <t>Запеканка из творога с молоком сгущённым</t>
  </si>
  <si>
    <t xml:space="preserve">картофель пюре </t>
  </si>
  <si>
    <t>горошек овощной отварной</t>
  </si>
  <si>
    <t xml:space="preserve">макароны  </t>
  </si>
  <si>
    <t>3-434 / 11</t>
  </si>
  <si>
    <t xml:space="preserve"> ПРИМЕРНОЕ  10 - ТИДНЕВНОЕ  М Е Н Ю - Р А С К Л А Д К А  ПРИГОТОВЛЯЕМЫХ БЛЮД ДЛЯ ШКОЛЬНЫХ  З А В Т Р А К О В</t>
  </si>
  <si>
    <t xml:space="preserve"> ПРИМЕРНОЕ  10 - ТИДНЕВНОЕ  М Е Н Ю - Р А С К Л А Д К А  ПРИГОТОВЛЯЕМЫХ БЛЮД  ДЛЯ  ШКОЛЬНЫХ  О Б Е Д  О В</t>
  </si>
  <si>
    <t xml:space="preserve">   в качестве горячих    З А В  Т Р А К О В    (всего)    25%</t>
  </si>
  <si>
    <t>меню   10 - тидневка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</si>
  <si>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</si>
  <si>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</si>
  <si>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>(+ 4,95 )</t>
  </si>
  <si>
    <t xml:space="preserve">   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</si>
</sst>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0.0"/>
    <numFmt numFmtId="166" formatCode="0.000"/>
    <numFmt numFmtId="167" formatCode="0.0000"/>
    <numFmt numFmtId="168" formatCode="0.00000"/>
  </numFmts>
  <fonts count="122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Arial Cyr"/>
      <family val="2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9"/>
      <color rgb="FF002060"/>
      <name val="Arial Cyr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sz val="10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7"/>
      <color rgb="FF00000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sz val="11"/>
      <name val="Calibri"/>
      <family val="2"/>
      <charset val="204"/>
    </font>
    <font>
      <b/>
      <sz val="7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b/>
      <sz val="8"/>
      <color rgb="FF990066"/>
      <name val="Arial Cyr"/>
      <family val="2"/>
      <charset val="204"/>
    </font>
    <font>
      <sz val="7"/>
      <color theme="1"/>
      <name val="Arial Cyr"/>
      <family val="2"/>
      <charset val="204"/>
    </font>
    <font>
      <sz val="7"/>
      <color theme="1"/>
      <name val="Calibri"/>
      <family val="2"/>
      <charset val="204"/>
    </font>
    <font>
      <sz val="8"/>
      <color rgb="FFC00000"/>
      <name val="Arial Cyr"/>
      <charset val="204"/>
    </font>
    <font>
      <sz val="7"/>
      <color rgb="FFFF0000"/>
      <name val="Calibri"/>
      <family val="2"/>
      <charset val="204"/>
    </font>
    <font>
      <b/>
      <sz val="11"/>
      <name val="Calibri"/>
      <family val="2"/>
      <charset val="204"/>
    </font>
    <font>
      <sz val="9"/>
      <color rgb="FFC00000"/>
      <name val="Calibri"/>
      <family val="2"/>
      <charset val="204"/>
    </font>
    <font>
      <b/>
      <sz val="9"/>
      <color rgb="FFFF0000"/>
      <name val="Arial Cyr"/>
      <family val="2"/>
      <charset val="204"/>
    </font>
    <font>
      <b/>
      <sz val="8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8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10"/>
      <name val="Arial Cyr"/>
      <charset val="204"/>
    </font>
    <font>
      <sz val="9"/>
      <color rgb="FFC00000"/>
      <name val="Arial Cyr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8"/>
      <color rgb="FFC00000"/>
      <name val="Calibri"/>
      <family val="2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1"/>
      <name val="Arial Cyr"/>
      <charset val="204"/>
    </font>
    <font>
      <sz val="6"/>
      <name val="Arial Cyr"/>
      <charset val="204"/>
    </font>
    <font>
      <b/>
      <sz val="9"/>
      <name val="Times New Roman"/>
      <family val="1"/>
      <charset val="204"/>
    </font>
    <font>
      <b/>
      <sz val="7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</fills>
  <borders count="10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9" fontId="67" fillId="0" borderId="0" applyFont="0" applyFill="0" applyBorder="0" applyAlignment="0" applyProtection="0"/>
  </cellStyleXfs>
  <cellXfs count="19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164" fontId="14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0" fillId="0" borderId="14" xfId="0" applyBorder="1"/>
    <xf numFmtId="0" fontId="20" fillId="2" borderId="15" xfId="0" applyFont="1" applyFill="1" applyBorder="1" applyAlignment="1">
      <alignment horizontal="right"/>
    </xf>
    <xf numFmtId="0" fontId="0" fillId="0" borderId="15" xfId="0" applyBorder="1"/>
    <xf numFmtId="49" fontId="2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0" fillId="0" borderId="0" xfId="0" applyBorder="1" applyAlignment="1">
      <alignment horizontal="right"/>
    </xf>
    <xf numFmtId="165" fontId="2" fillId="0" borderId="0" xfId="0" applyNumberFormat="1" applyFont="1" applyBorder="1" applyAlignment="1">
      <alignment horizontal="left"/>
    </xf>
    <xf numFmtId="0" fontId="30" fillId="0" borderId="0" xfId="0" applyFont="1" applyAlignment="1">
      <alignment horizontal="center"/>
    </xf>
    <xf numFmtId="0" fontId="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3" fillId="0" borderId="0" xfId="0" applyFont="1" applyBorder="1" applyAlignment="1">
      <alignment horizontal="left"/>
    </xf>
    <xf numFmtId="0" fontId="3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0" xfId="0" applyBorder="1"/>
    <xf numFmtId="0" fontId="7" fillId="0" borderId="3" xfId="0" applyFont="1" applyBorder="1"/>
    <xf numFmtId="0" fontId="34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8" xfId="0" applyBorder="1"/>
    <xf numFmtId="49" fontId="14" fillId="0" borderId="0" xfId="0" applyNumberFormat="1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2" fillId="0" borderId="22" xfId="0" applyFont="1" applyBorder="1"/>
    <xf numFmtId="0" fontId="0" fillId="0" borderId="32" xfId="0" applyBorder="1"/>
    <xf numFmtId="0" fontId="0" fillId="0" borderId="0" xfId="0" applyFont="1" applyBorder="1"/>
    <xf numFmtId="0" fontId="2" fillId="0" borderId="5" xfId="0" applyFont="1" applyBorder="1"/>
    <xf numFmtId="0" fontId="38" fillId="0" borderId="3" xfId="0" applyFont="1" applyBorder="1" applyAlignment="1">
      <alignment horizontal="left"/>
    </xf>
    <xf numFmtId="0" fontId="38" fillId="0" borderId="18" xfId="0" applyFont="1" applyBorder="1" applyAlignment="1">
      <alignment horizontal="right"/>
    </xf>
    <xf numFmtId="0" fontId="39" fillId="0" borderId="22" xfId="0" applyFont="1" applyBorder="1" applyAlignment="1">
      <alignment horizontal="center"/>
    </xf>
    <xf numFmtId="165" fontId="39" fillId="0" borderId="22" xfId="0" applyNumberFormat="1" applyFont="1" applyBorder="1" applyAlignment="1">
      <alignment horizontal="center"/>
    </xf>
    <xf numFmtId="1" fontId="39" fillId="0" borderId="22" xfId="0" applyNumberFormat="1" applyFont="1" applyBorder="1" applyAlignment="1">
      <alignment horizontal="center"/>
    </xf>
    <xf numFmtId="0" fontId="0" fillId="0" borderId="24" xfId="0" applyBorder="1"/>
    <xf numFmtId="0" fontId="23" fillId="0" borderId="0" xfId="0" applyFont="1"/>
    <xf numFmtId="0" fontId="34" fillId="0" borderId="0" xfId="0" applyFont="1"/>
    <xf numFmtId="0" fontId="17" fillId="0" borderId="0" xfId="0" applyFont="1"/>
    <xf numFmtId="0" fontId="35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4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0" fontId="0" fillId="0" borderId="26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20" xfId="0" applyBorder="1"/>
    <xf numFmtId="0" fontId="2" fillId="0" borderId="17" xfId="0" applyFont="1" applyBorder="1"/>
    <xf numFmtId="0" fontId="0" fillId="0" borderId="17" xfId="0" applyFont="1" applyBorder="1" applyAlignment="1"/>
    <xf numFmtId="0" fontId="50" fillId="0" borderId="32" xfId="0" applyFont="1" applyBorder="1"/>
    <xf numFmtId="0" fontId="50" fillId="0" borderId="3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51" fillId="0" borderId="0" xfId="0" applyFont="1" applyBorder="1"/>
    <xf numFmtId="0" fontId="0" fillId="0" borderId="17" xfId="0" applyBorder="1"/>
    <xf numFmtId="0" fontId="23" fillId="0" borderId="26" xfId="0" applyFont="1" applyBorder="1"/>
    <xf numFmtId="0" fontId="0" fillId="0" borderId="25" xfId="0" applyBorder="1"/>
    <xf numFmtId="0" fontId="23" fillId="0" borderId="17" xfId="0" applyFont="1" applyBorder="1"/>
    <xf numFmtId="0" fontId="23" fillId="0" borderId="18" xfId="0" applyFont="1" applyBorder="1"/>
    <xf numFmtId="0" fontId="0" fillId="0" borderId="9" xfId="0" applyBorder="1"/>
    <xf numFmtId="0" fontId="48" fillId="0" borderId="0" xfId="0" applyFont="1" applyBorder="1"/>
    <xf numFmtId="0" fontId="54" fillId="0" borderId="0" xfId="0" applyFont="1" applyBorder="1"/>
    <xf numFmtId="168" fontId="52" fillId="0" borderId="0" xfId="0" applyNumberFormat="1" applyFont="1" applyBorder="1"/>
    <xf numFmtId="0" fontId="55" fillId="0" borderId="0" xfId="0" applyFont="1" applyBorder="1"/>
    <xf numFmtId="0" fontId="50" fillId="0" borderId="0" xfId="0" applyFont="1" applyBorder="1"/>
    <xf numFmtId="165" fontId="17" fillId="0" borderId="0" xfId="0" applyNumberFormat="1" applyFont="1" applyBorder="1"/>
    <xf numFmtId="0" fontId="56" fillId="0" borderId="0" xfId="0" applyFont="1" applyBorder="1"/>
    <xf numFmtId="0" fontId="2" fillId="2" borderId="0" xfId="0" applyFont="1" applyFill="1" applyBorder="1"/>
    <xf numFmtId="0" fontId="23" fillId="0" borderId="24" xfId="0" applyFont="1" applyBorder="1"/>
    <xf numFmtId="0" fontId="52" fillId="0" borderId="0" xfId="0" applyFont="1" applyBorder="1" applyAlignment="1">
      <alignment horizontal="left"/>
    </xf>
    <xf numFmtId="0" fontId="0" fillId="0" borderId="19" xfId="0" applyBorder="1"/>
    <xf numFmtId="0" fontId="0" fillId="0" borderId="2" xfId="0" applyBorder="1"/>
    <xf numFmtId="0" fontId="53" fillId="0" borderId="0" xfId="0" applyFont="1" applyBorder="1" applyAlignment="1"/>
    <xf numFmtId="0" fontId="50" fillId="0" borderId="10" xfId="0" applyFont="1" applyBorder="1"/>
    <xf numFmtId="0" fontId="57" fillId="0" borderId="0" xfId="0" applyFont="1" applyBorder="1"/>
    <xf numFmtId="0" fontId="17" fillId="0" borderId="0" xfId="0" applyFont="1" applyBorder="1"/>
    <xf numFmtId="0" fontId="60" fillId="0" borderId="17" xfId="0" applyFont="1" applyBorder="1"/>
    <xf numFmtId="0" fontId="2" fillId="0" borderId="10" xfId="0" applyFont="1" applyBorder="1"/>
    <xf numFmtId="0" fontId="23" fillId="0" borderId="13" xfId="0" applyFont="1" applyBorder="1"/>
    <xf numFmtId="1" fontId="7" fillId="0" borderId="0" xfId="0" applyNumberFormat="1" applyFont="1" applyBorder="1" applyAlignment="1">
      <alignment horizontal="center"/>
    </xf>
    <xf numFmtId="0" fontId="57" fillId="0" borderId="17" xfId="0" applyFont="1" applyBorder="1"/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Fill="1"/>
    <xf numFmtId="0" fontId="7" fillId="0" borderId="10" xfId="0" applyFont="1" applyFill="1" applyBorder="1"/>
    <xf numFmtId="0" fontId="7" fillId="0" borderId="9" xfId="0" applyFont="1" applyFill="1" applyBorder="1"/>
    <xf numFmtId="2" fontId="10" fillId="0" borderId="2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0" fillId="0" borderId="0" xfId="0" applyFont="1"/>
    <xf numFmtId="0" fontId="34" fillId="0" borderId="0" xfId="0" applyFont="1" applyBorder="1" applyAlignment="1">
      <alignment horizontal="left"/>
    </xf>
    <xf numFmtId="0" fontId="0" fillId="5" borderId="0" xfId="0" applyFill="1" applyBorder="1"/>
    <xf numFmtId="0" fontId="0" fillId="5" borderId="3" xfId="0" applyFill="1" applyBorder="1"/>
    <xf numFmtId="0" fontId="0" fillId="5" borderId="18" xfId="0" applyFill="1" applyBorder="1"/>
    <xf numFmtId="0" fontId="0" fillId="5" borderId="26" xfId="0" applyFill="1" applyBorder="1"/>
    <xf numFmtId="0" fontId="14" fillId="0" borderId="0" xfId="0" applyFont="1"/>
    <xf numFmtId="0" fontId="23" fillId="0" borderId="14" xfId="0" applyFont="1" applyBorder="1"/>
    <xf numFmtId="0" fontId="14" fillId="0" borderId="17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5" xfId="0" applyFont="1" applyFill="1" applyBorder="1"/>
    <xf numFmtId="0" fontId="2" fillId="0" borderId="26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Border="1"/>
    <xf numFmtId="0" fontId="0" fillId="0" borderId="26" xfId="0" applyFill="1" applyBorder="1"/>
    <xf numFmtId="0" fontId="0" fillId="0" borderId="24" xfId="0" applyFill="1" applyBorder="1"/>
    <xf numFmtId="0" fontId="0" fillId="0" borderId="32" xfId="0" applyFill="1" applyBorder="1"/>
    <xf numFmtId="0" fontId="0" fillId="0" borderId="13" xfId="0" applyFill="1" applyBorder="1"/>
    <xf numFmtId="0" fontId="0" fillId="0" borderId="25" xfId="0" applyFill="1" applyBorder="1" applyAlignment="1">
      <alignment horizontal="right"/>
    </xf>
    <xf numFmtId="0" fontId="2" fillId="0" borderId="13" xfId="0" applyFont="1" applyFill="1" applyBorder="1" applyAlignment="1">
      <alignment horizontal="left"/>
    </xf>
    <xf numFmtId="164" fontId="14" fillId="0" borderId="24" xfId="0" applyNumberFormat="1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0" fillId="0" borderId="25" xfId="0" applyFill="1" applyBorder="1"/>
    <xf numFmtId="0" fontId="33" fillId="0" borderId="24" xfId="0" applyFont="1" applyFill="1" applyBorder="1"/>
    <xf numFmtId="0" fontId="0" fillId="0" borderId="26" xfId="0" applyFill="1" applyBorder="1" applyAlignment="1">
      <alignment horizontal="right"/>
    </xf>
    <xf numFmtId="0" fontId="23" fillId="0" borderId="0" xfId="0" applyFont="1" applyFill="1" applyBorder="1"/>
    <xf numFmtId="0" fontId="0" fillId="0" borderId="10" xfId="0" applyFill="1" applyBorder="1"/>
    <xf numFmtId="0" fontId="23" fillId="0" borderId="0" xfId="0" applyFont="1" applyFill="1" applyBorder="1" applyAlignment="1">
      <alignment horizontal="left"/>
    </xf>
    <xf numFmtId="0" fontId="0" fillId="0" borderId="0" xfId="0" applyFill="1" applyBorder="1"/>
    <xf numFmtId="0" fontId="48" fillId="0" borderId="0" xfId="0" applyFont="1" applyFill="1" applyBorder="1"/>
    <xf numFmtId="0" fontId="48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61" fillId="0" borderId="0" xfId="0" applyFont="1" applyFill="1" applyBorder="1" applyAlignment="1">
      <alignment horizontal="left"/>
    </xf>
    <xf numFmtId="0" fontId="0" fillId="0" borderId="18" xfId="0" applyFill="1" applyBorder="1"/>
    <xf numFmtId="0" fontId="2" fillId="0" borderId="17" xfId="0" applyFont="1" applyFill="1" applyBorder="1"/>
    <xf numFmtId="0" fontId="34" fillId="0" borderId="3" xfId="0" applyFont="1" applyFill="1" applyBorder="1"/>
    <xf numFmtId="0" fontId="3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0" xfId="0" applyFill="1" applyBorder="1"/>
    <xf numFmtId="0" fontId="0" fillId="0" borderId="3" xfId="0" applyFill="1" applyBorder="1"/>
    <xf numFmtId="0" fontId="34" fillId="0" borderId="0" xfId="0" applyFont="1" applyFill="1" applyBorder="1" applyAlignment="1">
      <alignment horizontal="left"/>
    </xf>
    <xf numFmtId="0" fontId="10" fillId="0" borderId="14" xfId="0" applyFont="1" applyFill="1" applyBorder="1"/>
    <xf numFmtId="0" fontId="8" fillId="0" borderId="14" xfId="0" applyFont="1" applyFill="1" applyBorder="1"/>
    <xf numFmtId="0" fontId="14" fillId="0" borderId="25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0" fillId="0" borderId="0" xfId="0" applyFill="1" applyBorder="1" applyAlignment="1">
      <alignment horizontal="left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/>
    <xf numFmtId="165" fontId="37" fillId="0" borderId="22" xfId="0" applyNumberFormat="1" applyFont="1" applyBorder="1" applyAlignment="1">
      <alignment horizontal="center" vertical="center"/>
    </xf>
    <xf numFmtId="0" fontId="5" fillId="0" borderId="14" xfId="0" applyFont="1" applyFill="1" applyBorder="1"/>
    <xf numFmtId="0" fontId="0" fillId="0" borderId="15" xfId="0" applyFill="1" applyBorder="1"/>
    <xf numFmtId="0" fontId="17" fillId="0" borderId="0" xfId="0" applyFont="1" applyFill="1" applyBorder="1" applyAlignment="1">
      <alignment horizontal="left"/>
    </xf>
    <xf numFmtId="0" fontId="50" fillId="0" borderId="15" xfId="0" applyFont="1" applyFill="1" applyBorder="1"/>
    <xf numFmtId="1" fontId="23" fillId="0" borderId="0" xfId="0" applyNumberFormat="1" applyFont="1" applyFill="1" applyBorder="1" applyAlignment="1">
      <alignment horizontal="left"/>
    </xf>
    <xf numFmtId="0" fontId="23" fillId="0" borderId="15" xfId="0" applyFont="1" applyFill="1" applyBorder="1"/>
    <xf numFmtId="2" fontId="37" fillId="0" borderId="22" xfId="0" applyNumberFormat="1" applyFont="1" applyBorder="1" applyAlignment="1">
      <alignment horizontal="center" vertical="center"/>
    </xf>
    <xf numFmtId="0" fontId="17" fillId="0" borderId="0" xfId="0" applyFont="1" applyFill="1" applyBorder="1"/>
    <xf numFmtId="2" fontId="37" fillId="0" borderId="22" xfId="0" applyNumberFormat="1" applyFont="1" applyBorder="1" applyAlignment="1">
      <alignment horizontal="center"/>
    </xf>
    <xf numFmtId="0" fontId="10" fillId="0" borderId="3" xfId="0" applyFont="1" applyFill="1" applyBorder="1"/>
    <xf numFmtId="0" fontId="0" fillId="0" borderId="18" xfId="0" applyFill="1" applyBorder="1" applyAlignment="1">
      <alignment horizontal="right"/>
    </xf>
    <xf numFmtId="0" fontId="2" fillId="0" borderId="0" xfId="0" applyFont="1" applyFill="1"/>
    <xf numFmtId="0" fontId="5" fillId="0" borderId="15" xfId="0" applyFont="1" applyFill="1" applyBorder="1"/>
    <xf numFmtId="0" fontId="0" fillId="0" borderId="15" xfId="0" applyFill="1" applyBorder="1" applyAlignment="1">
      <alignment horizontal="left"/>
    </xf>
    <xf numFmtId="0" fontId="33" fillId="0" borderId="2" xfId="0" applyFont="1" applyFill="1" applyBorder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/>
    <xf numFmtId="0" fontId="50" fillId="0" borderId="0" xfId="0" applyFont="1" applyFill="1"/>
    <xf numFmtId="0" fontId="9" fillId="0" borderId="0" xfId="0" applyFont="1" applyFill="1"/>
    <xf numFmtId="0" fontId="1" fillId="0" borderId="0" xfId="0" applyFont="1" applyFill="1" applyAlignment="1">
      <alignment horizontal="right"/>
    </xf>
    <xf numFmtId="9" fontId="0" fillId="0" borderId="0" xfId="0" applyNumberFormat="1" applyFill="1"/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0" fillId="0" borderId="17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73" fillId="0" borderId="0" xfId="0" applyFont="1" applyFill="1"/>
    <xf numFmtId="0" fontId="10" fillId="0" borderId="15" xfId="0" applyFont="1" applyFill="1" applyBorder="1"/>
    <xf numFmtId="0" fontId="0" fillId="0" borderId="3" xfId="0" applyFont="1" applyFill="1" applyBorder="1"/>
    <xf numFmtId="0" fontId="56" fillId="0" borderId="0" xfId="0" applyFont="1" applyFill="1" applyBorder="1"/>
    <xf numFmtId="0" fontId="10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5" xfId="0" applyFont="1" applyFill="1" applyBorder="1"/>
    <xf numFmtId="0" fontId="82" fillId="0" borderId="0" xfId="0" applyFont="1" applyFill="1" applyBorder="1" applyAlignment="1">
      <alignment horizontal="left"/>
    </xf>
    <xf numFmtId="0" fontId="23" fillId="0" borderId="21" xfId="0" applyFont="1" applyFill="1" applyBorder="1"/>
    <xf numFmtId="2" fontId="23" fillId="0" borderId="22" xfId="0" applyNumberFormat="1" applyFont="1" applyFill="1" applyBorder="1" applyAlignment="1">
      <alignment horizontal="left"/>
    </xf>
    <xf numFmtId="2" fontId="82" fillId="0" borderId="23" xfId="0" applyNumberFormat="1" applyFont="1" applyFill="1" applyBorder="1" applyAlignment="1">
      <alignment horizontal="left"/>
    </xf>
    <xf numFmtId="1" fontId="23" fillId="0" borderId="22" xfId="0" applyNumberFormat="1" applyFont="1" applyFill="1" applyBorder="1" applyAlignment="1">
      <alignment horizontal="left"/>
    </xf>
    <xf numFmtId="0" fontId="23" fillId="0" borderId="5" xfId="0" applyFont="1" applyFill="1" applyBorder="1"/>
    <xf numFmtId="0" fontId="34" fillId="0" borderId="22" xfId="0" applyFont="1" applyFill="1" applyBorder="1" applyAlignment="1">
      <alignment horizontal="left"/>
    </xf>
    <xf numFmtId="0" fontId="74" fillId="0" borderId="0" xfId="0" applyFont="1"/>
    <xf numFmtId="0" fontId="29" fillId="0" borderId="23" xfId="0" applyFont="1" applyFill="1" applyBorder="1" applyAlignment="1">
      <alignment horizontal="left"/>
    </xf>
    <xf numFmtId="0" fontId="29" fillId="0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86" fillId="0" borderId="22" xfId="0" applyFont="1" applyFill="1" applyBorder="1" applyAlignment="1">
      <alignment horizontal="left"/>
    </xf>
    <xf numFmtId="0" fontId="37" fillId="0" borderId="22" xfId="0" applyFont="1" applyFill="1" applyBorder="1" applyAlignment="1">
      <alignment horizontal="center"/>
    </xf>
    <xf numFmtId="0" fontId="49" fillId="0" borderId="14" xfId="0" applyFont="1" applyFill="1" applyBorder="1"/>
    <xf numFmtId="1" fontId="82" fillId="0" borderId="23" xfId="0" applyNumberFormat="1" applyFont="1" applyFill="1" applyBorder="1" applyAlignment="1">
      <alignment horizontal="left"/>
    </xf>
    <xf numFmtId="0" fontId="84" fillId="0" borderId="23" xfId="0" applyFont="1" applyFill="1" applyBorder="1" applyAlignment="1">
      <alignment horizontal="left"/>
    </xf>
    <xf numFmtId="0" fontId="0" fillId="0" borderId="8" xfId="0" applyBorder="1"/>
    <xf numFmtId="0" fontId="23" fillId="0" borderId="22" xfId="0" applyFont="1" applyFill="1" applyBorder="1" applyAlignment="1">
      <alignment horizontal="left"/>
    </xf>
    <xf numFmtId="0" fontId="8" fillId="0" borderId="15" xfId="0" applyFont="1" applyFill="1" applyBorder="1"/>
    <xf numFmtId="0" fontId="0" fillId="0" borderId="0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82" fillId="0" borderId="23" xfId="0" applyFont="1" applyFill="1" applyBorder="1" applyAlignment="1">
      <alignment horizontal="left"/>
    </xf>
    <xf numFmtId="0" fontId="48" fillId="0" borderId="21" xfId="0" applyFont="1" applyFill="1" applyBorder="1"/>
    <xf numFmtId="0" fontId="48" fillId="0" borderId="22" xfId="0" applyFont="1" applyFill="1" applyBorder="1" applyAlignment="1">
      <alignment horizontal="left"/>
    </xf>
    <xf numFmtId="0" fontId="81" fillId="0" borderId="23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15" xfId="0" applyFont="1" applyFill="1" applyBorder="1"/>
    <xf numFmtId="0" fontId="86" fillId="0" borderId="23" xfId="0" applyFont="1" applyFill="1" applyBorder="1" applyAlignment="1">
      <alignment horizontal="left"/>
    </xf>
    <xf numFmtId="0" fontId="82" fillId="0" borderId="7" xfId="0" applyFont="1" applyFill="1" applyBorder="1" applyAlignment="1">
      <alignment horizontal="left"/>
    </xf>
    <xf numFmtId="0" fontId="66" fillId="0" borderId="15" xfId="0" applyFont="1" applyFill="1" applyBorder="1"/>
    <xf numFmtId="165" fontId="0" fillId="0" borderId="0" xfId="0" applyNumberFormat="1" applyFill="1" applyBorder="1"/>
    <xf numFmtId="0" fontId="84" fillId="0" borderId="0" xfId="0" applyFont="1" applyBorder="1"/>
    <xf numFmtId="0" fontId="86" fillId="0" borderId="0" xfId="0" applyFont="1" applyFill="1" applyBorder="1" applyAlignment="1">
      <alignment horizontal="left"/>
    </xf>
    <xf numFmtId="0" fontId="72" fillId="0" borderId="0" xfId="0" applyFont="1" applyFill="1" applyBorder="1"/>
    <xf numFmtId="0" fontId="83" fillId="0" borderId="0" xfId="0" applyFont="1" applyFill="1" applyBorder="1" applyAlignment="1">
      <alignment horizontal="left"/>
    </xf>
    <xf numFmtId="1" fontId="82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84" fillId="0" borderId="0" xfId="0" applyFont="1" applyFill="1" applyBorder="1" applyAlignment="1">
      <alignment horizontal="left"/>
    </xf>
    <xf numFmtId="0" fontId="50" fillId="0" borderId="0" xfId="0" applyFont="1" applyFill="1" applyBorder="1"/>
    <xf numFmtId="0" fontId="48" fillId="0" borderId="15" xfId="0" applyFont="1" applyFill="1" applyBorder="1" applyAlignment="1">
      <alignment horizontal="left"/>
    </xf>
    <xf numFmtId="0" fontId="81" fillId="0" borderId="30" xfId="0" applyFont="1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8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80" fillId="0" borderId="0" xfId="0" applyFont="1" applyFill="1" applyBorder="1"/>
    <xf numFmtId="2" fontId="86" fillId="0" borderId="22" xfId="0" applyNumberFormat="1" applyFont="1" applyFill="1" applyBorder="1" applyAlignment="1">
      <alignment horizontal="left"/>
    </xf>
    <xf numFmtId="0" fontId="49" fillId="0" borderId="0" xfId="0" applyFont="1" applyFill="1" applyBorder="1"/>
    <xf numFmtId="0" fontId="91" fillId="0" borderId="0" xfId="0" applyFont="1" applyFill="1" applyBorder="1"/>
    <xf numFmtId="2" fontId="2" fillId="0" borderId="22" xfId="0" applyNumberFormat="1" applyFont="1" applyFill="1" applyBorder="1" applyAlignment="1">
      <alignment horizontal="left"/>
    </xf>
    <xf numFmtId="0" fontId="0" fillId="0" borderId="23" xfId="0" applyBorder="1"/>
    <xf numFmtId="2" fontId="2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33" fillId="0" borderId="14" xfId="0" applyFont="1" applyFill="1" applyBorder="1" applyAlignment="1">
      <alignment vertical="center"/>
    </xf>
    <xf numFmtId="0" fontId="0" fillId="0" borderId="30" xfId="0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51" fillId="0" borderId="25" xfId="0" applyFont="1" applyFill="1" applyBorder="1"/>
    <xf numFmtId="0" fontId="84" fillId="0" borderId="0" xfId="0" applyFont="1" applyFill="1" applyBorder="1"/>
    <xf numFmtId="0" fontId="51" fillId="0" borderId="38" xfId="0" applyFont="1" applyFill="1" applyBorder="1"/>
    <xf numFmtId="0" fontId="84" fillId="0" borderId="30" xfId="0" applyFont="1" applyFill="1" applyBorder="1"/>
    <xf numFmtId="0" fontId="81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51" fillId="0" borderId="0" xfId="0" applyFont="1" applyFill="1" applyBorder="1"/>
    <xf numFmtId="1" fontId="48" fillId="0" borderId="0" xfId="0" applyNumberFormat="1" applyFont="1" applyFill="1" applyBorder="1"/>
    <xf numFmtId="1" fontId="0" fillId="0" borderId="0" xfId="0" applyNumberFormat="1" applyFill="1" applyBorder="1"/>
    <xf numFmtId="2" fontId="48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7" fontId="2" fillId="0" borderId="0" xfId="0" applyNumberFormat="1" applyFont="1" applyFill="1" applyBorder="1"/>
    <xf numFmtId="2" fontId="0" fillId="0" borderId="0" xfId="0" applyNumberFormat="1" applyFill="1" applyBorder="1"/>
    <xf numFmtId="0" fontId="71" fillId="0" borderId="0" xfId="0" applyFont="1" applyFill="1" applyBorder="1"/>
    <xf numFmtId="0" fontId="87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165" fontId="48" fillId="0" borderId="0" xfId="0" applyNumberFormat="1" applyFont="1" applyFill="1" applyBorder="1"/>
    <xf numFmtId="0" fontId="8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7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53" fillId="0" borderId="14" xfId="0" applyFont="1" applyFill="1" applyBorder="1" applyAlignment="1"/>
    <xf numFmtId="0" fontId="0" fillId="0" borderId="23" xfId="0" applyFill="1" applyBorder="1"/>
    <xf numFmtId="0" fontId="84" fillId="0" borderId="26" xfId="0" applyFont="1" applyFill="1" applyBorder="1"/>
    <xf numFmtId="0" fontId="2" fillId="0" borderId="34" xfId="0" applyFont="1" applyFill="1" applyBorder="1" applyAlignment="1">
      <alignment horizontal="left"/>
    </xf>
    <xf numFmtId="0" fontId="86" fillId="0" borderId="27" xfId="0" applyFont="1" applyFill="1" applyBorder="1" applyAlignment="1">
      <alignment horizontal="left"/>
    </xf>
    <xf numFmtId="0" fontId="53" fillId="0" borderId="30" xfId="0" applyFont="1" applyFill="1" applyBorder="1"/>
    <xf numFmtId="0" fontId="5" fillId="0" borderId="17" xfId="0" applyFont="1" applyFill="1" applyBorder="1"/>
    <xf numFmtId="0" fontId="53" fillId="0" borderId="15" xfId="0" applyFont="1" applyFill="1" applyBorder="1" applyAlignment="1"/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2" fontId="94" fillId="2" borderId="40" xfId="0" applyNumberFormat="1" applyFont="1" applyFill="1" applyBorder="1" applyAlignment="1">
      <alignment horizontal="center"/>
    </xf>
    <xf numFmtId="2" fontId="94" fillId="2" borderId="39" xfId="0" applyNumberFormat="1" applyFont="1" applyFill="1" applyBorder="1" applyAlignment="1">
      <alignment horizontal="center"/>
    </xf>
    <xf numFmtId="165" fontId="31" fillId="0" borderId="0" xfId="0" applyNumberFormat="1" applyFont="1"/>
    <xf numFmtId="0" fontId="2" fillId="0" borderId="41" xfId="0" applyFont="1" applyBorder="1"/>
    <xf numFmtId="2" fontId="10" fillId="0" borderId="7" xfId="0" applyNumberFormat="1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7" fillId="0" borderId="21" xfId="0" applyFont="1" applyBorder="1"/>
    <xf numFmtId="0" fontId="66" fillId="0" borderId="2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6" fontId="37" fillId="0" borderId="22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0" xfId="0" applyFont="1" applyBorder="1" applyAlignment="1">
      <alignment horizontal="left"/>
    </xf>
    <xf numFmtId="2" fontId="18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Border="1"/>
    <xf numFmtId="0" fontId="2" fillId="0" borderId="45" xfId="0" applyFont="1" applyFill="1" applyBorder="1"/>
    <xf numFmtId="0" fontId="2" fillId="0" borderId="46" xfId="0" applyFont="1" applyFill="1" applyBorder="1"/>
    <xf numFmtId="0" fontId="2" fillId="0" borderId="47" xfId="0" applyFont="1" applyFill="1" applyBorder="1"/>
    <xf numFmtId="0" fontId="0" fillId="0" borderId="48" xfId="0" applyFill="1" applyBorder="1"/>
    <xf numFmtId="0" fontId="14" fillId="0" borderId="48" xfId="0" applyFont="1" applyFill="1" applyBorder="1" applyAlignment="1">
      <alignment horizontal="left"/>
    </xf>
    <xf numFmtId="0" fontId="0" fillId="0" borderId="9" xfId="0" applyFill="1" applyBorder="1" applyAlignment="1">
      <alignment horizontal="right"/>
    </xf>
    <xf numFmtId="2" fontId="45" fillId="0" borderId="41" xfId="0" applyNumberFormat="1" applyFont="1" applyBorder="1" applyAlignment="1">
      <alignment horizontal="center"/>
    </xf>
    <xf numFmtId="0" fontId="72" fillId="0" borderId="17" xfId="0" applyFont="1" applyFill="1" applyBorder="1"/>
    <xf numFmtId="0" fontId="72" fillId="0" borderId="32" xfId="0" applyFont="1" applyFill="1" applyBorder="1"/>
    <xf numFmtId="0" fontId="2" fillId="0" borderId="50" xfId="0" applyFont="1" applyFill="1" applyBorder="1"/>
    <xf numFmtId="49" fontId="14" fillId="0" borderId="0" xfId="0" applyNumberFormat="1" applyFont="1" applyFill="1" applyBorder="1" applyAlignment="1">
      <alignment horizontal="left"/>
    </xf>
    <xf numFmtId="0" fontId="45" fillId="0" borderId="41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6" fillId="0" borderId="11" xfId="0" applyFont="1" applyBorder="1" applyAlignment="1">
      <alignment horizontal="center"/>
    </xf>
    <xf numFmtId="0" fontId="2" fillId="0" borderId="6" xfId="0" applyFont="1" applyFill="1" applyBorder="1"/>
    <xf numFmtId="0" fontId="2" fillId="0" borderId="51" xfId="0" applyFont="1" applyFill="1" applyBorder="1" applyAlignment="1">
      <alignment horizontal="left"/>
    </xf>
    <xf numFmtId="0" fontId="86" fillId="0" borderId="52" xfId="0" applyFont="1" applyFill="1" applyBorder="1" applyAlignment="1">
      <alignment horizontal="left"/>
    </xf>
    <xf numFmtId="0" fontId="75" fillId="0" borderId="21" xfId="0" applyFont="1" applyFill="1" applyBorder="1"/>
    <xf numFmtId="0" fontId="0" fillId="0" borderId="18" xfId="0" applyFont="1" applyFill="1" applyBorder="1"/>
    <xf numFmtId="0" fontId="2" fillId="0" borderId="54" xfId="0" applyFont="1" applyFill="1" applyBorder="1"/>
    <xf numFmtId="0" fontId="23" fillId="0" borderId="56" xfId="0" applyFont="1" applyFill="1" applyBorder="1"/>
    <xf numFmtId="0" fontId="23" fillId="0" borderId="57" xfId="0" applyFont="1" applyFill="1" applyBorder="1" applyAlignment="1">
      <alignment horizontal="left"/>
    </xf>
    <xf numFmtId="0" fontId="82" fillId="0" borderId="58" xfId="0" applyFont="1" applyFill="1" applyBorder="1" applyAlignment="1">
      <alignment horizontal="left"/>
    </xf>
    <xf numFmtId="0" fontId="23" fillId="0" borderId="59" xfId="0" applyFont="1" applyFill="1" applyBorder="1"/>
    <xf numFmtId="0" fontId="2" fillId="0" borderId="59" xfId="0" applyFont="1" applyFill="1" applyBorder="1"/>
    <xf numFmtId="0" fontId="2" fillId="0" borderId="62" xfId="0" applyFont="1" applyFill="1" applyBorder="1"/>
    <xf numFmtId="0" fontId="48" fillId="0" borderId="62" xfId="0" applyFont="1" applyFill="1" applyBorder="1"/>
    <xf numFmtId="0" fontId="48" fillId="0" borderId="61" xfId="0" applyFont="1" applyFill="1" applyBorder="1" applyAlignment="1">
      <alignment horizontal="left"/>
    </xf>
    <xf numFmtId="0" fontId="82" fillId="0" borderId="63" xfId="0" applyFont="1" applyFill="1" applyBorder="1" applyAlignment="1">
      <alignment horizontal="left"/>
    </xf>
    <xf numFmtId="0" fontId="34" fillId="0" borderId="61" xfId="0" applyFont="1" applyFill="1" applyBorder="1" applyAlignment="1">
      <alignment horizontal="left"/>
    </xf>
    <xf numFmtId="0" fontId="2" fillId="0" borderId="24" xfId="0" applyFont="1" applyFill="1" applyBorder="1"/>
    <xf numFmtId="0" fontId="23" fillId="0" borderId="49" xfId="0" applyFont="1" applyFill="1" applyBorder="1"/>
    <xf numFmtId="0" fontId="2" fillId="0" borderId="56" xfId="0" applyFont="1" applyFill="1" applyBorder="1"/>
    <xf numFmtId="0" fontId="2" fillId="0" borderId="60" xfId="0" applyFont="1" applyFill="1" applyBorder="1"/>
    <xf numFmtId="164" fontId="14" fillId="0" borderId="67" xfId="0" applyNumberFormat="1" applyFont="1" applyFill="1" applyBorder="1" applyAlignment="1">
      <alignment horizontal="center"/>
    </xf>
    <xf numFmtId="0" fontId="48" fillId="0" borderId="59" xfId="0" applyFont="1" applyFill="1" applyBorder="1"/>
    <xf numFmtId="0" fontId="23" fillId="0" borderId="50" xfId="0" applyFont="1" applyFill="1" applyBorder="1"/>
    <xf numFmtId="0" fontId="17" fillId="0" borderId="31" xfId="0" applyFont="1" applyFill="1" applyBorder="1"/>
    <xf numFmtId="0" fontId="2" fillId="0" borderId="57" xfId="0" applyFont="1" applyFill="1" applyBorder="1" applyAlignment="1">
      <alignment horizontal="left"/>
    </xf>
    <xf numFmtId="0" fontId="29" fillId="0" borderId="63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82" fillId="0" borderId="69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" fillId="0" borderId="0" xfId="0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center"/>
    </xf>
    <xf numFmtId="0" fontId="2" fillId="0" borderId="57" xfId="0" applyFont="1" applyFill="1" applyBorder="1"/>
    <xf numFmtId="0" fontId="53" fillId="0" borderId="0" xfId="0" applyFont="1" applyFill="1" applyBorder="1"/>
    <xf numFmtId="0" fontId="86" fillId="0" borderId="63" xfId="0" applyFont="1" applyFill="1" applyBorder="1" applyAlignment="1">
      <alignment horizontal="left"/>
    </xf>
    <xf numFmtId="0" fontId="82" fillId="0" borderId="52" xfId="0" applyFont="1" applyFill="1" applyBorder="1" applyAlignment="1">
      <alignment horizontal="left"/>
    </xf>
    <xf numFmtId="0" fontId="84" fillId="0" borderId="7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0" fillId="0" borderId="0" xfId="0" applyFont="1" applyFill="1" applyBorder="1"/>
    <xf numFmtId="0" fontId="48" fillId="0" borderId="54" xfId="0" applyFont="1" applyFill="1" applyBorder="1"/>
    <xf numFmtId="165" fontId="23" fillId="0" borderId="0" xfId="0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90" fillId="0" borderId="15" xfId="0" applyFont="1" applyFill="1" applyBorder="1"/>
    <xf numFmtId="0" fontId="2" fillId="0" borderId="25" xfId="0" applyFont="1" applyFill="1" applyBorder="1" applyAlignment="1">
      <alignment horizontal="center"/>
    </xf>
    <xf numFmtId="0" fontId="59" fillId="0" borderId="57" xfId="0" applyFont="1" applyFill="1" applyBorder="1" applyAlignment="1">
      <alignment horizontal="left"/>
    </xf>
    <xf numFmtId="0" fontId="101" fillId="0" borderId="15" xfId="0" applyFont="1" applyFill="1" applyBorder="1"/>
    <xf numFmtId="0" fontId="53" fillId="0" borderId="38" xfId="0" applyFont="1" applyFill="1" applyBorder="1" applyAlignment="1"/>
    <xf numFmtId="0" fontId="29" fillId="0" borderId="26" xfId="0" applyFont="1" applyFill="1" applyBorder="1" applyAlignment="1">
      <alignment horizontal="left"/>
    </xf>
    <xf numFmtId="0" fontId="23" fillId="0" borderId="24" xfId="0" applyFont="1" applyFill="1" applyBorder="1"/>
    <xf numFmtId="0" fontId="53" fillId="0" borderId="17" xfId="0" applyFont="1" applyFill="1" applyBorder="1" applyAlignment="1"/>
    <xf numFmtId="0" fontId="51" fillId="0" borderId="2" xfId="0" applyFont="1" applyFill="1" applyBorder="1"/>
    <xf numFmtId="0" fontId="84" fillId="0" borderId="18" xfId="0" applyFont="1" applyFill="1" applyBorder="1"/>
    <xf numFmtId="0" fontId="53" fillId="0" borderId="3" xfId="0" applyFont="1" applyFill="1" applyBorder="1" applyAlignment="1"/>
    <xf numFmtId="0" fontId="90" fillId="0" borderId="0" xfId="0" applyFont="1" applyFill="1" applyBorder="1"/>
    <xf numFmtId="0" fontId="74" fillId="0" borderId="0" xfId="0" applyFont="1" applyFill="1"/>
    <xf numFmtId="0" fontId="14" fillId="0" borderId="9" xfId="0" applyFont="1" applyFill="1" applyBorder="1" applyAlignment="1">
      <alignment horizontal="left"/>
    </xf>
    <xf numFmtId="0" fontId="84" fillId="0" borderId="3" xfId="0" applyFont="1" applyFill="1" applyBorder="1"/>
    <xf numFmtId="0" fontId="53" fillId="0" borderId="32" xfId="0" applyFont="1" applyFill="1" applyBorder="1" applyAlignment="1"/>
    <xf numFmtId="0" fontId="51" fillId="0" borderId="9" xfId="0" applyFont="1" applyFill="1" applyBorder="1"/>
    <xf numFmtId="0" fontId="84" fillId="0" borderId="13" xfId="0" applyFont="1" applyFill="1" applyBorder="1"/>
    <xf numFmtId="0" fontId="23" fillId="0" borderId="51" xfId="0" applyFont="1" applyFill="1" applyBorder="1" applyAlignment="1">
      <alignment horizontal="left"/>
    </xf>
    <xf numFmtId="0" fontId="53" fillId="0" borderId="13" xfId="0" applyFont="1" applyFill="1" applyBorder="1" applyAlignment="1"/>
    <xf numFmtId="0" fontId="53" fillId="0" borderId="24" xfId="0" applyFont="1" applyFill="1" applyBorder="1" applyAlignment="1"/>
    <xf numFmtId="0" fontId="84" fillId="0" borderId="15" xfId="0" applyFont="1" applyFill="1" applyBorder="1"/>
    <xf numFmtId="0" fontId="53" fillId="0" borderId="9" xfId="0" applyFont="1" applyFill="1" applyBorder="1" applyAlignment="1"/>
    <xf numFmtId="0" fontId="53" fillId="0" borderId="10" xfId="0" applyFont="1" applyFill="1" applyBorder="1" applyAlignment="1"/>
    <xf numFmtId="0" fontId="0" fillId="0" borderId="9" xfId="0" applyFill="1" applyBorder="1"/>
    <xf numFmtId="0" fontId="53" fillId="0" borderId="25" xfId="0" applyFont="1" applyFill="1" applyBorder="1" applyAlignment="1"/>
    <xf numFmtId="0" fontId="23" fillId="0" borderId="17" xfId="0" applyFont="1" applyFill="1" applyBorder="1"/>
    <xf numFmtId="0" fontId="23" fillId="0" borderId="67" xfId="0" applyFont="1" applyFill="1" applyBorder="1"/>
    <xf numFmtId="0" fontId="53" fillId="0" borderId="15" xfId="0" applyFont="1" applyFill="1" applyBorder="1"/>
    <xf numFmtId="0" fontId="57" fillId="0" borderId="15" xfId="0" applyFont="1" applyFill="1" applyBorder="1"/>
    <xf numFmtId="0" fontId="57" fillId="0" borderId="3" xfId="0" applyFont="1" applyFill="1" applyBorder="1"/>
    <xf numFmtId="0" fontId="53" fillId="0" borderId="2" xfId="0" applyFont="1" applyFill="1" applyBorder="1" applyAlignment="1"/>
    <xf numFmtId="0" fontId="2" fillId="0" borderId="50" xfId="0" applyFont="1" applyFill="1" applyBorder="1" applyAlignment="1">
      <alignment horizontal="left"/>
    </xf>
    <xf numFmtId="0" fontId="56" fillId="0" borderId="51" xfId="0" applyFont="1" applyFill="1" applyBorder="1" applyAlignment="1">
      <alignment horizontal="left"/>
    </xf>
    <xf numFmtId="0" fontId="86" fillId="0" borderId="57" xfId="0" applyFont="1" applyFill="1" applyBorder="1" applyAlignment="1">
      <alignment horizontal="left"/>
    </xf>
    <xf numFmtId="0" fontId="2" fillId="0" borderId="72" xfId="0" applyFont="1" applyFill="1" applyBorder="1" applyAlignment="1">
      <alignment horizontal="left"/>
    </xf>
    <xf numFmtId="0" fontId="86" fillId="0" borderId="73" xfId="0" applyFont="1" applyFill="1" applyBorder="1" applyAlignment="1">
      <alignment horizontal="left"/>
    </xf>
    <xf numFmtId="0" fontId="23" fillId="0" borderId="72" xfId="0" applyFont="1" applyFill="1" applyBorder="1" applyAlignment="1">
      <alignment horizontal="center"/>
    </xf>
    <xf numFmtId="0" fontId="29" fillId="0" borderId="73" xfId="0" applyFont="1" applyFill="1" applyBorder="1" applyAlignment="1">
      <alignment horizontal="left"/>
    </xf>
    <xf numFmtId="0" fontId="48" fillId="0" borderId="72" xfId="0" applyFont="1" applyFill="1" applyBorder="1" applyAlignment="1">
      <alignment horizontal="left"/>
    </xf>
    <xf numFmtId="0" fontId="81" fillId="0" borderId="73" xfId="0" applyFont="1" applyFill="1" applyBorder="1" applyAlignment="1">
      <alignment horizontal="left"/>
    </xf>
    <xf numFmtId="0" fontId="14" fillId="0" borderId="72" xfId="0" applyFont="1" applyFill="1" applyBorder="1" applyAlignment="1">
      <alignment horizontal="left"/>
    </xf>
    <xf numFmtId="0" fontId="23" fillId="0" borderId="72" xfId="0" applyFont="1" applyFill="1" applyBorder="1"/>
    <xf numFmtId="0" fontId="23" fillId="0" borderId="72" xfId="0" applyFont="1" applyFill="1" applyBorder="1" applyAlignment="1">
      <alignment horizontal="left"/>
    </xf>
    <xf numFmtId="0" fontId="82" fillId="0" borderId="73" xfId="0" applyFont="1" applyFill="1" applyBorder="1" applyAlignment="1">
      <alignment horizontal="left"/>
    </xf>
    <xf numFmtId="0" fontId="29" fillId="0" borderId="73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86" fillId="0" borderId="7" xfId="0" applyFont="1" applyFill="1" applyBorder="1" applyAlignment="1">
      <alignment horizontal="left"/>
    </xf>
    <xf numFmtId="0" fontId="29" fillId="0" borderId="58" xfId="0" applyFont="1" applyFill="1" applyBorder="1" applyAlignment="1">
      <alignment horizontal="left"/>
    </xf>
    <xf numFmtId="0" fontId="86" fillId="0" borderId="74" xfId="0" applyFont="1" applyFill="1" applyBorder="1" applyAlignment="1">
      <alignment horizontal="left"/>
    </xf>
    <xf numFmtId="0" fontId="82" fillId="0" borderId="26" xfId="0" applyFont="1" applyFill="1" applyBorder="1" applyAlignment="1">
      <alignment horizontal="left"/>
    </xf>
    <xf numFmtId="0" fontId="2" fillId="0" borderId="59" xfId="0" applyFont="1" applyBorder="1"/>
    <xf numFmtId="2" fontId="0" fillId="0" borderId="0" xfId="0" applyNumberFormat="1" applyBorder="1"/>
    <xf numFmtId="0" fontId="23" fillId="0" borderId="34" xfId="0" applyFont="1" applyFill="1" applyBorder="1" applyAlignment="1">
      <alignment horizontal="left"/>
    </xf>
    <xf numFmtId="0" fontId="82" fillId="0" borderId="27" xfId="0" applyFont="1" applyFill="1" applyBorder="1" applyAlignment="1">
      <alignment horizontal="left"/>
    </xf>
    <xf numFmtId="0" fontId="29" fillId="0" borderId="74" xfId="0" applyFont="1" applyFill="1" applyBorder="1" applyAlignment="1">
      <alignment horizontal="left"/>
    </xf>
    <xf numFmtId="0" fontId="84" fillId="0" borderId="74" xfId="0" applyFont="1" applyFill="1" applyBorder="1" applyAlignment="1">
      <alignment horizontal="left"/>
    </xf>
    <xf numFmtId="165" fontId="82" fillId="0" borderId="0" xfId="0" applyNumberFormat="1" applyFont="1" applyFill="1" applyBorder="1" applyAlignment="1">
      <alignment horizontal="left"/>
    </xf>
    <xf numFmtId="0" fontId="23" fillId="0" borderId="21" xfId="0" applyFont="1" applyBorder="1"/>
    <xf numFmtId="0" fontId="23" fillId="0" borderId="22" xfId="0" applyFont="1" applyBorder="1" applyAlignment="1">
      <alignment horizontal="left"/>
    </xf>
    <xf numFmtId="0" fontId="29" fillId="0" borderId="74" xfId="0" applyFont="1" applyBorder="1" applyAlignment="1">
      <alignment horizontal="left"/>
    </xf>
    <xf numFmtId="0" fontId="23" fillId="0" borderId="72" xfId="0" applyFont="1" applyBorder="1" applyAlignment="1">
      <alignment horizontal="left"/>
    </xf>
    <xf numFmtId="0" fontId="82" fillId="0" borderId="74" xfId="0" applyFont="1" applyBorder="1" applyAlignment="1">
      <alignment horizontal="left"/>
    </xf>
    <xf numFmtId="0" fontId="23" fillId="0" borderId="49" xfId="0" applyFont="1" applyBorder="1"/>
    <xf numFmtId="0" fontId="81" fillId="0" borderId="74" xfId="0" applyFont="1" applyFill="1" applyBorder="1" applyAlignment="1">
      <alignment horizontal="left"/>
    </xf>
    <xf numFmtId="0" fontId="2" fillId="0" borderId="72" xfId="0" applyFont="1" applyFill="1" applyBorder="1"/>
    <xf numFmtId="0" fontId="56" fillId="0" borderId="72" xfId="0" applyFont="1" applyFill="1" applyBorder="1" applyAlignment="1">
      <alignment horizontal="left"/>
    </xf>
    <xf numFmtId="165" fontId="23" fillId="0" borderId="72" xfId="0" applyNumberFormat="1" applyFont="1" applyFill="1" applyBorder="1" applyAlignment="1">
      <alignment horizontal="left"/>
    </xf>
    <xf numFmtId="0" fontId="84" fillId="0" borderId="73" xfId="0" applyFont="1" applyFill="1" applyBorder="1" applyAlignment="1">
      <alignment horizontal="left"/>
    </xf>
    <xf numFmtId="0" fontId="61" fillId="0" borderId="72" xfId="0" applyFont="1" applyFill="1" applyBorder="1" applyAlignment="1">
      <alignment horizontal="left"/>
    </xf>
    <xf numFmtId="0" fontId="85" fillId="0" borderId="73" xfId="0" applyFont="1" applyFill="1" applyBorder="1" applyAlignment="1">
      <alignment horizontal="left"/>
    </xf>
    <xf numFmtId="0" fontId="85" fillId="0" borderId="74" xfId="0" applyFont="1" applyFill="1" applyBorder="1" applyAlignment="1">
      <alignment horizontal="left"/>
    </xf>
    <xf numFmtId="0" fontId="17" fillId="0" borderId="72" xfId="0" applyFont="1" applyFill="1" applyBorder="1" applyAlignment="1">
      <alignment horizontal="left"/>
    </xf>
    <xf numFmtId="165" fontId="82" fillId="0" borderId="73" xfId="0" applyNumberFormat="1" applyFont="1" applyFill="1" applyBorder="1" applyAlignment="1">
      <alignment horizontal="left"/>
    </xf>
    <xf numFmtId="165" fontId="2" fillId="0" borderId="72" xfId="0" applyNumberFormat="1" applyFont="1" applyFill="1" applyBorder="1" applyAlignment="1">
      <alignment horizontal="left"/>
    </xf>
    <xf numFmtId="165" fontId="29" fillId="0" borderId="73" xfId="0" applyNumberFormat="1" applyFont="1" applyFill="1" applyBorder="1" applyAlignment="1">
      <alignment horizontal="left"/>
    </xf>
    <xf numFmtId="0" fontId="34" fillId="0" borderId="72" xfId="0" applyFont="1" applyFill="1" applyBorder="1" applyAlignment="1">
      <alignment horizontal="left"/>
    </xf>
    <xf numFmtId="0" fontId="82" fillId="0" borderId="74" xfId="0" applyFont="1" applyFill="1" applyBorder="1" applyAlignment="1">
      <alignment horizontal="left"/>
    </xf>
    <xf numFmtId="0" fontId="5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5" fillId="0" borderId="15" xfId="0" applyFont="1" applyFill="1" applyBorder="1"/>
    <xf numFmtId="0" fontId="25" fillId="0" borderId="30" xfId="0" applyFont="1" applyFill="1" applyBorder="1"/>
    <xf numFmtId="0" fontId="14" fillId="0" borderId="72" xfId="0" applyFont="1" applyBorder="1" applyAlignment="1">
      <alignment horizontal="left"/>
    </xf>
    <xf numFmtId="0" fontId="2" fillId="0" borderId="75" xfId="0" applyFont="1" applyFill="1" applyBorder="1" applyAlignment="1">
      <alignment horizontal="left"/>
    </xf>
    <xf numFmtId="0" fontId="2" fillId="0" borderId="76" xfId="0" applyFont="1" applyFill="1" applyBorder="1"/>
    <xf numFmtId="0" fontId="29" fillId="0" borderId="72" xfId="0" applyFont="1" applyFill="1" applyBorder="1" applyAlignment="1">
      <alignment horizontal="left"/>
    </xf>
    <xf numFmtId="0" fontId="70" fillId="0" borderId="72" xfId="0" applyFont="1" applyFill="1" applyBorder="1"/>
    <xf numFmtId="0" fontId="34" fillId="0" borderId="72" xfId="0" applyFont="1" applyFill="1" applyBorder="1"/>
    <xf numFmtId="0" fontId="48" fillId="0" borderId="76" xfId="0" applyFont="1" applyFill="1" applyBorder="1"/>
    <xf numFmtId="0" fontId="85" fillId="0" borderId="72" xfId="0" applyFont="1" applyFill="1" applyBorder="1" applyAlignment="1">
      <alignment horizontal="left"/>
    </xf>
    <xf numFmtId="0" fontId="81" fillId="0" borderId="72" xfId="0" applyFont="1" applyFill="1" applyBorder="1" applyAlignment="1">
      <alignment horizontal="left"/>
    </xf>
    <xf numFmtId="0" fontId="84" fillId="0" borderId="10" xfId="0" applyFont="1" applyFill="1" applyBorder="1"/>
    <xf numFmtId="0" fontId="56" fillId="0" borderId="76" xfId="0" applyFont="1" applyFill="1" applyBorder="1"/>
    <xf numFmtId="0" fontId="23" fillId="0" borderId="76" xfId="0" applyFont="1" applyFill="1" applyBorder="1"/>
    <xf numFmtId="0" fontId="2" fillId="0" borderId="49" xfId="0" applyFont="1" applyFill="1" applyBorder="1" applyAlignment="1">
      <alignment horizontal="left"/>
    </xf>
    <xf numFmtId="0" fontId="53" fillId="0" borderId="14" xfId="0" applyFont="1" applyFill="1" applyBorder="1"/>
    <xf numFmtId="0" fontId="82" fillId="0" borderId="57" xfId="0" applyFont="1" applyFill="1" applyBorder="1" applyAlignment="1">
      <alignment horizontal="left"/>
    </xf>
    <xf numFmtId="2" fontId="80" fillId="0" borderId="72" xfId="0" applyNumberFormat="1" applyFont="1" applyFill="1" applyBorder="1" applyAlignment="1">
      <alignment horizontal="left"/>
    </xf>
    <xf numFmtId="0" fontId="82" fillId="0" borderId="72" xfId="0" applyFont="1" applyFill="1" applyBorder="1" applyAlignment="1">
      <alignment horizontal="left"/>
    </xf>
    <xf numFmtId="0" fontId="29" fillId="0" borderId="69" xfId="0" applyFont="1" applyFill="1" applyBorder="1" applyAlignment="1">
      <alignment horizontal="left"/>
    </xf>
    <xf numFmtId="2" fontId="106" fillId="0" borderId="0" xfId="0" applyNumberFormat="1" applyFont="1"/>
    <xf numFmtId="0" fontId="23" fillId="0" borderId="15" xfId="0" applyFont="1" applyBorder="1"/>
    <xf numFmtId="164" fontId="14" fillId="0" borderId="31" xfId="0" applyNumberFormat="1" applyFont="1" applyBorder="1" applyAlignment="1">
      <alignment horizontal="left"/>
    </xf>
    <xf numFmtId="0" fontId="2" fillId="0" borderId="45" xfId="0" applyFont="1" applyBorder="1"/>
    <xf numFmtId="0" fontId="2" fillId="0" borderId="76" xfId="0" applyFont="1" applyBorder="1"/>
    <xf numFmtId="0" fontId="48" fillId="0" borderId="49" xfId="0" applyFont="1" applyFill="1" applyBorder="1" applyAlignment="1">
      <alignment horizontal="left"/>
    </xf>
    <xf numFmtId="0" fontId="81" fillId="0" borderId="69" xfId="0" applyFont="1" applyFill="1" applyBorder="1" applyAlignment="1">
      <alignment horizontal="left"/>
    </xf>
    <xf numFmtId="0" fontId="2" fillId="0" borderId="78" xfId="0" applyFont="1" applyFill="1" applyBorder="1"/>
    <xf numFmtId="0" fontId="2" fillId="0" borderId="79" xfId="0" applyFont="1" applyFill="1" applyBorder="1" applyAlignment="1">
      <alignment horizontal="left"/>
    </xf>
    <xf numFmtId="0" fontId="86" fillId="0" borderId="80" xfId="0" applyFont="1" applyFill="1" applyBorder="1" applyAlignment="1">
      <alignment horizontal="left"/>
    </xf>
    <xf numFmtId="0" fontId="26" fillId="0" borderId="0" xfId="0" applyFont="1" applyFill="1" applyBorder="1"/>
    <xf numFmtId="2" fontId="39" fillId="0" borderId="0" xfId="0" applyNumberFormat="1" applyFont="1" applyFill="1" applyBorder="1" applyAlignment="1">
      <alignment horizontal="left" wrapText="1"/>
    </xf>
    <xf numFmtId="2" fontId="63" fillId="0" borderId="0" xfId="0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6" fillId="0" borderId="7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86" fillId="0" borderId="13" xfId="0" applyFont="1" applyFill="1" applyBorder="1" applyAlignment="1">
      <alignment horizontal="left"/>
    </xf>
    <xf numFmtId="0" fontId="23" fillId="0" borderId="32" xfId="0" applyFont="1" applyBorder="1"/>
    <xf numFmtId="0" fontId="101" fillId="0" borderId="14" xfId="0" applyFont="1" applyFill="1" applyBorder="1"/>
    <xf numFmtId="164" fontId="14" fillId="0" borderId="77" xfId="0" applyNumberFormat="1" applyFont="1" applyFill="1" applyBorder="1" applyAlignment="1">
      <alignment horizontal="left"/>
    </xf>
    <xf numFmtId="0" fontId="103" fillId="0" borderId="0" xfId="0" applyFont="1" applyFill="1" applyBorder="1"/>
    <xf numFmtId="0" fontId="71" fillId="0" borderId="14" xfId="0" applyFont="1" applyFill="1" applyBorder="1"/>
    <xf numFmtId="0" fontId="23" fillId="0" borderId="49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2" fontId="45" fillId="0" borderId="72" xfId="0" applyNumberFormat="1" applyFont="1" applyFill="1" applyBorder="1" applyAlignment="1">
      <alignment horizontal="left"/>
    </xf>
    <xf numFmtId="0" fontId="14" fillId="0" borderId="57" xfId="0" applyFont="1" applyFill="1" applyBorder="1" applyAlignment="1">
      <alignment horizontal="left"/>
    </xf>
    <xf numFmtId="2" fontId="2" fillId="0" borderId="15" xfId="0" applyNumberFormat="1" applyFont="1" applyBorder="1" applyAlignment="1">
      <alignment horizontal="left"/>
    </xf>
    <xf numFmtId="2" fontId="29" fillId="0" borderId="30" xfId="0" applyNumberFormat="1" applyFont="1" applyBorder="1" applyAlignment="1">
      <alignment horizontal="left"/>
    </xf>
    <xf numFmtId="0" fontId="2" fillId="0" borderId="32" xfId="0" applyFont="1" applyFill="1" applyBorder="1"/>
    <xf numFmtId="0" fontId="75" fillId="0" borderId="72" xfId="0" applyFont="1" applyFill="1" applyBorder="1" applyAlignment="1">
      <alignment horizontal="left"/>
    </xf>
    <xf numFmtId="0" fontId="82" fillId="0" borderId="73" xfId="0" applyFont="1" applyBorder="1" applyAlignment="1">
      <alignment horizontal="left"/>
    </xf>
    <xf numFmtId="0" fontId="86" fillId="0" borderId="73" xfId="0" applyFont="1" applyBorder="1" applyAlignment="1">
      <alignment horizontal="left"/>
    </xf>
    <xf numFmtId="0" fontId="23" fillId="0" borderId="6" xfId="0" applyFont="1" applyFill="1" applyBorder="1"/>
    <xf numFmtId="0" fontId="4" fillId="0" borderId="15" xfId="0" applyFont="1" applyFill="1" applyBorder="1"/>
    <xf numFmtId="0" fontId="2" fillId="0" borderId="41" xfId="0" applyFont="1" applyFill="1" applyBorder="1"/>
    <xf numFmtId="2" fontId="48" fillId="0" borderId="72" xfId="0" applyNumberFormat="1" applyFont="1" applyFill="1" applyBorder="1" applyAlignment="1">
      <alignment horizontal="left"/>
    </xf>
    <xf numFmtId="0" fontId="2" fillId="0" borderId="65" xfId="0" applyFont="1" applyFill="1" applyBorder="1" applyAlignment="1">
      <alignment horizontal="left"/>
    </xf>
    <xf numFmtId="0" fontId="1" fillId="0" borderId="18" xfId="0" applyFont="1" applyFill="1" applyBorder="1"/>
    <xf numFmtId="0" fontId="23" fillId="0" borderId="76" xfId="0" applyFont="1" applyFill="1" applyBorder="1" applyAlignment="1">
      <alignment horizontal="left"/>
    </xf>
    <xf numFmtId="0" fontId="2" fillId="0" borderId="76" xfId="0" applyFont="1" applyFill="1" applyBorder="1" applyAlignment="1">
      <alignment horizontal="left"/>
    </xf>
    <xf numFmtId="0" fontId="56" fillId="0" borderId="76" xfId="0" applyFont="1" applyFill="1" applyBorder="1" applyAlignment="1">
      <alignment horizontal="left"/>
    </xf>
    <xf numFmtId="0" fontId="0" fillId="0" borderId="48" xfId="0" applyBorder="1"/>
    <xf numFmtId="0" fontId="34" fillId="0" borderId="47" xfId="0" applyFont="1" applyBorder="1" applyAlignment="1">
      <alignment horizontal="left"/>
    </xf>
    <xf numFmtId="0" fontId="0" fillId="0" borderId="43" xfId="0" applyBorder="1"/>
    <xf numFmtId="0" fontId="7" fillId="0" borderId="72" xfId="0" applyFont="1" applyFill="1" applyBorder="1" applyAlignment="1">
      <alignment horizontal="left"/>
    </xf>
    <xf numFmtId="0" fontId="83" fillId="0" borderId="73" xfId="0" applyFont="1" applyFill="1" applyBorder="1" applyAlignment="1">
      <alignment horizontal="left"/>
    </xf>
    <xf numFmtId="0" fontId="0" fillId="0" borderId="44" xfId="0" applyBorder="1"/>
    <xf numFmtId="0" fontId="6" fillId="0" borderId="24" xfId="0" applyFont="1" applyFill="1" applyBorder="1" applyAlignment="1">
      <alignment horizontal="left"/>
    </xf>
    <xf numFmtId="0" fontId="14" fillId="0" borderId="50" xfId="0" applyFont="1" applyFill="1" applyBorder="1"/>
    <xf numFmtId="0" fontId="2" fillId="0" borderId="18" xfId="0" applyFont="1" applyBorder="1" applyAlignment="1">
      <alignment horizontal="center"/>
    </xf>
    <xf numFmtId="0" fontId="23" fillId="0" borderId="59" xfId="0" applyFont="1" applyBorder="1"/>
    <xf numFmtId="0" fontId="82" fillId="0" borderId="22" xfId="0" applyFont="1" applyFill="1" applyBorder="1" applyAlignment="1">
      <alignment horizontal="left"/>
    </xf>
    <xf numFmtId="0" fontId="82" fillId="0" borderId="51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left"/>
    </xf>
    <xf numFmtId="0" fontId="2" fillId="0" borderId="64" xfId="0" applyFont="1" applyFill="1" applyBorder="1"/>
    <xf numFmtId="0" fontId="29" fillId="0" borderId="66" xfId="0" applyFont="1" applyFill="1" applyBorder="1" applyAlignment="1">
      <alignment horizontal="left"/>
    </xf>
    <xf numFmtId="0" fontId="107" fillId="0" borderId="24" xfId="0" applyFont="1" applyFill="1" applyBorder="1"/>
    <xf numFmtId="0" fontId="108" fillId="0" borderId="17" xfId="0" applyFont="1" applyFill="1" applyBorder="1"/>
    <xf numFmtId="2" fontId="23" fillId="0" borderId="10" xfId="0" applyNumberFormat="1" applyFont="1" applyBorder="1" applyAlignment="1">
      <alignment horizontal="left"/>
    </xf>
    <xf numFmtId="0" fontId="87" fillId="0" borderId="73" xfId="0" applyFont="1" applyFill="1" applyBorder="1" applyAlignment="1">
      <alignment horizontal="left"/>
    </xf>
    <xf numFmtId="0" fontId="86" fillId="0" borderId="69" xfId="0" applyFont="1" applyFill="1" applyBorder="1" applyAlignment="1">
      <alignment horizontal="left"/>
    </xf>
    <xf numFmtId="0" fontId="0" fillId="0" borderId="49" xfId="0" applyBorder="1"/>
    <xf numFmtId="0" fontId="0" fillId="0" borderId="1" xfId="0" applyFill="1" applyBorder="1"/>
    <xf numFmtId="0" fontId="2" fillId="0" borderId="55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0" fillId="0" borderId="65" xfId="0" applyBorder="1"/>
    <xf numFmtId="0" fontId="82" fillId="0" borderId="84" xfId="0" applyFont="1" applyFill="1" applyBorder="1" applyAlignment="1">
      <alignment horizontal="left"/>
    </xf>
    <xf numFmtId="0" fontId="2" fillId="0" borderId="25" xfId="0" applyFont="1" applyBorder="1"/>
    <xf numFmtId="0" fontId="2" fillId="0" borderId="2" xfId="0" applyFont="1" applyBorder="1"/>
    <xf numFmtId="0" fontId="14" fillId="0" borderId="57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79" xfId="0" applyFont="1" applyFill="1" applyBorder="1"/>
    <xf numFmtId="164" fontId="14" fillId="0" borderId="82" xfId="0" applyNumberFormat="1" applyFont="1" applyFill="1" applyBorder="1" applyAlignment="1">
      <alignment horizontal="left"/>
    </xf>
    <xf numFmtId="0" fontId="2" fillId="0" borderId="86" xfId="0" applyFont="1" applyFill="1" applyBorder="1"/>
    <xf numFmtId="0" fontId="2" fillId="0" borderId="85" xfId="0" applyFont="1" applyFill="1" applyBorder="1" applyAlignment="1">
      <alignment horizontal="center"/>
    </xf>
    <xf numFmtId="0" fontId="2" fillId="0" borderId="36" xfId="0" applyFont="1" applyFill="1" applyBorder="1"/>
    <xf numFmtId="0" fontId="53" fillId="0" borderId="14" xfId="0" applyFont="1" applyBorder="1"/>
    <xf numFmtId="0" fontId="51" fillId="0" borderId="38" xfId="0" applyFont="1" applyBorder="1"/>
    <xf numFmtId="0" fontId="2" fillId="0" borderId="57" xfId="0" applyFont="1" applyBorder="1" applyAlignment="1">
      <alignment horizontal="left"/>
    </xf>
    <xf numFmtId="0" fontId="23" fillId="0" borderId="72" xfId="0" applyFont="1" applyBorder="1"/>
    <xf numFmtId="0" fontId="8" fillId="0" borderId="14" xfId="0" applyFont="1" applyBorder="1"/>
    <xf numFmtId="0" fontId="0" fillId="0" borderId="22" xfId="0" applyBorder="1"/>
    <xf numFmtId="0" fontId="86" fillId="0" borderId="79" xfId="0" applyFont="1" applyFill="1" applyBorder="1" applyAlignment="1">
      <alignment horizontal="left"/>
    </xf>
    <xf numFmtId="0" fontId="14" fillId="0" borderId="24" xfId="0" applyFont="1" applyBorder="1" applyAlignment="1">
      <alignment horizontal="left"/>
    </xf>
    <xf numFmtId="1" fontId="23" fillId="0" borderId="57" xfId="0" applyNumberFormat="1" applyFont="1" applyFill="1" applyBorder="1" applyAlignment="1">
      <alignment horizontal="left"/>
    </xf>
    <xf numFmtId="0" fontId="82" fillId="0" borderId="80" xfId="0" applyFont="1" applyFill="1" applyBorder="1" applyAlignment="1">
      <alignment horizontal="left"/>
    </xf>
    <xf numFmtId="1" fontId="82" fillId="0" borderId="63" xfId="0" applyNumberFormat="1" applyFont="1" applyFill="1" applyBorder="1" applyAlignment="1">
      <alignment horizontal="left"/>
    </xf>
    <xf numFmtId="0" fontId="48" fillId="0" borderId="50" xfId="0" applyFont="1" applyFill="1" applyBorder="1"/>
    <xf numFmtId="0" fontId="48" fillId="0" borderId="79" xfId="0" applyFont="1" applyFill="1" applyBorder="1" applyAlignment="1">
      <alignment horizontal="left"/>
    </xf>
    <xf numFmtId="0" fontId="81" fillId="0" borderId="84" xfId="0" applyFont="1" applyFill="1" applyBorder="1" applyAlignment="1">
      <alignment horizontal="left"/>
    </xf>
    <xf numFmtId="0" fontId="7" fillId="0" borderId="79" xfId="0" applyFont="1" applyFill="1" applyBorder="1" applyAlignment="1">
      <alignment horizontal="left"/>
    </xf>
    <xf numFmtId="0" fontId="83" fillId="0" borderId="8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72" fillId="0" borderId="0" xfId="0" applyFont="1" applyBorder="1"/>
    <xf numFmtId="0" fontId="72" fillId="0" borderId="3" xfId="0" applyFont="1" applyBorder="1"/>
    <xf numFmtId="0" fontId="23" fillId="0" borderId="3" xfId="0" applyFont="1" applyBorder="1"/>
    <xf numFmtId="0" fontId="84" fillId="0" borderId="30" xfId="0" applyFont="1" applyBorder="1"/>
    <xf numFmtId="0" fontId="34" fillId="0" borderId="22" xfId="0" applyFont="1" applyBorder="1" applyAlignment="1">
      <alignment horizontal="left"/>
    </xf>
    <xf numFmtId="0" fontId="34" fillId="0" borderId="72" xfId="0" applyFont="1" applyBorder="1" applyAlignment="1">
      <alignment horizontal="left"/>
    </xf>
    <xf numFmtId="0" fontId="61" fillId="0" borderId="72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48" fillId="0" borderId="76" xfId="0" applyFont="1" applyBorder="1"/>
    <xf numFmtId="0" fontId="2" fillId="0" borderId="47" xfId="0" applyFont="1" applyBorder="1"/>
    <xf numFmtId="0" fontId="2" fillId="0" borderId="21" xfId="0" applyFont="1" applyBorder="1"/>
    <xf numFmtId="0" fontId="2" fillId="0" borderId="56" xfId="0" applyFont="1" applyBorder="1"/>
    <xf numFmtId="0" fontId="24" fillId="0" borderId="14" xfId="0" applyFont="1" applyFill="1" applyBorder="1"/>
    <xf numFmtId="0" fontId="84" fillId="0" borderId="7" xfId="0" applyFont="1" applyBorder="1" applyAlignment="1">
      <alignment horizontal="left"/>
    </xf>
    <xf numFmtId="0" fontId="84" fillId="0" borderId="74" xfId="0" applyFont="1" applyBorder="1" applyAlignment="1">
      <alignment horizontal="left"/>
    </xf>
    <xf numFmtId="0" fontId="85" fillId="0" borderId="74" xfId="0" applyFont="1" applyBorder="1" applyAlignment="1">
      <alignment horizontal="left"/>
    </xf>
    <xf numFmtId="0" fontId="83" fillId="0" borderId="58" xfId="0" applyFont="1" applyBorder="1" applyAlignment="1">
      <alignment horizontal="left"/>
    </xf>
    <xf numFmtId="0" fontId="17" fillId="0" borderId="31" xfId="0" applyFont="1" applyBorder="1"/>
    <xf numFmtId="0" fontId="53" fillId="0" borderId="15" xfId="0" applyFont="1" applyBorder="1"/>
    <xf numFmtId="0" fontId="48" fillId="0" borderId="50" xfId="0" applyFont="1" applyBorder="1"/>
    <xf numFmtId="0" fontId="48" fillId="0" borderId="79" xfId="0" applyFont="1" applyBorder="1" applyAlignment="1">
      <alignment horizontal="left"/>
    </xf>
    <xf numFmtId="0" fontId="81" fillId="0" borderId="84" xfId="0" applyFont="1" applyBorder="1" applyAlignment="1">
      <alignment horizontal="left"/>
    </xf>
    <xf numFmtId="0" fontId="23" fillId="0" borderId="65" xfId="0" applyFont="1" applyBorder="1" applyAlignment="1">
      <alignment horizontal="left"/>
    </xf>
    <xf numFmtId="0" fontId="2" fillId="0" borderId="64" xfId="0" applyFont="1" applyBorder="1"/>
    <xf numFmtId="0" fontId="82" fillId="0" borderId="66" xfId="0" applyFont="1" applyBorder="1" applyAlignment="1">
      <alignment horizontal="left"/>
    </xf>
    <xf numFmtId="0" fontId="45" fillId="0" borderId="65" xfId="0" applyFont="1" applyFill="1" applyBorder="1" applyAlignment="1">
      <alignment horizontal="left"/>
    </xf>
    <xf numFmtId="165" fontId="29" fillId="0" borderId="0" xfId="0" applyNumberFormat="1" applyFont="1" applyFill="1" applyBorder="1" applyAlignment="1">
      <alignment horizontal="left"/>
    </xf>
    <xf numFmtId="0" fontId="0" fillId="0" borderId="81" xfId="0" applyFill="1" applyBorder="1"/>
    <xf numFmtId="0" fontId="0" fillId="0" borderId="16" xfId="0" applyFill="1" applyBorder="1"/>
    <xf numFmtId="0" fontId="72" fillId="0" borderId="45" xfId="0" applyFont="1" applyBorder="1"/>
    <xf numFmtId="165" fontId="86" fillId="0" borderId="73" xfId="0" applyNumberFormat="1" applyFont="1" applyFill="1" applyBorder="1" applyAlignment="1">
      <alignment horizontal="left"/>
    </xf>
    <xf numFmtId="0" fontId="23" fillId="0" borderId="54" xfId="0" applyFont="1" applyFill="1" applyBorder="1"/>
    <xf numFmtId="0" fontId="81" fillId="0" borderId="80" xfId="0" applyFont="1" applyFill="1" applyBorder="1" applyAlignment="1">
      <alignment horizontal="left"/>
    </xf>
    <xf numFmtId="164" fontId="14" fillId="0" borderId="48" xfId="0" applyNumberFormat="1" applyFont="1" applyBorder="1" applyAlignment="1">
      <alignment horizontal="left"/>
    </xf>
    <xf numFmtId="0" fontId="2" fillId="0" borderId="43" xfId="0" applyFont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6" fillId="0" borderId="38" xfId="0" applyFont="1" applyBorder="1"/>
    <xf numFmtId="0" fontId="34" fillId="0" borderId="15" xfId="0" applyFont="1" applyBorder="1"/>
    <xf numFmtId="0" fontId="34" fillId="0" borderId="30" xfId="0" applyFont="1" applyBorder="1"/>
    <xf numFmtId="0" fontId="23" fillId="0" borderId="32" xfId="0" applyFont="1" applyFill="1" applyBorder="1"/>
    <xf numFmtId="0" fontId="2" fillId="0" borderId="77" xfId="0" applyFont="1" applyFill="1" applyBorder="1"/>
    <xf numFmtId="0" fontId="48" fillId="0" borderId="56" xfId="0" applyFont="1" applyBorder="1"/>
    <xf numFmtId="0" fontId="50" fillId="0" borderId="10" xfId="0" applyFont="1" applyFill="1" applyBorder="1" applyAlignment="1">
      <alignment horizontal="center"/>
    </xf>
    <xf numFmtId="0" fontId="50" fillId="0" borderId="14" xfId="0" applyFont="1" applyBorder="1"/>
    <xf numFmtId="2" fontId="29" fillId="0" borderId="0" xfId="0" applyNumberFormat="1" applyFont="1" applyFill="1" applyBorder="1" applyAlignment="1">
      <alignment horizontal="left"/>
    </xf>
    <xf numFmtId="0" fontId="4" fillId="0" borderId="17" xfId="0" applyFont="1" applyFill="1" applyBorder="1"/>
    <xf numFmtId="0" fontId="84" fillId="0" borderId="73" xfId="0" applyFont="1" applyBorder="1" applyAlignment="1">
      <alignment horizontal="left"/>
    </xf>
    <xf numFmtId="0" fontId="85" fillId="0" borderId="73" xfId="0" applyFont="1" applyBorder="1" applyAlignment="1">
      <alignment horizontal="left"/>
    </xf>
    <xf numFmtId="0" fontId="76" fillId="0" borderId="24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7" fontId="14" fillId="0" borderId="57" xfId="0" applyNumberFormat="1" applyFont="1" applyFill="1" applyBorder="1" applyAlignment="1">
      <alignment horizontal="left"/>
    </xf>
    <xf numFmtId="167" fontId="88" fillId="0" borderId="63" xfId="0" applyNumberFormat="1" applyFont="1" applyFill="1" applyBorder="1" applyAlignment="1">
      <alignment horizontal="left"/>
    </xf>
    <xf numFmtId="0" fontId="86" fillId="0" borderId="84" xfId="0" applyFont="1" applyFill="1" applyBorder="1" applyAlignment="1">
      <alignment horizontal="left"/>
    </xf>
    <xf numFmtId="0" fontId="70" fillId="0" borderId="0" xfId="0" applyFont="1" applyFill="1" applyBorder="1" applyAlignment="1">
      <alignment horizontal="left"/>
    </xf>
    <xf numFmtId="0" fontId="109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70" fillId="0" borderId="0" xfId="0" applyFont="1" applyFill="1" applyBorder="1"/>
    <xf numFmtId="165" fontId="88" fillId="0" borderId="0" xfId="0" applyNumberFormat="1" applyFont="1" applyFill="1" applyBorder="1" applyAlignment="1">
      <alignment horizontal="left"/>
    </xf>
    <xf numFmtId="0" fontId="105" fillId="0" borderId="0" xfId="0" applyFont="1" applyFill="1" applyBorder="1"/>
    <xf numFmtId="2" fontId="23" fillId="0" borderId="0" xfId="0" applyNumberFormat="1" applyFont="1" applyFill="1" applyBorder="1" applyAlignment="1">
      <alignment horizontal="left"/>
    </xf>
    <xf numFmtId="0" fontId="30" fillId="0" borderId="0" xfId="0" applyFont="1" applyFill="1" applyBorder="1"/>
    <xf numFmtId="0" fontId="104" fillId="0" borderId="0" xfId="0" applyFont="1" applyFill="1" applyBorder="1"/>
    <xf numFmtId="0" fontId="99" fillId="0" borderId="0" xfId="0" applyFont="1" applyFill="1" applyBorder="1" applyAlignment="1">
      <alignment horizontal="left"/>
    </xf>
    <xf numFmtId="0" fontId="2" fillId="0" borderId="70" xfId="0" applyFont="1" applyBorder="1" applyAlignment="1">
      <alignment horizontal="left"/>
    </xf>
    <xf numFmtId="0" fontId="29" fillId="0" borderId="63" xfId="0" applyFont="1" applyBorder="1" applyAlignment="1">
      <alignment horizontal="left"/>
    </xf>
    <xf numFmtId="0" fontId="29" fillId="0" borderId="71" xfId="0" applyFont="1" applyBorder="1" applyAlignment="1">
      <alignment horizontal="left"/>
    </xf>
    <xf numFmtId="165" fontId="23" fillId="0" borderId="49" xfId="0" applyNumberFormat="1" applyFont="1" applyFill="1" applyBorder="1" applyAlignment="1">
      <alignment horizontal="left"/>
    </xf>
    <xf numFmtId="0" fontId="72" fillId="0" borderId="0" xfId="0" applyFont="1"/>
    <xf numFmtId="0" fontId="2" fillId="0" borderId="87" xfId="0" applyFont="1" applyFill="1" applyBorder="1"/>
    <xf numFmtId="0" fontId="48" fillId="0" borderId="87" xfId="0" applyFont="1" applyFill="1" applyBorder="1"/>
    <xf numFmtId="0" fontId="17" fillId="0" borderId="31" xfId="0" applyFont="1" applyBorder="1" applyAlignment="1">
      <alignment horizontal="left"/>
    </xf>
    <xf numFmtId="0" fontId="34" fillId="0" borderId="45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50" fillId="0" borderId="17" xfId="0" applyFont="1" applyBorder="1" applyAlignment="1">
      <alignment horizontal="left"/>
    </xf>
    <xf numFmtId="0" fontId="84" fillId="0" borderId="23" xfId="0" applyFont="1" applyBorder="1" applyAlignment="1">
      <alignment horizontal="left"/>
    </xf>
    <xf numFmtId="165" fontId="14" fillId="0" borderId="72" xfId="0" applyNumberFormat="1" applyFont="1" applyBorder="1" applyAlignment="1">
      <alignment horizontal="left"/>
    </xf>
    <xf numFmtId="165" fontId="88" fillId="0" borderId="73" xfId="0" applyNumberFormat="1" applyFont="1" applyBorder="1" applyAlignment="1">
      <alignment horizontal="left"/>
    </xf>
    <xf numFmtId="0" fontId="48" fillId="0" borderId="72" xfId="0" applyFont="1" applyBorder="1" applyAlignment="1">
      <alignment horizontal="left"/>
    </xf>
    <xf numFmtId="0" fontId="81" fillId="0" borderId="73" xfId="0" applyFont="1" applyBorder="1" applyAlignment="1">
      <alignment horizontal="left"/>
    </xf>
    <xf numFmtId="0" fontId="82" fillId="0" borderId="23" xfId="0" applyFont="1" applyBorder="1" applyAlignment="1">
      <alignment horizontal="left"/>
    </xf>
    <xf numFmtId="2" fontId="29" fillId="0" borderId="7" xfId="0" applyNumberFormat="1" applyFont="1" applyFill="1" applyBorder="1" applyAlignment="1">
      <alignment horizontal="left"/>
    </xf>
    <xf numFmtId="2" fontId="86" fillId="0" borderId="55" xfId="0" applyNumberFormat="1" applyFont="1" applyFill="1" applyBorder="1" applyAlignment="1">
      <alignment horizontal="left"/>
    </xf>
    <xf numFmtId="0" fontId="86" fillId="0" borderId="58" xfId="0" applyFont="1" applyFill="1" applyBorder="1" applyAlignment="1">
      <alignment horizontal="left"/>
    </xf>
    <xf numFmtId="0" fontId="89" fillId="0" borderId="58" xfId="0" applyFont="1" applyFill="1" applyBorder="1" applyAlignment="1">
      <alignment horizontal="left"/>
    </xf>
    <xf numFmtId="0" fontId="87" fillId="0" borderId="58" xfId="0" applyFont="1" applyBorder="1" applyAlignment="1">
      <alignment horizontal="left"/>
    </xf>
    <xf numFmtId="0" fontId="81" fillId="0" borderId="89" xfId="0" applyFont="1" applyFill="1" applyBorder="1" applyAlignment="1">
      <alignment horizontal="left"/>
    </xf>
    <xf numFmtId="0" fontId="23" fillId="0" borderId="87" xfId="0" applyFont="1" applyFill="1" applyBorder="1"/>
    <xf numFmtId="0" fontId="2" fillId="0" borderId="87" xfId="0" applyFont="1" applyBorder="1"/>
    <xf numFmtId="0" fontId="48" fillId="0" borderId="87" xfId="0" applyFont="1" applyBorder="1"/>
    <xf numFmtId="0" fontId="50" fillId="0" borderId="24" xfId="0" applyFont="1" applyBorder="1"/>
    <xf numFmtId="0" fontId="48" fillId="0" borderId="72" xfId="0" applyFont="1" applyFill="1" applyBorder="1"/>
    <xf numFmtId="0" fontId="59" fillId="0" borderId="72" xfId="0" applyFont="1" applyFill="1" applyBorder="1" applyAlignment="1">
      <alignment horizontal="left"/>
    </xf>
    <xf numFmtId="0" fontId="60" fillId="0" borderId="38" xfId="0" applyFont="1" applyFill="1" applyBorder="1" applyAlignment="1">
      <alignment horizontal="left"/>
    </xf>
    <xf numFmtId="0" fontId="29" fillId="0" borderId="72" xfId="0" applyFont="1" applyBorder="1" applyAlignment="1">
      <alignment horizontal="left"/>
    </xf>
    <xf numFmtId="0" fontId="2" fillId="0" borderId="91" xfId="0" applyFont="1" applyFill="1" applyBorder="1"/>
    <xf numFmtId="0" fontId="2" fillId="0" borderId="92" xfId="0" applyFont="1" applyFill="1" applyBorder="1" applyAlignment="1">
      <alignment horizontal="left"/>
    </xf>
    <xf numFmtId="0" fontId="29" fillId="0" borderId="93" xfId="0" applyFont="1" applyFill="1" applyBorder="1" applyAlignment="1">
      <alignment horizontal="left"/>
    </xf>
    <xf numFmtId="0" fontId="23" fillId="0" borderId="94" xfId="0" applyFont="1" applyBorder="1"/>
    <xf numFmtId="0" fontId="23" fillId="0" borderId="81" xfId="0" applyFont="1" applyBorder="1" applyAlignment="1">
      <alignment horizontal="left"/>
    </xf>
    <xf numFmtId="0" fontId="82" fillId="0" borderId="16" xfId="0" applyFont="1" applyBorder="1" applyAlignment="1">
      <alignment horizontal="left"/>
    </xf>
    <xf numFmtId="2" fontId="81" fillId="0" borderId="73" xfId="0" applyNumberFormat="1" applyFont="1" applyFill="1" applyBorder="1" applyAlignment="1">
      <alignment horizontal="left"/>
    </xf>
    <xf numFmtId="0" fontId="14" fillId="0" borderId="21" xfId="0" applyFont="1" applyFill="1" applyBorder="1"/>
    <xf numFmtId="0" fontId="14" fillId="0" borderId="62" xfId="0" applyFont="1" applyFill="1" applyBorder="1"/>
    <xf numFmtId="0" fontId="53" fillId="0" borderId="0" xfId="0" applyFont="1" applyBorder="1"/>
    <xf numFmtId="0" fontId="75" fillId="0" borderId="87" xfId="0" applyFont="1" applyFill="1" applyBorder="1"/>
    <xf numFmtId="0" fontId="89" fillId="0" borderId="73" xfId="0" applyFont="1" applyFill="1" applyBorder="1" applyAlignment="1">
      <alignment horizontal="left"/>
    </xf>
    <xf numFmtId="0" fontId="82" fillId="0" borderId="93" xfId="0" applyFont="1" applyFill="1" applyBorder="1" applyAlignment="1">
      <alignment horizontal="left"/>
    </xf>
    <xf numFmtId="0" fontId="108" fillId="0" borderId="14" xfId="0" applyFont="1" applyFill="1" applyBorder="1"/>
    <xf numFmtId="0" fontId="1" fillId="0" borderId="15" xfId="0" applyFont="1" applyFill="1" applyBorder="1"/>
    <xf numFmtId="0" fontId="107" fillId="0" borderId="15" xfId="0" applyFont="1" applyFill="1" applyBorder="1"/>
    <xf numFmtId="2" fontId="82" fillId="0" borderId="7" xfId="0" applyNumberFormat="1" applyFont="1" applyFill="1" applyBorder="1" applyAlignment="1">
      <alignment horizontal="left"/>
    </xf>
    <xf numFmtId="0" fontId="2" fillId="0" borderId="95" xfId="0" applyFont="1" applyFill="1" applyBorder="1"/>
    <xf numFmtId="0" fontId="0" fillId="0" borderId="10" xfId="0" applyFill="1" applyBorder="1" applyAlignment="1">
      <alignment horizontal="right"/>
    </xf>
    <xf numFmtId="0" fontId="49" fillId="0" borderId="17" xfId="0" applyFont="1" applyFill="1" applyBorder="1"/>
    <xf numFmtId="0" fontId="37" fillId="0" borderId="87" xfId="0" applyFont="1" applyFill="1" applyBorder="1" applyAlignment="1">
      <alignment horizontal="center"/>
    </xf>
    <xf numFmtId="0" fontId="0" fillId="0" borderId="73" xfId="0" applyFill="1" applyBorder="1"/>
    <xf numFmtId="0" fontId="0" fillId="0" borderId="58" xfId="0" applyBorder="1"/>
    <xf numFmtId="0" fontId="23" fillId="0" borderId="31" xfId="0" applyFont="1" applyBorder="1"/>
    <xf numFmtId="2" fontId="23" fillId="0" borderId="22" xfId="0" applyNumberFormat="1" applyFont="1" applyBorder="1" applyAlignment="1">
      <alignment horizontal="left"/>
    </xf>
    <xf numFmtId="2" fontId="82" fillId="0" borderId="23" xfId="0" applyNumberFormat="1" applyFont="1" applyBorder="1" applyAlignment="1">
      <alignment horizontal="left"/>
    </xf>
    <xf numFmtId="0" fontId="23" fillId="0" borderId="91" xfId="0" applyFont="1" applyFill="1" applyBorder="1"/>
    <xf numFmtId="0" fontId="14" fillId="0" borderId="92" xfId="0" applyFont="1" applyFill="1" applyBorder="1" applyAlignment="1">
      <alignment horizontal="left"/>
    </xf>
    <xf numFmtId="0" fontId="87" fillId="0" borderId="93" xfId="0" applyFont="1" applyFill="1" applyBorder="1" applyAlignment="1">
      <alignment horizontal="left"/>
    </xf>
    <xf numFmtId="0" fontId="23" fillId="0" borderId="3" xfId="0" applyFont="1" applyFill="1" applyBorder="1"/>
    <xf numFmtId="0" fontId="48" fillId="0" borderId="41" xfId="0" applyFont="1" applyFill="1" applyBorder="1"/>
    <xf numFmtId="0" fontId="83" fillId="0" borderId="63" xfId="0" applyFont="1" applyBorder="1" applyAlignment="1">
      <alignment horizontal="left"/>
    </xf>
    <xf numFmtId="0" fontId="23" fillId="0" borderId="34" xfId="0" applyFont="1" applyFill="1" applyBorder="1"/>
    <xf numFmtId="0" fontId="50" fillId="0" borderId="74" xfId="0" applyFont="1" applyFill="1" applyBorder="1"/>
    <xf numFmtId="0" fontId="50" fillId="0" borderId="55" xfId="0" applyFont="1" applyFill="1" applyBorder="1"/>
    <xf numFmtId="0" fontId="14" fillId="0" borderId="92" xfId="0" applyFont="1" applyFill="1" applyBorder="1"/>
    <xf numFmtId="0" fontId="23" fillId="0" borderId="92" xfId="0" applyFont="1" applyFill="1" applyBorder="1" applyAlignment="1">
      <alignment horizontal="left"/>
    </xf>
    <xf numFmtId="0" fontId="50" fillId="0" borderId="55" xfId="0" applyFont="1" applyFill="1" applyBorder="1" applyAlignment="1">
      <alignment horizontal="left"/>
    </xf>
    <xf numFmtId="0" fontId="14" fillId="0" borderId="90" xfId="0" applyFont="1" applyFill="1" applyBorder="1" applyAlignment="1">
      <alignment horizontal="left"/>
    </xf>
    <xf numFmtId="0" fontId="2" fillId="0" borderId="88" xfId="0" applyFont="1" applyFill="1" applyBorder="1"/>
    <xf numFmtId="0" fontId="48" fillId="0" borderId="78" xfId="0" applyFont="1" applyFill="1" applyBorder="1"/>
    <xf numFmtId="0" fontId="23" fillId="0" borderId="90" xfId="0" applyFont="1" applyFill="1" applyBorder="1"/>
    <xf numFmtId="0" fontId="0" fillId="0" borderId="68" xfId="0" applyFill="1" applyBorder="1"/>
    <xf numFmtId="0" fontId="34" fillId="0" borderId="87" xfId="0" applyFont="1" applyFill="1" applyBorder="1"/>
    <xf numFmtId="0" fontId="82" fillId="0" borderId="53" xfId="0" applyFont="1" applyFill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87" fillId="0" borderId="23" xfId="0" applyFont="1" applyBorder="1" applyAlignment="1">
      <alignment horizontal="left"/>
    </xf>
    <xf numFmtId="0" fontId="7" fillId="0" borderId="57" xfId="0" applyFont="1" applyFill="1" applyBorder="1" applyAlignment="1">
      <alignment horizontal="left"/>
    </xf>
    <xf numFmtId="0" fontId="56" fillId="0" borderId="79" xfId="0" applyFont="1" applyFill="1" applyBorder="1" applyAlignment="1">
      <alignment horizontal="left"/>
    </xf>
    <xf numFmtId="0" fontId="56" fillId="0" borderId="49" xfId="0" applyFont="1" applyFill="1" applyBorder="1" applyAlignment="1">
      <alignment horizontal="left"/>
    </xf>
    <xf numFmtId="0" fontId="48" fillId="0" borderId="49" xfId="0" applyFont="1" applyFill="1" applyBorder="1"/>
    <xf numFmtId="0" fontId="56" fillId="0" borderId="22" xfId="0" applyFont="1" applyFill="1" applyBorder="1" applyAlignment="1">
      <alignment horizontal="left"/>
    </xf>
    <xf numFmtId="0" fontId="75" fillId="0" borderId="59" xfId="0" applyFont="1" applyFill="1" applyBorder="1"/>
    <xf numFmtId="165" fontId="86" fillId="0" borderId="22" xfId="0" applyNumberFormat="1" applyFont="1" applyFill="1" applyBorder="1" applyAlignment="1">
      <alignment horizontal="left"/>
    </xf>
    <xf numFmtId="0" fontId="14" fillId="0" borderId="90" xfId="0" applyFont="1" applyBorder="1"/>
    <xf numFmtId="0" fontId="2" fillId="0" borderId="88" xfId="0" applyFont="1" applyBorder="1"/>
    <xf numFmtId="0" fontId="48" fillId="0" borderId="15" xfId="0" applyFont="1" applyBorder="1" applyAlignment="1">
      <alignment horizontal="left"/>
    </xf>
    <xf numFmtId="0" fontId="81" fillId="0" borderId="30" xfId="0" applyFont="1" applyBorder="1" applyAlignment="1">
      <alignment horizontal="left"/>
    </xf>
    <xf numFmtId="0" fontId="10" fillId="0" borderId="14" xfId="0" applyFont="1" applyBorder="1"/>
    <xf numFmtId="0" fontId="82" fillId="0" borderId="13" xfId="0" applyFont="1" applyFill="1" applyBorder="1" applyAlignment="1">
      <alignment horizontal="left"/>
    </xf>
    <xf numFmtId="0" fontId="81" fillId="0" borderId="79" xfId="0" applyFont="1" applyFill="1" applyBorder="1" applyAlignment="1">
      <alignment horizontal="left"/>
    </xf>
    <xf numFmtId="0" fontId="48" fillId="0" borderId="60" xfId="0" applyFont="1" applyBorder="1"/>
    <xf numFmtId="0" fontId="2" fillId="0" borderId="60" xfId="0" applyFont="1" applyBorder="1"/>
    <xf numFmtId="0" fontId="2" fillId="0" borderId="42" xfId="0" applyFont="1" applyBorder="1"/>
    <xf numFmtId="0" fontId="23" fillId="0" borderId="10" xfId="0" applyFont="1" applyBorder="1"/>
    <xf numFmtId="0" fontId="75" fillId="0" borderId="96" xfId="0" applyFont="1" applyFill="1" applyBorder="1"/>
    <xf numFmtId="0" fontId="0" fillId="0" borderId="0" xfId="0" applyFill="1" applyBorder="1" applyAlignment="1">
      <alignment horizontal="center"/>
    </xf>
    <xf numFmtId="0" fontId="2" fillId="0" borderId="94" xfId="0" applyFont="1" applyBorder="1"/>
    <xf numFmtId="1" fontId="23" fillId="0" borderId="81" xfId="0" applyNumberFormat="1" applyFont="1" applyBorder="1" applyAlignment="1">
      <alignment horizontal="left"/>
    </xf>
    <xf numFmtId="1" fontId="82" fillId="0" borderId="16" xfId="0" applyNumberFormat="1" applyFont="1" applyBorder="1" applyAlignment="1">
      <alignment horizontal="left"/>
    </xf>
    <xf numFmtId="0" fontId="2" fillId="0" borderId="98" xfId="0" applyFont="1" applyFill="1" applyBorder="1"/>
    <xf numFmtId="0" fontId="2" fillId="0" borderId="99" xfId="0" applyFont="1" applyFill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86" fillId="0" borderId="29" xfId="0" applyFont="1" applyFill="1" applyBorder="1" applyAlignment="1">
      <alignment horizontal="left"/>
    </xf>
    <xf numFmtId="0" fontId="50" fillId="0" borderId="14" xfId="0" applyFont="1" applyBorder="1" applyAlignment="1"/>
    <xf numFmtId="0" fontId="2" fillId="0" borderId="103" xfId="0" applyFont="1" applyFill="1" applyBorder="1"/>
    <xf numFmtId="0" fontId="29" fillId="0" borderId="104" xfId="0" applyFont="1" applyFill="1" applyBorder="1" applyAlignment="1">
      <alignment horizontal="left"/>
    </xf>
    <xf numFmtId="0" fontId="86" fillId="0" borderId="104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75" fillId="0" borderId="105" xfId="0" applyFont="1" applyFill="1" applyBorder="1" applyAlignment="1">
      <alignment horizontal="left"/>
    </xf>
    <xf numFmtId="0" fontId="29" fillId="0" borderId="106" xfId="0" applyFont="1" applyFill="1" applyBorder="1" applyAlignment="1">
      <alignment horizontal="left"/>
    </xf>
    <xf numFmtId="0" fontId="2" fillId="0" borderId="105" xfId="0" applyFont="1" applyFill="1" applyBorder="1"/>
    <xf numFmtId="0" fontId="2" fillId="0" borderId="105" xfId="0" applyFont="1" applyFill="1" applyBorder="1" applyAlignment="1">
      <alignment horizontal="left"/>
    </xf>
    <xf numFmtId="0" fontId="86" fillId="0" borderId="107" xfId="0" applyFont="1" applyFill="1" applyBorder="1" applyAlignment="1">
      <alignment horizontal="left"/>
    </xf>
    <xf numFmtId="0" fontId="23" fillId="0" borderId="105" xfId="0" applyFont="1" applyFill="1" applyBorder="1" applyAlignment="1">
      <alignment horizontal="left"/>
    </xf>
    <xf numFmtId="0" fontId="82" fillId="0" borderId="106" xfId="0" applyFont="1" applyFill="1" applyBorder="1" applyAlignment="1">
      <alignment horizontal="left"/>
    </xf>
    <xf numFmtId="0" fontId="82" fillId="0" borderId="107" xfId="0" applyFont="1" applyFill="1" applyBorder="1" applyAlignment="1">
      <alignment horizontal="left"/>
    </xf>
    <xf numFmtId="0" fontId="23" fillId="0" borderId="103" xfId="0" applyFont="1" applyFill="1" applyBorder="1"/>
    <xf numFmtId="0" fontId="23" fillId="0" borderId="99" xfId="0" applyFont="1" applyFill="1" applyBorder="1" applyAlignment="1">
      <alignment horizontal="left"/>
    </xf>
    <xf numFmtId="0" fontId="14" fillId="0" borderId="105" xfId="0" applyFont="1" applyFill="1" applyBorder="1" applyAlignment="1">
      <alignment horizontal="left"/>
    </xf>
    <xf numFmtId="0" fontId="87" fillId="0" borderId="107" xfId="0" applyFont="1" applyFill="1" applyBorder="1" applyAlignment="1">
      <alignment horizontal="left"/>
    </xf>
    <xf numFmtId="0" fontId="76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3" fillId="0" borderId="98" xfId="0" applyFont="1" applyFill="1" applyBorder="1"/>
    <xf numFmtId="0" fontId="23" fillId="0" borderId="105" xfId="0" applyFont="1" applyFill="1" applyBorder="1"/>
    <xf numFmtId="0" fontId="86" fillId="0" borderId="106" xfId="0" applyFont="1" applyFill="1" applyBorder="1" applyAlignment="1">
      <alignment horizontal="left"/>
    </xf>
    <xf numFmtId="0" fontId="23" fillId="0" borderId="99" xfId="0" applyFont="1" applyFill="1" applyBorder="1"/>
    <xf numFmtId="0" fontId="14" fillId="0" borderId="99" xfId="0" applyFont="1" applyFill="1" applyBorder="1" applyAlignment="1">
      <alignment horizontal="left"/>
    </xf>
    <xf numFmtId="0" fontId="23" fillId="0" borderId="101" xfId="0" applyFont="1" applyFill="1" applyBorder="1" applyAlignment="1"/>
    <xf numFmtId="0" fontId="23" fillId="0" borderId="101" xfId="0" applyFont="1" applyFill="1" applyBorder="1"/>
    <xf numFmtId="0" fontId="86" fillId="0" borderId="105" xfId="0" applyFont="1" applyFill="1" applyBorder="1" applyAlignment="1">
      <alignment horizontal="left"/>
    </xf>
    <xf numFmtId="0" fontId="29" fillId="0" borderId="105" xfId="0" applyFont="1" applyFill="1" applyBorder="1" applyAlignment="1">
      <alignment horizontal="left"/>
    </xf>
    <xf numFmtId="167" fontId="14" fillId="0" borderId="105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14" fillId="0" borderId="65" xfId="0" applyFont="1" applyFill="1" applyBorder="1"/>
    <xf numFmtId="0" fontId="60" fillId="0" borderId="17" xfId="0" applyFont="1" applyFill="1" applyBorder="1"/>
    <xf numFmtId="0" fontId="71" fillId="0" borderId="38" xfId="0" applyFont="1" applyBorder="1"/>
    <xf numFmtId="0" fontId="87" fillId="0" borderId="104" xfId="0" applyFont="1" applyFill="1" applyBorder="1" applyAlignment="1">
      <alignment horizontal="left"/>
    </xf>
    <xf numFmtId="0" fontId="14" fillId="0" borderId="10" xfId="0" applyFont="1" applyFill="1" applyBorder="1"/>
    <xf numFmtId="0" fontId="29" fillId="0" borderId="10" xfId="0" applyFont="1" applyFill="1" applyBorder="1" applyAlignment="1">
      <alignment horizontal="left"/>
    </xf>
    <xf numFmtId="0" fontId="29" fillId="0" borderId="107" xfId="0" applyFont="1" applyFill="1" applyBorder="1" applyAlignment="1">
      <alignment horizontal="left"/>
    </xf>
    <xf numFmtId="167" fontId="88" fillId="0" borderId="107" xfId="0" applyNumberFormat="1" applyFont="1" applyFill="1" applyBorder="1" applyAlignment="1">
      <alignment horizontal="left"/>
    </xf>
    <xf numFmtId="0" fontId="82" fillId="0" borderId="104" xfId="0" applyFont="1" applyFill="1" applyBorder="1" applyAlignment="1">
      <alignment horizontal="left"/>
    </xf>
    <xf numFmtId="0" fontId="29" fillId="0" borderId="97" xfId="0" applyFont="1" applyFill="1" applyBorder="1" applyAlignment="1">
      <alignment horizontal="left"/>
    </xf>
    <xf numFmtId="0" fontId="2" fillId="0" borderId="101" xfId="0" applyFont="1" applyFill="1" applyBorder="1"/>
    <xf numFmtId="0" fontId="14" fillId="0" borderId="108" xfId="0" applyFont="1" applyFill="1" applyBorder="1" applyAlignment="1">
      <alignment horizontal="left"/>
    </xf>
    <xf numFmtId="0" fontId="2" fillId="0" borderId="96" xfId="0" applyFont="1" applyFill="1" applyBorder="1"/>
    <xf numFmtId="2" fontId="82" fillId="0" borderId="0" xfId="0" applyNumberFormat="1" applyFont="1" applyFill="1" applyBorder="1" applyAlignment="1">
      <alignment horizontal="left"/>
    </xf>
    <xf numFmtId="0" fontId="45" fillId="0" borderId="105" xfId="0" applyFont="1" applyFill="1" applyBorder="1" applyAlignment="1">
      <alignment horizontal="left"/>
    </xf>
    <xf numFmtId="0" fontId="48" fillId="0" borderId="101" xfId="0" applyFont="1" applyFill="1" applyBorder="1"/>
    <xf numFmtId="0" fontId="48" fillId="0" borderId="105" xfId="0" applyFont="1" applyFill="1" applyBorder="1" applyAlignment="1">
      <alignment horizontal="left"/>
    </xf>
    <xf numFmtId="0" fontId="81" fillId="0" borderId="107" xfId="0" applyFont="1" applyFill="1" applyBorder="1" applyAlignment="1">
      <alignment horizontal="left"/>
    </xf>
    <xf numFmtId="0" fontId="71" fillId="0" borderId="101" xfId="0" applyFont="1" applyFill="1" applyBorder="1"/>
    <xf numFmtId="0" fontId="14" fillId="0" borderId="90" xfId="0" applyFont="1" applyFill="1" applyBorder="1"/>
    <xf numFmtId="0" fontId="2" fillId="0" borderId="102" xfId="0" applyFont="1" applyFill="1" applyBorder="1" applyAlignment="1">
      <alignment horizontal="left"/>
    </xf>
    <xf numFmtId="0" fontId="14" fillId="0" borderId="90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left"/>
    </xf>
    <xf numFmtId="0" fontId="2" fillId="0" borderId="92" xfId="0" applyFont="1" applyFill="1" applyBorder="1"/>
    <xf numFmtId="0" fontId="23" fillId="0" borderId="102" xfId="0" applyFont="1" applyFill="1" applyBorder="1" applyAlignment="1">
      <alignment horizontal="left"/>
    </xf>
    <xf numFmtId="0" fontId="34" fillId="0" borderId="105" xfId="0" applyFont="1" applyFill="1" applyBorder="1" applyAlignment="1">
      <alignment horizontal="left"/>
    </xf>
    <xf numFmtId="0" fontId="84" fillId="0" borderId="105" xfId="0" applyFont="1" applyFill="1" applyBorder="1" applyAlignment="1">
      <alignment horizontal="left"/>
    </xf>
    <xf numFmtId="0" fontId="2" fillId="0" borderId="105" xfId="0" applyFont="1" applyBorder="1"/>
    <xf numFmtId="0" fontId="2" fillId="0" borderId="105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48" fillId="0" borderId="105" xfId="0" applyFont="1" applyBorder="1"/>
    <xf numFmtId="0" fontId="14" fillId="0" borderId="105" xfId="0" applyFont="1" applyBorder="1" applyAlignment="1">
      <alignment horizontal="left"/>
    </xf>
    <xf numFmtId="0" fontId="29" fillId="0" borderId="107" xfId="0" applyFont="1" applyBorder="1" applyAlignment="1">
      <alignment horizontal="left"/>
    </xf>
    <xf numFmtId="0" fontId="84" fillId="0" borderId="107" xfId="0" applyFont="1" applyBorder="1" applyAlignment="1">
      <alignment horizontal="left"/>
    </xf>
    <xf numFmtId="0" fontId="97" fillId="0" borderId="10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82" fillId="0" borderId="100" xfId="0" applyFont="1" applyFill="1" applyBorder="1" applyAlignment="1">
      <alignment horizontal="left"/>
    </xf>
    <xf numFmtId="0" fontId="50" fillId="0" borderId="14" xfId="0" applyFont="1" applyFill="1" applyBorder="1" applyAlignment="1">
      <alignment horizontal="left"/>
    </xf>
    <xf numFmtId="0" fontId="0" fillId="0" borderId="15" xfId="0" applyFont="1" applyBorder="1"/>
    <xf numFmtId="0" fontId="0" fillId="0" borderId="30" xfId="0" applyFont="1" applyBorder="1"/>
    <xf numFmtId="164" fontId="14" fillId="0" borderId="90" xfId="0" applyNumberFormat="1" applyFont="1" applyFill="1" applyBorder="1" applyAlignment="1">
      <alignment horizontal="center"/>
    </xf>
    <xf numFmtId="0" fontId="23" fillId="0" borderId="105" xfId="0" applyFont="1" applyBorder="1" applyAlignment="1">
      <alignment horizontal="left"/>
    </xf>
    <xf numFmtId="0" fontId="82" fillId="0" borderId="107" xfId="0" applyFont="1" applyBorder="1" applyAlignment="1">
      <alignment horizontal="left"/>
    </xf>
    <xf numFmtId="0" fontId="86" fillId="0" borderId="107" xfId="0" applyFont="1" applyBorder="1" applyAlignment="1">
      <alignment horizontal="left"/>
    </xf>
    <xf numFmtId="0" fontId="48" fillId="0" borderId="103" xfId="0" applyFont="1" applyBorder="1"/>
    <xf numFmtId="0" fontId="1" fillId="0" borderId="32" xfId="0" applyFont="1" applyFill="1" applyBorder="1"/>
    <xf numFmtId="0" fontId="1" fillId="0" borderId="9" xfId="0" applyFont="1" applyFill="1" applyBorder="1"/>
    <xf numFmtId="0" fontId="48" fillId="0" borderId="95" xfId="0" applyFont="1" applyBorder="1"/>
    <xf numFmtId="0" fontId="23" fillId="0" borderId="92" xfId="0" applyFont="1" applyBorder="1" applyAlignment="1">
      <alignment horizontal="left"/>
    </xf>
    <xf numFmtId="0" fontId="86" fillId="0" borderId="93" xfId="0" applyFont="1" applyBorder="1" applyAlignment="1">
      <alignment horizontal="left"/>
    </xf>
    <xf numFmtId="0" fontId="84" fillId="0" borderId="10" xfId="0" applyFont="1" applyFill="1" applyBorder="1" applyAlignment="1">
      <alignment horizontal="left"/>
    </xf>
    <xf numFmtId="0" fontId="2" fillId="0" borderId="102" xfId="0" applyFont="1" applyFill="1" applyBorder="1" applyAlignment="1">
      <alignment horizontal="center"/>
    </xf>
    <xf numFmtId="164" fontId="14" fillId="0" borderId="32" xfId="0" applyNumberFormat="1" applyFont="1" applyFill="1" applyBorder="1" applyAlignment="1">
      <alignment horizontal="left"/>
    </xf>
    <xf numFmtId="0" fontId="5" fillId="0" borderId="14" xfId="0" applyFont="1" applyBorder="1"/>
    <xf numFmtId="1" fontId="23" fillId="0" borderId="34" xfId="0" applyNumberFormat="1" applyFont="1" applyFill="1" applyBorder="1" applyAlignment="1">
      <alignment horizontal="left"/>
    </xf>
    <xf numFmtId="1" fontId="82" fillId="0" borderId="27" xfId="0" applyNumberFormat="1" applyFont="1" applyFill="1" applyBorder="1" applyAlignment="1">
      <alignment horizontal="left"/>
    </xf>
    <xf numFmtId="0" fontId="51" fillId="0" borderId="65" xfId="0" applyFont="1" applyFill="1" applyBorder="1"/>
    <xf numFmtId="0" fontId="2" fillId="0" borderId="36" xfId="0" applyFont="1" applyBorder="1"/>
    <xf numFmtId="1" fontId="23" fillId="0" borderId="34" xfId="0" applyNumberFormat="1" applyFont="1" applyBorder="1" applyAlignment="1">
      <alignment horizontal="left"/>
    </xf>
    <xf numFmtId="1" fontId="82" fillId="0" borderId="27" xfId="0" applyNumberFormat="1" applyFont="1" applyBorder="1" applyAlignment="1">
      <alignment horizontal="left"/>
    </xf>
    <xf numFmtId="0" fontId="56" fillId="0" borderId="87" xfId="0" applyFont="1" applyFill="1" applyBorder="1"/>
    <xf numFmtId="0" fontId="82" fillId="0" borderId="106" xfId="0" applyFont="1" applyBorder="1" applyAlignment="1">
      <alignment horizontal="left"/>
    </xf>
    <xf numFmtId="0" fontId="53" fillId="0" borderId="108" xfId="0" applyFont="1" applyFill="1" applyBorder="1" applyAlignment="1"/>
    <xf numFmtId="0" fontId="84" fillId="0" borderId="97" xfId="0" applyFont="1" applyFill="1" applyBorder="1"/>
    <xf numFmtId="1" fontId="82" fillId="0" borderId="26" xfId="0" applyNumberFormat="1" applyFont="1" applyFill="1" applyBorder="1" applyAlignment="1">
      <alignment horizontal="left"/>
    </xf>
    <xf numFmtId="165" fontId="86" fillId="0" borderId="106" xfId="0" applyNumberFormat="1" applyFont="1" applyFill="1" applyBorder="1" applyAlignment="1">
      <alignment horizontal="left"/>
    </xf>
    <xf numFmtId="0" fontId="48" fillId="0" borderId="98" xfId="0" applyFont="1" applyFill="1" applyBorder="1"/>
    <xf numFmtId="2" fontId="48" fillId="0" borderId="105" xfId="0" applyNumberFormat="1" applyFont="1" applyFill="1" applyBorder="1" applyAlignment="1">
      <alignment horizontal="left"/>
    </xf>
    <xf numFmtId="0" fontId="82" fillId="0" borderId="0" xfId="0" applyFont="1" applyFill="1" applyBorder="1"/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102" fillId="0" borderId="0" xfId="0" applyFont="1" applyFill="1" applyBorder="1"/>
    <xf numFmtId="0" fontId="7" fillId="0" borderId="105" xfId="0" applyFont="1" applyBorder="1"/>
    <xf numFmtId="0" fontId="0" fillId="0" borderId="105" xfId="0" applyBorder="1" applyAlignment="1">
      <alignment horizontal="center"/>
    </xf>
    <xf numFmtId="0" fontId="34" fillId="0" borderId="105" xfId="0" applyFont="1" applyBorder="1"/>
    <xf numFmtId="0" fontId="2" fillId="0" borderId="0" xfId="0" applyFont="1" applyAlignment="1">
      <alignment horizontal="center"/>
    </xf>
    <xf numFmtId="0" fontId="57" fillId="0" borderId="0" xfId="0" applyFont="1"/>
    <xf numFmtId="0" fontId="61" fillId="0" borderId="0" xfId="0" applyFont="1" applyFill="1" applyBorder="1"/>
    <xf numFmtId="0" fontId="7" fillId="0" borderId="49" xfId="0" applyFont="1" applyBorder="1"/>
    <xf numFmtId="0" fontId="0" fillId="0" borderId="5" xfId="0" applyBorder="1"/>
    <xf numFmtId="2" fontId="82" fillId="0" borderId="13" xfId="0" applyNumberFormat="1" applyFont="1" applyBorder="1" applyAlignment="1">
      <alignment horizontal="left"/>
    </xf>
    <xf numFmtId="0" fontId="80" fillId="0" borderId="105" xfId="0" applyFont="1" applyFill="1" applyBorder="1" applyAlignment="1">
      <alignment horizontal="left"/>
    </xf>
    <xf numFmtId="0" fontId="87" fillId="0" borderId="105" xfId="0" applyFont="1" applyFill="1" applyBorder="1" applyAlignment="1">
      <alignment horizontal="left"/>
    </xf>
    <xf numFmtId="0" fontId="50" fillId="0" borderId="46" xfId="0" applyFont="1" applyFill="1" applyBorder="1" applyAlignment="1">
      <alignment horizontal="left"/>
    </xf>
    <xf numFmtId="165" fontId="88" fillId="0" borderId="106" xfId="0" applyNumberFormat="1" applyFont="1" applyBorder="1" applyAlignment="1">
      <alignment horizontal="left"/>
    </xf>
    <xf numFmtId="0" fontId="29" fillId="0" borderId="100" xfId="0" applyFont="1" applyFill="1" applyBorder="1" applyAlignment="1">
      <alignment horizontal="left"/>
    </xf>
    <xf numFmtId="0" fontId="0" fillId="0" borderId="105" xfId="0" applyBorder="1"/>
    <xf numFmtId="166" fontId="78" fillId="0" borderId="0" xfId="0" applyNumberFormat="1" applyFont="1" applyFill="1" applyBorder="1" applyAlignment="1">
      <alignment horizontal="center"/>
    </xf>
    <xf numFmtId="165" fontId="78" fillId="0" borderId="0" xfId="0" applyNumberFormat="1" applyFont="1" applyFill="1" applyBorder="1" applyAlignment="1">
      <alignment horizontal="center"/>
    </xf>
    <xf numFmtId="2" fontId="78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6" fontId="57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2" fontId="5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95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8" fillId="0" borderId="0" xfId="0" applyFont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73" fillId="0" borderId="0" xfId="0" applyFont="1"/>
    <xf numFmtId="2" fontId="14" fillId="0" borderId="0" xfId="0" applyNumberFormat="1" applyFont="1" applyAlignment="1">
      <alignment horizontal="center"/>
    </xf>
    <xf numFmtId="0" fontId="24" fillId="0" borderId="0" xfId="0" applyFont="1"/>
    <xf numFmtId="164" fontId="2" fillId="0" borderId="0" xfId="0" applyNumberFormat="1" applyFont="1" applyAlignment="1">
      <alignment horizontal="center"/>
    </xf>
    <xf numFmtId="0" fontId="5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2" fillId="0" borderId="0" xfId="0" applyNumberFormat="1" applyFont="1"/>
    <xf numFmtId="165" fontId="32" fillId="0" borderId="0" xfId="0" applyNumberFormat="1" applyFont="1"/>
    <xf numFmtId="2" fontId="32" fillId="0" borderId="0" xfId="0" applyNumberFormat="1" applyFont="1"/>
    <xf numFmtId="0" fontId="3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4" fillId="0" borderId="108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17" fillId="0" borderId="108" xfId="0" applyFont="1" applyBorder="1" applyAlignment="1">
      <alignment horizontal="center"/>
    </xf>
    <xf numFmtId="166" fontId="17" fillId="0" borderId="99" xfId="0" applyNumberFormat="1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2" fontId="17" fillId="0" borderId="99" xfId="0" applyNumberFormat="1" applyFont="1" applyBorder="1" applyAlignment="1">
      <alignment horizontal="center"/>
    </xf>
    <xf numFmtId="0" fontId="14" fillId="0" borderId="48" xfId="0" applyFont="1" applyBorder="1" applyAlignment="1">
      <alignment horizontal="left"/>
    </xf>
    <xf numFmtId="0" fontId="2" fillId="0" borderId="49" xfId="0" applyFont="1" applyBorder="1"/>
    <xf numFmtId="0" fontId="23" fillId="0" borderId="43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7" fillId="0" borderId="48" xfId="0" applyFont="1" applyBorder="1"/>
    <xf numFmtId="0" fontId="14" fillId="0" borderId="54" xfId="0" applyFont="1" applyBorder="1" applyAlignment="1">
      <alignment horizontal="center"/>
    </xf>
    <xf numFmtId="0" fontId="77" fillId="0" borderId="105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14" fillId="0" borderId="87" xfId="0" applyFont="1" applyBorder="1" applyAlignment="1">
      <alignment horizontal="center"/>
    </xf>
    <xf numFmtId="2" fontId="18" fillId="0" borderId="105" xfId="0" applyNumberFormat="1" applyFont="1" applyBorder="1" applyAlignment="1">
      <alignment horizontal="center"/>
    </xf>
    <xf numFmtId="166" fontId="14" fillId="0" borderId="105" xfId="0" applyNumberFormat="1" applyFont="1" applyBorder="1" applyAlignment="1">
      <alignment horizontal="center"/>
    </xf>
    <xf numFmtId="2" fontId="14" fillId="0" borderId="105" xfId="0" applyNumberFormat="1" applyFont="1" applyBorder="1" applyAlignment="1">
      <alignment horizontal="center"/>
    </xf>
    <xf numFmtId="0" fontId="14" fillId="0" borderId="90" xfId="0" applyFont="1" applyBorder="1" applyAlignment="1">
      <alignment horizontal="left"/>
    </xf>
    <xf numFmtId="2" fontId="14" fillId="0" borderId="37" xfId="0" applyNumberFormat="1" applyFont="1" applyBorder="1" applyAlignment="1">
      <alignment horizontal="center"/>
    </xf>
    <xf numFmtId="2" fontId="14" fillId="0" borderId="70" xfId="0" applyNumberFormat="1" applyFont="1" applyBorder="1" applyAlignment="1">
      <alignment horizontal="center"/>
    </xf>
    <xf numFmtId="166" fontId="14" fillId="0" borderId="7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69" xfId="0" applyFont="1" applyBorder="1" applyAlignment="1">
      <alignment horizontal="center"/>
    </xf>
    <xf numFmtId="2" fontId="37" fillId="0" borderId="21" xfId="0" applyNumberFormat="1" applyFont="1" applyBorder="1" applyAlignment="1">
      <alignment horizontal="center" vertical="center"/>
    </xf>
    <xf numFmtId="0" fontId="2" fillId="0" borderId="92" xfId="0" applyFont="1" applyBorder="1"/>
    <xf numFmtId="2" fontId="94" fillId="2" borderId="91" xfId="0" applyNumberFormat="1" applyFont="1" applyFill="1" applyBorder="1" applyAlignment="1">
      <alignment horizontal="center"/>
    </xf>
    <xf numFmtId="2" fontId="94" fillId="2" borderId="92" xfId="0" applyNumberFormat="1" applyFont="1" applyFill="1" applyBorder="1" applyAlignment="1">
      <alignment horizontal="center"/>
    </xf>
    <xf numFmtId="165" fontId="94" fillId="2" borderId="92" xfId="0" applyNumberFormat="1" applyFont="1" applyFill="1" applyBorder="1" applyAlignment="1">
      <alignment horizontal="center"/>
    </xf>
    <xf numFmtId="165" fontId="94" fillId="2" borderId="89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14" fillId="0" borderId="108" xfId="0" applyFont="1" applyBorder="1" applyAlignment="1">
      <alignment horizontal="center"/>
    </xf>
    <xf numFmtId="164" fontId="14" fillId="0" borderId="90" xfId="0" applyNumberFormat="1" applyFont="1" applyBorder="1" applyAlignment="1">
      <alignment horizontal="left"/>
    </xf>
    <xf numFmtId="0" fontId="17" fillId="0" borderId="101" xfId="0" applyFont="1" applyBorder="1" applyAlignment="1">
      <alignment horizontal="center"/>
    </xf>
    <xf numFmtId="0" fontId="17" fillId="0" borderId="105" xfId="0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0" fontId="17" fillId="0" borderId="87" xfId="0" applyFont="1" applyBorder="1" applyAlignment="1">
      <alignment horizontal="center"/>
    </xf>
    <xf numFmtId="2" fontId="14" fillId="0" borderId="90" xfId="0" applyNumberFormat="1" applyFont="1" applyBorder="1" applyAlignment="1">
      <alignment horizontal="center"/>
    </xf>
    <xf numFmtId="2" fontId="14" fillId="0" borderId="102" xfId="0" applyNumberFormat="1" applyFont="1" applyBorder="1" applyAlignment="1">
      <alignment horizontal="center"/>
    </xf>
    <xf numFmtId="0" fontId="14" fillId="0" borderId="101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/>
    </xf>
    <xf numFmtId="165" fontId="5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2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4" fillId="0" borderId="103" xfId="0" applyFont="1" applyBorder="1" applyAlignment="1">
      <alignment horizontal="center"/>
    </xf>
    <xf numFmtId="2" fontId="14" fillId="0" borderId="99" xfId="0" applyNumberFormat="1" applyFont="1" applyBorder="1" applyAlignment="1">
      <alignment horizontal="center"/>
    </xf>
    <xf numFmtId="0" fontId="14" fillId="0" borderId="99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166" fontId="77" fillId="0" borderId="105" xfId="0" applyNumberFormat="1" applyFont="1" applyBorder="1" applyAlignment="1">
      <alignment horizontal="center"/>
    </xf>
    <xf numFmtId="49" fontId="14" fillId="0" borderId="9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3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166" fontId="57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57" fillId="0" borderId="0" xfId="0" applyNumberFormat="1" applyFont="1" applyFill="1" applyBorder="1" applyAlignment="1">
      <alignment horizontal="center"/>
    </xf>
    <xf numFmtId="0" fontId="95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/>
    <xf numFmtId="0" fontId="3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166" fontId="32" fillId="0" borderId="0" xfId="0" applyNumberFormat="1" applyFont="1" applyFill="1" applyBorder="1"/>
    <xf numFmtId="165" fontId="32" fillId="0" borderId="0" xfId="0" applyNumberFormat="1" applyFont="1" applyFill="1" applyBorder="1"/>
    <xf numFmtId="2" fontId="32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165" fontId="31" fillId="0" borderId="0" xfId="0" applyNumberFormat="1" applyFont="1" applyFill="1" applyBorder="1"/>
    <xf numFmtId="0" fontId="71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6" fontId="36" fillId="0" borderId="0" xfId="0" applyNumberFormat="1" applyFont="1" applyFill="1" applyBorder="1"/>
    <xf numFmtId="2" fontId="36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/>
    <xf numFmtId="0" fontId="56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31" fillId="0" borderId="0" xfId="0" applyNumberFormat="1" applyFont="1" applyFill="1" applyBorder="1"/>
    <xf numFmtId="2" fontId="37" fillId="0" borderId="0" xfId="0" applyNumberFormat="1" applyFont="1" applyFill="1" applyBorder="1" applyAlignment="1">
      <alignment horizontal="center"/>
    </xf>
    <xf numFmtId="2" fontId="94" fillId="0" borderId="0" xfId="0" applyNumberFormat="1" applyFont="1" applyFill="1" applyBorder="1" applyAlignment="1">
      <alignment horizontal="center"/>
    </xf>
    <xf numFmtId="165" fontId="94" fillId="0" borderId="0" xfId="0" applyNumberFormat="1" applyFont="1" applyFill="1" applyBorder="1" applyAlignment="1">
      <alignment horizontal="center"/>
    </xf>
    <xf numFmtId="1" fontId="94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/>
    <xf numFmtId="9" fontId="38" fillId="0" borderId="65" xfId="0" applyNumberFormat="1" applyFont="1" applyBorder="1" applyAlignment="1">
      <alignment horizontal="center"/>
    </xf>
    <xf numFmtId="9" fontId="38" fillId="4" borderId="106" xfId="0" applyNumberFormat="1" applyFont="1" applyFill="1" applyBorder="1" applyAlignment="1">
      <alignment horizontal="center"/>
    </xf>
    <xf numFmtId="0" fontId="38" fillId="0" borderId="102" xfId="0" applyFont="1" applyBorder="1" applyAlignment="1">
      <alignment horizontal="right"/>
    </xf>
    <xf numFmtId="0" fontId="43" fillId="3" borderId="83" xfId="0" applyFont="1" applyFill="1" applyBorder="1" applyAlignment="1">
      <alignment horizontal="right"/>
    </xf>
    <xf numFmtId="0" fontId="39" fillId="0" borderId="21" xfId="0" applyFont="1" applyBorder="1" applyAlignment="1">
      <alignment horizontal="center"/>
    </xf>
    <xf numFmtId="0" fontId="40" fillId="0" borderId="87" xfId="0" applyFont="1" applyBorder="1" applyAlignment="1">
      <alignment horizontal="right"/>
    </xf>
    <xf numFmtId="0" fontId="40" fillId="0" borderId="105" xfId="0" applyFont="1" applyBorder="1" applyAlignment="1">
      <alignment horizontal="right"/>
    </xf>
    <xf numFmtId="2" fontId="92" fillId="7" borderId="105" xfId="0" applyNumberFormat="1" applyFont="1" applyFill="1" applyBorder="1" applyAlignment="1">
      <alignment horizontal="center"/>
    </xf>
    <xf numFmtId="1" fontId="38" fillId="0" borderId="87" xfId="0" applyNumberFormat="1" applyFont="1" applyBorder="1" applyAlignment="1">
      <alignment horizontal="center"/>
    </xf>
    <xf numFmtId="1" fontId="38" fillId="0" borderId="105" xfId="0" applyNumberFormat="1" applyFont="1" applyBorder="1" applyAlignment="1">
      <alignment horizontal="center"/>
    </xf>
    <xf numFmtId="2" fontId="65" fillId="3" borderId="92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0" fillId="0" borderId="0" xfId="0" applyFont="1"/>
    <xf numFmtId="0" fontId="49" fillId="0" borderId="94" xfId="0" applyFont="1" applyBorder="1"/>
    <xf numFmtId="0" fontId="49" fillId="0" borderId="81" xfId="0" applyFont="1" applyBorder="1"/>
    <xf numFmtId="0" fontId="110" fillId="0" borderId="16" xfId="0" applyFont="1" applyBorder="1"/>
    <xf numFmtId="0" fontId="49" fillId="0" borderId="38" xfId="0" applyFont="1" applyBorder="1"/>
    <xf numFmtId="0" fontId="110" fillId="0" borderId="30" xfId="0" applyFont="1" applyBorder="1"/>
    <xf numFmtId="0" fontId="50" fillId="0" borderId="49" xfId="0" applyFont="1" applyBorder="1" applyAlignment="1">
      <alignment horizontal="center"/>
    </xf>
    <xf numFmtId="0" fontId="50" fillId="0" borderId="105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61" fillId="0" borderId="105" xfId="0" applyFont="1" applyBorder="1"/>
    <xf numFmtId="0" fontId="7" fillId="8" borderId="105" xfId="0" applyFont="1" applyFill="1" applyBorder="1"/>
    <xf numFmtId="0" fontId="102" fillId="0" borderId="0" xfId="0" applyFont="1"/>
    <xf numFmtId="0" fontId="23" fillId="0" borderId="105" xfId="0" applyFont="1" applyBorder="1" applyAlignment="1">
      <alignment horizontal="center"/>
    </xf>
    <xf numFmtId="0" fontId="6" fillId="0" borderId="15" xfId="0" applyFont="1" applyBorder="1"/>
    <xf numFmtId="0" fontId="60" fillId="0" borderId="14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9" fillId="0" borderId="36" xfId="0" applyFont="1" applyBorder="1"/>
    <xf numFmtId="0" fontId="49" fillId="0" borderId="34" xfId="0" applyFont="1" applyBorder="1"/>
    <xf numFmtId="0" fontId="110" fillId="0" borderId="27" xfId="0" applyFont="1" applyBorder="1"/>
    <xf numFmtId="0" fontId="23" fillId="0" borderId="105" xfId="0" applyFont="1" applyBorder="1"/>
    <xf numFmtId="0" fontId="0" fillId="0" borderId="89" xfId="0" applyBorder="1"/>
    <xf numFmtId="1" fontId="50" fillId="0" borderId="105" xfId="0" applyNumberFormat="1" applyFont="1" applyBorder="1" applyAlignment="1">
      <alignment horizontal="center"/>
    </xf>
    <xf numFmtId="0" fontId="66" fillId="0" borderId="105" xfId="0" applyFont="1" applyBorder="1"/>
    <xf numFmtId="166" fontId="0" fillId="0" borderId="105" xfId="0" applyNumberFormat="1" applyFill="1" applyBorder="1"/>
    <xf numFmtId="166" fontId="0" fillId="0" borderId="0" xfId="0" applyNumberFormat="1" applyFill="1" applyBorder="1"/>
    <xf numFmtId="166" fontId="34" fillId="5" borderId="105" xfId="0" applyNumberFormat="1" applyFont="1" applyFill="1" applyBorder="1"/>
    <xf numFmtId="0" fontId="0" fillId="5" borderId="44" xfId="0" applyFill="1" applyBorder="1"/>
    <xf numFmtId="0" fontId="48" fillId="0" borderId="105" xfId="0" applyFont="1" applyFill="1" applyBorder="1"/>
    <xf numFmtId="0" fontId="90" fillId="0" borderId="105" xfId="0" applyFont="1" applyBorder="1"/>
    <xf numFmtId="2" fontId="50" fillId="0" borderId="105" xfId="0" applyNumberFormat="1" applyFont="1" applyBorder="1" applyAlignment="1">
      <alignment horizontal="center"/>
    </xf>
    <xf numFmtId="166" fontId="50" fillId="0" borderId="49" xfId="0" applyNumberFormat="1" applyFont="1" applyBorder="1" applyAlignment="1">
      <alignment horizontal="center"/>
    </xf>
    <xf numFmtId="165" fontId="50" fillId="0" borderId="105" xfId="0" applyNumberFormat="1" applyFont="1" applyBorder="1" applyAlignment="1">
      <alignment horizontal="center"/>
    </xf>
    <xf numFmtId="0" fontId="48" fillId="0" borderId="65" xfId="0" applyFont="1" applyFill="1" applyBorder="1" applyAlignment="1">
      <alignment horizontal="left"/>
    </xf>
    <xf numFmtId="0" fontId="29" fillId="0" borderId="65" xfId="0" applyFont="1" applyFill="1" applyBorder="1" applyAlignment="1">
      <alignment horizontal="left"/>
    </xf>
    <xf numFmtId="0" fontId="34" fillId="0" borderId="101" xfId="0" applyFont="1" applyFill="1" applyBorder="1"/>
    <xf numFmtId="0" fontId="84" fillId="0" borderId="107" xfId="0" applyFont="1" applyFill="1" applyBorder="1" applyAlignment="1">
      <alignment horizontal="left"/>
    </xf>
    <xf numFmtId="0" fontId="61" fillId="0" borderId="105" xfId="0" applyFont="1" applyFill="1" applyBorder="1" applyAlignment="1">
      <alignment horizontal="left"/>
    </xf>
    <xf numFmtId="0" fontId="85" fillId="0" borderId="107" xfId="0" applyFont="1" applyFill="1" applyBorder="1" applyAlignment="1">
      <alignment horizontal="left"/>
    </xf>
    <xf numFmtId="0" fontId="83" fillId="0" borderId="63" xfId="0" applyFont="1" applyFill="1" applyBorder="1" applyAlignment="1">
      <alignment horizontal="left"/>
    </xf>
    <xf numFmtId="0" fontId="48" fillId="0" borderId="64" xfId="0" applyFont="1" applyFill="1" applyBorder="1"/>
    <xf numFmtId="0" fontId="81" fillId="0" borderId="66" xfId="0" applyFont="1" applyFill="1" applyBorder="1" applyAlignment="1">
      <alignment horizontal="left"/>
    </xf>
    <xf numFmtId="0" fontId="50" fillId="0" borderId="57" xfId="0" applyFont="1" applyBorder="1" applyAlignment="1">
      <alignment horizontal="center"/>
    </xf>
    <xf numFmtId="0" fontId="7" fillId="8" borderId="49" xfId="0" applyFont="1" applyFill="1" applyBorder="1"/>
    <xf numFmtId="166" fontId="34" fillId="5" borderId="49" xfId="0" applyNumberFormat="1" applyFont="1" applyFill="1" applyBorder="1"/>
    <xf numFmtId="0" fontId="61" fillId="0" borderId="0" xfId="0" applyFont="1" applyBorder="1"/>
    <xf numFmtId="0" fontId="113" fillId="0" borderId="0" xfId="0" applyFont="1" applyFill="1" applyBorder="1"/>
    <xf numFmtId="0" fontId="114" fillId="0" borderId="0" xfId="0" applyFont="1" applyFill="1" applyBorder="1"/>
    <xf numFmtId="2" fontId="90" fillId="0" borderId="105" xfId="0" applyNumberFormat="1" applyFont="1" applyFill="1" applyBorder="1"/>
    <xf numFmtId="2" fontId="115" fillId="0" borderId="105" xfId="0" applyNumberFormat="1" applyFont="1" applyBorder="1"/>
    <xf numFmtId="0" fontId="50" fillId="0" borderId="22" xfId="0" applyFont="1" applyBorder="1" applyAlignment="1">
      <alignment horizontal="center"/>
    </xf>
    <xf numFmtId="0" fontId="7" fillId="0" borderId="87" xfId="0" applyFont="1" applyBorder="1"/>
    <xf numFmtId="0" fontId="90" fillId="0" borderId="107" xfId="0" applyFont="1" applyFill="1" applyBorder="1"/>
    <xf numFmtId="0" fontId="7" fillId="0" borderId="54" xfId="0" applyFont="1" applyBorder="1"/>
    <xf numFmtId="0" fontId="7" fillId="0" borderId="90" xfId="0" applyFont="1" applyBorder="1"/>
    <xf numFmtId="0" fontId="90" fillId="0" borderId="107" xfId="0" applyFont="1" applyBorder="1"/>
    <xf numFmtId="0" fontId="66" fillId="0" borderId="91" xfId="0" applyFont="1" applyBorder="1"/>
    <xf numFmtId="0" fontId="50" fillId="0" borderId="92" xfId="0" applyFont="1" applyBorder="1" applyAlignment="1">
      <alignment horizontal="center"/>
    </xf>
    <xf numFmtId="0" fontId="2" fillId="0" borderId="91" xfId="0" applyFont="1" applyBorder="1"/>
    <xf numFmtId="0" fontId="0" fillId="5" borderId="17" xfId="0" applyFill="1" applyBorder="1"/>
    <xf numFmtId="0" fontId="113" fillId="0" borderId="107" xfId="0" applyFont="1" applyFill="1" applyBorder="1"/>
    <xf numFmtId="0" fontId="114" fillId="0" borderId="107" xfId="0" applyFont="1" applyFill="1" applyBorder="1"/>
    <xf numFmtId="166" fontId="34" fillId="5" borderId="92" xfId="0" applyNumberFormat="1" applyFont="1" applyFill="1" applyBorder="1"/>
    <xf numFmtId="2" fontId="113" fillId="0" borderId="107" xfId="0" applyNumberFormat="1" applyFont="1" applyFill="1" applyBorder="1"/>
    <xf numFmtId="165" fontId="50" fillId="0" borderId="92" xfId="0" applyNumberFormat="1" applyFont="1" applyBorder="1" applyAlignment="1">
      <alignment horizontal="center"/>
    </xf>
    <xf numFmtId="0" fontId="46" fillId="0" borderId="0" xfId="0" applyFont="1" applyFill="1" applyBorder="1"/>
    <xf numFmtId="2" fontId="23" fillId="0" borderId="0" xfId="0" applyNumberFormat="1" applyFont="1" applyFill="1" applyBorder="1"/>
    <xf numFmtId="2" fontId="7" fillId="0" borderId="0" xfId="0" applyNumberFormat="1" applyFont="1" applyFill="1" applyBorder="1"/>
    <xf numFmtId="0" fontId="49" fillId="0" borderId="2" xfId="0" applyFont="1" applyBorder="1"/>
    <xf numFmtId="0" fontId="110" fillId="0" borderId="18" xfId="0" applyFont="1" applyBorder="1"/>
    <xf numFmtId="0" fontId="49" fillId="0" borderId="37" xfId="0" applyFont="1" applyBorder="1"/>
    <xf numFmtId="0" fontId="49" fillId="0" borderId="70" xfId="0" applyFont="1" applyBorder="1"/>
    <xf numFmtId="0" fontId="49" fillId="0" borderId="28" xfId="0" applyFont="1" applyBorder="1"/>
    <xf numFmtId="0" fontId="49" fillId="0" borderId="11" xfId="0" applyFont="1" applyBorder="1"/>
    <xf numFmtId="0" fontId="110" fillId="0" borderId="29" xfId="0" applyFont="1" applyBorder="1"/>
    <xf numFmtId="0" fontId="49" fillId="0" borderId="25" xfId="0" applyFont="1" applyBorder="1"/>
    <xf numFmtId="0" fontId="110" fillId="0" borderId="26" xfId="0" applyFont="1" applyBorder="1"/>
    <xf numFmtId="0" fontId="49" fillId="0" borderId="9" xfId="0" applyFont="1" applyBorder="1"/>
    <xf numFmtId="0" fontId="110" fillId="0" borderId="13" xfId="0" applyFont="1" applyBorder="1"/>
    <xf numFmtId="0" fontId="2" fillId="0" borderId="15" xfId="0" applyFont="1" applyBorder="1"/>
    <xf numFmtId="2" fontId="2" fillId="8" borderId="107" xfId="0" applyNumberFormat="1" applyFont="1" applyFill="1" applyBorder="1" applyAlignment="1">
      <alignment horizontal="center"/>
    </xf>
    <xf numFmtId="167" fontId="115" fillId="0" borderId="105" xfId="0" applyNumberFormat="1" applyFont="1" applyBorder="1"/>
    <xf numFmtId="0" fontId="110" fillId="0" borderId="71" xfId="0" applyFont="1" applyBorder="1"/>
    <xf numFmtId="2" fontId="115" fillId="0" borderId="92" xfId="0" applyNumberFormat="1" applyFont="1" applyBorder="1"/>
    <xf numFmtId="2" fontId="2" fillId="8" borderId="69" xfId="0" applyNumberFormat="1" applyFont="1" applyFill="1" applyBorder="1" applyAlignment="1">
      <alignment horizontal="center"/>
    </xf>
    <xf numFmtId="0" fontId="114" fillId="0" borderId="26" xfId="0" applyFont="1" applyFill="1" applyBorder="1"/>
    <xf numFmtId="0" fontId="66" fillId="0" borderId="87" xfId="0" applyFont="1" applyBorder="1"/>
    <xf numFmtId="2" fontId="0" fillId="0" borderId="105" xfId="0" applyNumberFormat="1" applyFill="1" applyBorder="1"/>
    <xf numFmtId="0" fontId="115" fillId="0" borderId="107" xfId="0" applyFont="1" applyBorder="1"/>
    <xf numFmtId="165" fontId="90" fillId="0" borderId="13" xfId="0" applyNumberFormat="1" applyFont="1" applyBorder="1"/>
    <xf numFmtId="0" fontId="7" fillId="0" borderId="105" xfId="0" applyFont="1" applyFill="1" applyBorder="1" applyAlignment="1">
      <alignment horizontal="left"/>
    </xf>
    <xf numFmtId="0" fontId="114" fillId="0" borderId="22" xfId="0" applyFont="1" applyBorder="1"/>
    <xf numFmtId="0" fontId="0" fillId="5" borderId="33" xfId="0" applyFill="1" applyBorder="1"/>
    <xf numFmtId="2" fontId="114" fillId="0" borderId="107" xfId="0" applyNumberFormat="1" applyFont="1" applyFill="1" applyBorder="1"/>
    <xf numFmtId="2" fontId="114" fillId="8" borderId="107" xfId="0" applyNumberFormat="1" applyFont="1" applyFill="1" applyBorder="1" applyAlignment="1">
      <alignment horizontal="center"/>
    </xf>
    <xf numFmtId="0" fontId="7" fillId="0" borderId="87" xfId="0" applyFont="1" applyFill="1" applyBorder="1" applyAlignment="1">
      <alignment horizontal="left"/>
    </xf>
    <xf numFmtId="0" fontId="0" fillId="0" borderId="90" xfId="0" applyFont="1" applyFill="1" applyBorder="1" applyAlignment="1">
      <alignment horizontal="left"/>
    </xf>
    <xf numFmtId="2" fontId="0" fillId="0" borderId="107" xfId="0" applyNumberFormat="1" applyFill="1" applyBorder="1"/>
    <xf numFmtId="0" fontId="7" fillId="0" borderId="91" xfId="0" applyFont="1" applyBorder="1"/>
    <xf numFmtId="0" fontId="115" fillId="0" borderId="92" xfId="0" applyFont="1" applyBorder="1"/>
    <xf numFmtId="0" fontId="59" fillId="0" borderId="0" xfId="0" applyFont="1" applyFill="1" applyBorder="1" applyAlignment="1">
      <alignment horizontal="left"/>
    </xf>
    <xf numFmtId="0" fontId="87" fillId="0" borderId="0" xfId="0" applyFont="1" applyBorder="1" applyAlignment="1">
      <alignment horizontal="left"/>
    </xf>
    <xf numFmtId="0" fontId="76" fillId="0" borderId="0" xfId="0" applyFont="1" applyBorder="1"/>
    <xf numFmtId="166" fontId="50" fillId="0" borderId="105" xfId="0" applyNumberFormat="1" applyFont="1" applyBorder="1" applyAlignment="1">
      <alignment horizontal="center"/>
    </xf>
    <xf numFmtId="2" fontId="86" fillId="0" borderId="0" xfId="0" applyNumberFormat="1" applyFont="1" applyFill="1" applyBorder="1" applyAlignment="1">
      <alignment horizontal="left"/>
    </xf>
    <xf numFmtId="0" fontId="89" fillId="0" borderId="63" xfId="0" applyFont="1" applyFill="1" applyBorder="1" applyAlignment="1">
      <alignment horizontal="left"/>
    </xf>
    <xf numFmtId="0" fontId="87" fillId="0" borderId="63" xfId="0" applyFont="1" applyBorder="1" applyAlignment="1">
      <alignment horizontal="left"/>
    </xf>
    <xf numFmtId="0" fontId="76" fillId="0" borderId="0" xfId="0" applyFont="1" applyFill="1" applyBorder="1"/>
    <xf numFmtId="0" fontId="62" fillId="0" borderId="0" xfId="0" applyFont="1" applyFill="1" applyBorder="1"/>
    <xf numFmtId="2" fontId="1" fillId="0" borderId="0" xfId="0" applyNumberFormat="1" applyFont="1" applyFill="1" applyBorder="1"/>
    <xf numFmtId="0" fontId="97" fillId="0" borderId="0" xfId="0" applyFont="1" applyFill="1" applyBorder="1" applyAlignment="1">
      <alignment horizontal="left"/>
    </xf>
    <xf numFmtId="0" fontId="75" fillId="0" borderId="0" xfId="0" applyFont="1" applyFill="1" applyBorder="1"/>
    <xf numFmtId="0" fontId="75" fillId="0" borderId="0" xfId="0" applyFont="1" applyFill="1" applyBorder="1" applyAlignment="1">
      <alignment horizontal="center"/>
    </xf>
    <xf numFmtId="167" fontId="114" fillId="0" borderId="105" xfId="0" applyNumberFormat="1" applyFont="1" applyBorder="1"/>
    <xf numFmtId="0" fontId="7" fillId="0" borderId="64" xfId="0" applyFont="1" applyBorder="1"/>
    <xf numFmtId="0" fontId="90" fillId="0" borderId="26" xfId="0" applyFont="1" applyBorder="1"/>
    <xf numFmtId="2" fontId="115" fillId="0" borderId="75" xfId="0" applyNumberFormat="1" applyFont="1" applyFill="1" applyBorder="1"/>
    <xf numFmtId="0" fontId="7" fillId="0" borderId="57" xfId="0" applyFont="1" applyBorder="1"/>
    <xf numFmtId="167" fontId="114" fillId="0" borderId="57" xfId="0" applyNumberFormat="1" applyFont="1" applyBorder="1"/>
    <xf numFmtId="0" fontId="2" fillId="0" borderId="65" xfId="0" applyFont="1" applyBorder="1"/>
    <xf numFmtId="0" fontId="83" fillId="0" borderId="107" xfId="0" applyFont="1" applyFill="1" applyBorder="1" applyAlignment="1">
      <alignment horizontal="left"/>
    </xf>
    <xf numFmtId="0" fontId="115" fillId="0" borderId="105" xfId="0" applyFont="1" applyBorder="1"/>
    <xf numFmtId="0" fontId="99" fillId="0" borderId="105" xfId="0" applyFont="1" applyBorder="1"/>
    <xf numFmtId="165" fontId="115" fillId="0" borderId="105" xfId="0" applyNumberFormat="1" applyFont="1" applyBorder="1"/>
    <xf numFmtId="1" fontId="115" fillId="0" borderId="105" xfId="0" applyNumberFormat="1" applyFont="1" applyBorder="1"/>
    <xf numFmtId="0" fontId="115" fillId="0" borderId="106" xfId="0" applyFont="1" applyBorder="1"/>
    <xf numFmtId="0" fontId="115" fillId="0" borderId="22" xfId="0" applyFont="1" applyBorder="1"/>
    <xf numFmtId="0" fontId="115" fillId="0" borderId="49" xfId="0" applyFont="1" applyBorder="1"/>
    <xf numFmtId="0" fontId="115" fillId="0" borderId="105" xfId="0" applyFont="1" applyFill="1" applyBorder="1"/>
    <xf numFmtId="2" fontId="115" fillId="0" borderId="105" xfId="0" applyNumberFormat="1" applyFont="1" applyFill="1" applyBorder="1"/>
    <xf numFmtId="0" fontId="115" fillId="0" borderId="107" xfId="0" applyFont="1" applyFill="1" applyBorder="1"/>
    <xf numFmtId="165" fontId="113" fillId="0" borderId="107" xfId="0" applyNumberFormat="1" applyFont="1" applyFill="1" applyBorder="1"/>
    <xf numFmtId="1" fontId="113" fillId="0" borderId="107" xfId="0" applyNumberFormat="1" applyFont="1" applyFill="1" applyBorder="1"/>
    <xf numFmtId="1" fontId="114" fillId="0" borderId="107" xfId="0" applyNumberFormat="1" applyFont="1" applyFill="1" applyBorder="1"/>
    <xf numFmtId="0" fontId="0" fillId="0" borderId="102" xfId="0" applyBorder="1"/>
    <xf numFmtId="0" fontId="0" fillId="6" borderId="36" xfId="0" applyFill="1" applyBorder="1" applyAlignment="1">
      <alignment horizontal="center"/>
    </xf>
    <xf numFmtId="0" fontId="0" fillId="6" borderId="34" xfId="0" applyFill="1" applyBorder="1"/>
    <xf numFmtId="0" fontId="34" fillId="6" borderId="27" xfId="0" applyFont="1" applyFill="1" applyBorder="1"/>
    <xf numFmtId="167" fontId="50" fillId="0" borderId="105" xfId="0" applyNumberFormat="1" applyFont="1" applyBorder="1" applyAlignment="1">
      <alignment horizontal="center"/>
    </xf>
    <xf numFmtId="1" fontId="50" fillId="0" borderId="49" xfId="0" applyNumberFormat="1" applyFont="1" applyBorder="1" applyAlignment="1">
      <alignment horizontal="center"/>
    </xf>
    <xf numFmtId="2" fontId="50" fillId="0" borderId="49" xfId="0" applyNumberFormat="1" applyFont="1" applyBorder="1" applyAlignment="1">
      <alignment horizontal="center"/>
    </xf>
    <xf numFmtId="0" fontId="7" fillId="0" borderId="37" xfId="0" applyFont="1" applyBorder="1"/>
    <xf numFmtId="167" fontId="50" fillId="0" borderId="105" xfId="0" applyNumberFormat="1" applyFont="1" applyBorder="1"/>
    <xf numFmtId="165" fontId="99" fillId="0" borderId="49" xfId="0" applyNumberFormat="1" applyFont="1" applyBorder="1"/>
    <xf numFmtId="0" fontId="23" fillId="0" borderId="20" xfId="0" applyFont="1" applyBorder="1"/>
    <xf numFmtId="166" fontId="53" fillId="5" borderId="105" xfId="0" applyNumberFormat="1" applyFont="1" applyFill="1" applyBorder="1"/>
    <xf numFmtId="0" fontId="1" fillId="0" borderId="87" xfId="0" applyFont="1" applyFill="1" applyBorder="1"/>
    <xf numFmtId="0" fontId="0" fillId="0" borderId="0" xfId="0" applyFont="1"/>
    <xf numFmtId="0" fontId="14" fillId="0" borderId="75" xfId="0" applyFont="1" applyFill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3" fillId="0" borderId="88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4" fillId="0" borderId="45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/>
    </xf>
    <xf numFmtId="0" fontId="74" fillId="0" borderId="0" xfId="0" applyFont="1" applyBorder="1"/>
    <xf numFmtId="0" fontId="115" fillId="0" borderId="0" xfId="0" applyFont="1" applyFill="1" applyBorder="1"/>
    <xf numFmtId="1" fontId="113" fillId="0" borderId="0" xfId="0" applyNumberFormat="1" applyFont="1" applyFill="1" applyBorder="1"/>
    <xf numFmtId="2" fontId="115" fillId="0" borderId="0" xfId="0" applyNumberFormat="1" applyFont="1" applyFill="1" applyBorder="1"/>
    <xf numFmtId="165" fontId="113" fillId="0" borderId="0" xfId="0" applyNumberFormat="1" applyFont="1" applyFill="1" applyBorder="1"/>
    <xf numFmtId="0" fontId="9" fillId="0" borderId="0" xfId="0" applyFont="1" applyFill="1" applyBorder="1"/>
    <xf numFmtId="0" fontId="74" fillId="0" borderId="0" xfId="0" applyFont="1" applyFill="1" applyBorder="1"/>
    <xf numFmtId="9" fontId="0" fillId="0" borderId="0" xfId="0" applyNumberFormat="1" applyFill="1" applyBorder="1"/>
    <xf numFmtId="2" fontId="113" fillId="0" borderId="0" xfId="0" applyNumberFormat="1" applyFont="1" applyFill="1" applyBorder="1"/>
    <xf numFmtId="2" fontId="45" fillId="0" borderId="0" xfId="0" applyNumberFormat="1" applyFont="1" applyFill="1" applyBorder="1" applyAlignment="1">
      <alignment horizontal="left"/>
    </xf>
    <xf numFmtId="165" fontId="86" fillId="0" borderId="0" xfId="0" applyNumberFormat="1" applyFont="1" applyFill="1" applyBorder="1" applyAlignment="1">
      <alignment horizontal="left"/>
    </xf>
    <xf numFmtId="1" fontId="114" fillId="0" borderId="0" xfId="0" applyNumberFormat="1" applyFont="1" applyFill="1" applyBorder="1"/>
    <xf numFmtId="2" fontId="75" fillId="0" borderId="0" xfId="0" applyNumberFormat="1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2" fontId="114" fillId="0" borderId="0" xfId="0" applyNumberFormat="1" applyFont="1" applyFill="1" applyBorder="1"/>
    <xf numFmtId="0" fontId="101" fillId="0" borderId="0" xfId="0" applyFont="1" applyFill="1" applyBorder="1"/>
    <xf numFmtId="0" fontId="108" fillId="0" borderId="0" xfId="0" applyFont="1" applyFill="1" applyBorder="1"/>
    <xf numFmtId="0" fontId="107" fillId="0" borderId="0" xfId="0" applyFont="1" applyFill="1" applyBorder="1"/>
    <xf numFmtId="2" fontId="80" fillId="0" borderId="0" xfId="0" applyNumberFormat="1" applyFont="1" applyFill="1" applyBorder="1" applyAlignment="1">
      <alignment horizontal="left"/>
    </xf>
    <xf numFmtId="0" fontId="66" fillId="0" borderId="0" xfId="0" applyFont="1" applyFill="1" applyBorder="1"/>
    <xf numFmtId="0" fontId="6" fillId="0" borderId="0" xfId="0" applyFont="1" applyFill="1" applyBorder="1"/>
    <xf numFmtId="0" fontId="110" fillId="0" borderId="0" xfId="0" applyFont="1" applyFill="1" applyBorder="1"/>
    <xf numFmtId="0" fontId="99" fillId="0" borderId="0" xfId="0" applyFont="1" applyFill="1" applyBorder="1"/>
    <xf numFmtId="1" fontId="50" fillId="0" borderId="0" xfId="0" applyNumberFormat="1" applyFont="1" applyFill="1" applyBorder="1" applyAlignment="1">
      <alignment horizontal="center"/>
    </xf>
    <xf numFmtId="1" fontId="115" fillId="0" borderId="0" xfId="0" applyNumberFormat="1" applyFont="1" applyFill="1" applyBorder="1"/>
    <xf numFmtId="166" fontId="34" fillId="0" borderId="0" xfId="0" applyNumberFormat="1" applyFont="1" applyFill="1" applyBorder="1"/>
    <xf numFmtId="167" fontId="115" fillId="0" borderId="0" xfId="0" applyNumberFormat="1" applyFont="1" applyFill="1" applyBorder="1"/>
    <xf numFmtId="2" fontId="50" fillId="0" borderId="0" xfId="0" applyNumberFormat="1" applyFont="1" applyFill="1" applyBorder="1" applyAlignment="1">
      <alignment horizontal="center"/>
    </xf>
    <xf numFmtId="166" fontId="50" fillId="0" borderId="0" xfId="0" applyNumberFormat="1" applyFont="1" applyFill="1" applyBorder="1" applyAlignment="1">
      <alignment horizontal="center"/>
    </xf>
    <xf numFmtId="165" fontId="50" fillId="0" borderId="0" xfId="0" applyNumberFormat="1" applyFont="1" applyFill="1" applyBorder="1" applyAlignment="1">
      <alignment horizontal="center"/>
    </xf>
    <xf numFmtId="165" fontId="90" fillId="0" borderId="0" xfId="0" applyNumberFormat="1" applyFont="1" applyFill="1" applyBorder="1"/>
    <xf numFmtId="165" fontId="115" fillId="0" borderId="0" xfId="0" applyNumberFormat="1" applyFont="1" applyFill="1" applyBorder="1"/>
    <xf numFmtId="2" fontId="114" fillId="0" borderId="0" xfId="0" applyNumberFormat="1" applyFont="1" applyFill="1" applyBorder="1" applyAlignment="1">
      <alignment horizontal="center"/>
    </xf>
    <xf numFmtId="167" fontId="114" fillId="0" borderId="0" xfId="0" applyNumberFormat="1" applyFont="1" applyFill="1" applyBorder="1"/>
    <xf numFmtId="0" fontId="76" fillId="0" borderId="0" xfId="0" applyFont="1" applyFill="1" applyBorder="1" applyAlignment="1">
      <alignment horizontal="left"/>
    </xf>
    <xf numFmtId="165" fontId="99" fillId="0" borderId="0" xfId="0" applyNumberFormat="1" applyFont="1" applyFill="1" applyBorder="1"/>
    <xf numFmtId="167" fontId="50" fillId="0" borderId="0" xfId="0" applyNumberFormat="1" applyFont="1" applyFill="1" applyBorder="1"/>
    <xf numFmtId="167" fontId="0" fillId="0" borderId="0" xfId="0" applyNumberFormat="1" applyFill="1" applyBorder="1"/>
    <xf numFmtId="167" fontId="50" fillId="0" borderId="0" xfId="0" applyNumberFormat="1" applyFont="1" applyFill="1" applyBorder="1" applyAlignment="1">
      <alignment horizontal="center"/>
    </xf>
    <xf numFmtId="166" fontId="53" fillId="0" borderId="0" xfId="0" applyNumberFormat="1" applyFont="1" applyFill="1" applyBorder="1"/>
    <xf numFmtId="0" fontId="112" fillId="0" borderId="0" xfId="0" applyFont="1" applyFill="1" applyBorder="1"/>
    <xf numFmtId="2" fontId="90" fillId="0" borderId="0" xfId="0" applyNumberFormat="1" applyFont="1" applyFill="1" applyBorder="1"/>
    <xf numFmtId="1" fontId="90" fillId="0" borderId="0" xfId="0" applyNumberFormat="1" applyFont="1" applyFill="1" applyBorder="1"/>
    <xf numFmtId="0" fontId="50" fillId="0" borderId="10" xfId="0" applyFont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60" fillId="0" borderId="26" xfId="0" applyFont="1" applyFill="1" applyBorder="1" applyAlignment="1">
      <alignment horizontal="center"/>
    </xf>
    <xf numFmtId="9" fontId="23" fillId="0" borderId="19" xfId="0" applyNumberFormat="1" applyFont="1" applyBorder="1"/>
    <xf numFmtId="0" fontId="23" fillId="0" borderId="19" xfId="0" applyFont="1" applyBorder="1"/>
    <xf numFmtId="9" fontId="23" fillId="0" borderId="20" xfId="0" applyNumberFormat="1" applyFont="1" applyBorder="1"/>
    <xf numFmtId="0" fontId="23" fillId="0" borderId="38" xfId="0" applyFont="1" applyBorder="1"/>
    <xf numFmtId="0" fontId="23" fillId="0" borderId="38" xfId="0" applyFont="1" applyBorder="1" applyAlignment="1">
      <alignment horizontal="center"/>
    </xf>
    <xf numFmtId="9" fontId="23" fillId="0" borderId="49" xfId="0" applyNumberFormat="1" applyFont="1" applyBorder="1"/>
    <xf numFmtId="0" fontId="23" fillId="0" borderId="81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/>
    <xf numFmtId="0" fontId="23" fillId="0" borderId="16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114" fillId="0" borderId="105" xfId="0" applyFont="1" applyBorder="1"/>
    <xf numFmtId="2" fontId="115" fillId="0" borderId="107" xfId="0" applyNumberFormat="1" applyFont="1" applyFill="1" applyBorder="1"/>
    <xf numFmtId="166" fontId="50" fillId="0" borderId="105" xfId="0" applyNumberFormat="1" applyFont="1" applyBorder="1" applyAlignment="1">
      <alignment horizontal="center" vertical="center"/>
    </xf>
    <xf numFmtId="166" fontId="115" fillId="0" borderId="75" xfId="0" applyNumberFormat="1" applyFont="1" applyFill="1" applyBorder="1"/>
    <xf numFmtId="0" fontId="115" fillId="0" borderId="57" xfId="0" applyFont="1" applyBorder="1"/>
    <xf numFmtId="0" fontId="7" fillId="0" borderId="22" xfId="0" applyFont="1" applyBorder="1"/>
    <xf numFmtId="2" fontId="50" fillId="0" borderId="92" xfId="0" applyNumberFormat="1" applyFont="1" applyBorder="1" applyAlignment="1">
      <alignment horizontal="center"/>
    </xf>
    <xf numFmtId="0" fontId="86" fillId="0" borderId="71" xfId="0" applyFont="1" applyBorder="1" applyAlignment="1">
      <alignment horizontal="left"/>
    </xf>
    <xf numFmtId="0" fontId="56" fillId="0" borderId="105" xfId="0" applyFont="1" applyBorder="1" applyAlignment="1">
      <alignment horizontal="left"/>
    </xf>
    <xf numFmtId="0" fontId="86" fillId="0" borderId="22" xfId="0" applyFont="1" applyBorder="1" applyAlignment="1">
      <alignment horizontal="left"/>
    </xf>
    <xf numFmtId="0" fontId="29" fillId="0" borderId="105" xfId="0" applyFont="1" applyBorder="1" applyAlignment="1">
      <alignment horizontal="left"/>
    </xf>
    <xf numFmtId="0" fontId="86" fillId="0" borderId="105" xfId="0" applyFont="1" applyBorder="1" applyAlignment="1">
      <alignment horizontal="left"/>
    </xf>
    <xf numFmtId="0" fontId="48" fillId="0" borderId="49" xfId="0" applyFont="1" applyBorder="1" applyAlignment="1">
      <alignment horizontal="left"/>
    </xf>
    <xf numFmtId="0" fontId="81" fillId="0" borderId="53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9" fillId="0" borderId="53" xfId="0" applyFont="1" applyBorder="1" applyAlignment="1">
      <alignment horizontal="left"/>
    </xf>
    <xf numFmtId="0" fontId="23" fillId="0" borderId="92" xfId="0" applyFont="1" applyBorder="1" applyAlignment="1">
      <alignment horizontal="center"/>
    </xf>
    <xf numFmtId="0" fontId="82" fillId="0" borderId="89" xfId="0" applyFont="1" applyBorder="1" applyAlignment="1">
      <alignment horizontal="left"/>
    </xf>
    <xf numFmtId="165" fontId="115" fillId="0" borderId="49" xfId="0" applyNumberFormat="1" applyFont="1" applyBorder="1"/>
    <xf numFmtId="165" fontId="115" fillId="0" borderId="105" xfId="0" applyNumberFormat="1" applyFont="1" applyFill="1" applyBorder="1"/>
    <xf numFmtId="0" fontId="115" fillId="0" borderId="49" xfId="0" applyFont="1" applyFill="1" applyBorder="1"/>
    <xf numFmtId="167" fontId="49" fillId="0" borderId="105" xfId="0" applyNumberFormat="1" applyFont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11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48" fillId="0" borderId="0" xfId="0" applyFont="1" applyFill="1" applyBorder="1" applyAlignment="1">
      <alignment horizontal="right"/>
    </xf>
    <xf numFmtId="2" fontId="48" fillId="0" borderId="0" xfId="0" applyNumberFormat="1" applyFont="1" applyFill="1" applyBorder="1" applyAlignment="1">
      <alignment horizontal="right"/>
    </xf>
    <xf numFmtId="0" fontId="0" fillId="0" borderId="82" xfId="0" applyFont="1" applyFill="1" applyBorder="1" applyAlignment="1">
      <alignment horizontal="left"/>
    </xf>
    <xf numFmtId="0" fontId="0" fillId="0" borderId="12" xfId="0" applyBorder="1"/>
    <xf numFmtId="0" fontId="90" fillId="0" borderId="13" xfId="0" applyFont="1" applyBorder="1"/>
    <xf numFmtId="0" fontId="1" fillId="0" borderId="10" xfId="0" applyFont="1" applyFill="1" applyBorder="1" applyAlignment="1">
      <alignment horizontal="right"/>
    </xf>
    <xf numFmtId="0" fontId="72" fillId="0" borderId="24" xfId="0" applyFont="1" applyBorder="1"/>
    <xf numFmtId="0" fontId="7" fillId="0" borderId="82" xfId="0" applyFont="1" applyBorder="1"/>
    <xf numFmtId="0" fontId="7" fillId="8" borderId="92" xfId="0" applyFont="1" applyFill="1" applyBorder="1"/>
    <xf numFmtId="2" fontId="114" fillId="8" borderId="93" xfId="0" applyNumberFormat="1" applyFont="1" applyFill="1" applyBorder="1" applyAlignment="1">
      <alignment horizontal="center"/>
    </xf>
    <xf numFmtId="0" fontId="81" fillId="0" borderId="7" xfId="0" applyFont="1" applyFill="1" applyBorder="1" applyAlignment="1">
      <alignment horizontal="left"/>
    </xf>
    <xf numFmtId="2" fontId="81" fillId="0" borderId="106" xfId="0" applyNumberFormat="1" applyFont="1" applyFill="1" applyBorder="1" applyAlignment="1">
      <alignment horizontal="left"/>
    </xf>
    <xf numFmtId="0" fontId="81" fillId="0" borderId="106" xfId="0" applyFont="1" applyFill="1" applyBorder="1" applyAlignment="1">
      <alignment horizontal="left"/>
    </xf>
    <xf numFmtId="0" fontId="48" fillId="0" borderId="22" xfId="0" applyFont="1" applyFill="1" applyBorder="1"/>
    <xf numFmtId="0" fontId="0" fillId="0" borderId="44" xfId="0" applyFill="1" applyBorder="1"/>
    <xf numFmtId="0" fontId="4" fillId="0" borderId="14" xfId="0" applyFont="1" applyFill="1" applyBorder="1"/>
    <xf numFmtId="2" fontId="99" fillId="0" borderId="49" xfId="0" applyNumberFormat="1" applyFont="1" applyBorder="1"/>
    <xf numFmtId="1" fontId="57" fillId="0" borderId="0" xfId="0" applyNumberFormat="1" applyFont="1" applyFill="1" applyBorder="1"/>
    <xf numFmtId="167" fontId="23" fillId="0" borderId="0" xfId="0" applyNumberFormat="1" applyFont="1" applyFill="1" applyBorder="1"/>
    <xf numFmtId="0" fontId="50" fillId="0" borderId="99" xfId="0" applyFont="1" applyBorder="1" applyAlignment="1">
      <alignment horizontal="center"/>
    </xf>
    <xf numFmtId="0" fontId="115" fillId="0" borderId="99" xfId="0" applyFont="1" applyBorder="1"/>
    <xf numFmtId="0" fontId="7" fillId="0" borderId="108" xfId="0" applyFont="1" applyBorder="1"/>
    <xf numFmtId="2" fontId="90" fillId="0" borderId="75" xfId="0" applyNumberFormat="1" applyFont="1" applyFill="1" applyBorder="1"/>
    <xf numFmtId="167" fontId="115" fillId="0" borderId="0" xfId="0" applyNumberFormat="1" applyFont="1" applyBorder="1"/>
    <xf numFmtId="0" fontId="113" fillId="0" borderId="26" xfId="0" applyFont="1" applyFill="1" applyBorder="1"/>
    <xf numFmtId="0" fontId="49" fillId="0" borderId="33" xfId="0" applyFont="1" applyBorder="1"/>
    <xf numFmtId="0" fontId="110" fillId="0" borderId="38" xfId="0" applyFont="1" applyBorder="1"/>
    <xf numFmtId="167" fontId="50" fillId="0" borderId="99" xfId="0" applyNumberFormat="1" applyFont="1" applyBorder="1" applyAlignment="1">
      <alignment horizontal="center"/>
    </xf>
    <xf numFmtId="167" fontId="115" fillId="0" borderId="99" xfId="0" applyNumberFormat="1" applyFont="1" applyBorder="1"/>
    <xf numFmtId="0" fontId="7" fillId="0" borderId="99" xfId="0" applyFont="1" applyBorder="1"/>
    <xf numFmtId="0" fontId="3" fillId="0" borderId="0" xfId="0" applyFont="1" applyBorder="1" applyAlignment="1">
      <alignment horizontal="right"/>
    </xf>
    <xf numFmtId="0" fontId="60" fillId="0" borderId="0" xfId="0" applyFont="1" applyBorder="1"/>
    <xf numFmtId="2" fontId="115" fillId="0" borderId="49" xfId="0" applyNumberFormat="1" applyFont="1" applyBorder="1"/>
    <xf numFmtId="0" fontId="61" fillId="0" borderId="99" xfId="0" applyFont="1" applyBorder="1"/>
    <xf numFmtId="0" fontId="113" fillId="0" borderId="104" xfId="0" applyFont="1" applyFill="1" applyBorder="1"/>
    <xf numFmtId="2" fontId="115" fillId="0" borderId="26" xfId="0" applyNumberFormat="1" applyFont="1" applyFill="1" applyBorder="1"/>
    <xf numFmtId="2" fontId="114" fillId="0" borderId="104" xfId="0" applyNumberFormat="1" applyFont="1" applyFill="1" applyBorder="1"/>
    <xf numFmtId="0" fontId="0" fillId="6" borderId="92" xfId="0" applyFill="1" applyBorder="1"/>
    <xf numFmtId="167" fontId="0" fillId="6" borderId="92" xfId="0" applyNumberFormat="1" applyFill="1" applyBorder="1"/>
    <xf numFmtId="0" fontId="115" fillId="6" borderId="92" xfId="0" applyFont="1" applyFill="1" applyBorder="1"/>
    <xf numFmtId="166" fontId="0" fillId="0" borderId="92" xfId="0" applyNumberFormat="1" applyFill="1" applyBorder="1"/>
    <xf numFmtId="2" fontId="115" fillId="0" borderId="85" xfId="0" applyNumberFormat="1" applyFont="1" applyFill="1" applyBorder="1"/>
    <xf numFmtId="0" fontId="0" fillId="0" borderId="92" xfId="0" applyBorder="1"/>
    <xf numFmtId="0" fontId="74" fillId="0" borderId="0" xfId="0" applyFont="1" applyFill="1" applyBorder="1" applyAlignment="1">
      <alignment horizontal="left"/>
    </xf>
    <xf numFmtId="0" fontId="37" fillId="0" borderId="0" xfId="0" applyFont="1" applyFill="1" applyBorder="1"/>
    <xf numFmtId="166" fontId="96" fillId="0" borderId="0" xfId="0" applyNumberFormat="1" applyFont="1" applyFill="1" applyBorder="1"/>
    <xf numFmtId="9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40" fillId="0" borderId="107" xfId="0" applyFont="1" applyBorder="1" applyAlignment="1">
      <alignment horizontal="right"/>
    </xf>
    <xf numFmtId="0" fontId="64" fillId="7" borderId="90" xfId="0" applyFont="1" applyFill="1" applyBorder="1"/>
    <xf numFmtId="2" fontId="41" fillId="7" borderId="105" xfId="0" applyNumberFormat="1" applyFont="1" applyFill="1" applyBorder="1" applyAlignment="1">
      <alignment horizontal="center"/>
    </xf>
    <xf numFmtId="165" fontId="92" fillId="7" borderId="105" xfId="0" applyNumberFormat="1" applyFont="1" applyFill="1" applyBorder="1" applyAlignment="1">
      <alignment horizontal="center"/>
    </xf>
    <xf numFmtId="165" fontId="38" fillId="0" borderId="105" xfId="0" applyNumberFormat="1" applyFont="1" applyBorder="1" applyAlignment="1">
      <alignment horizontal="center"/>
    </xf>
    <xf numFmtId="0" fontId="0" fillId="3" borderId="82" xfId="0" applyFill="1" applyBorder="1"/>
    <xf numFmtId="2" fontId="16" fillId="3" borderId="95" xfId="0" applyNumberFormat="1" applyFont="1" applyFill="1" applyBorder="1" applyAlignment="1">
      <alignment horizontal="center"/>
    </xf>
    <xf numFmtId="165" fontId="65" fillId="3" borderId="92" xfId="0" applyNumberFormat="1" applyFont="1" applyFill="1" applyBorder="1" applyAlignment="1">
      <alignment horizontal="center"/>
    </xf>
    <xf numFmtId="164" fontId="14" fillId="0" borderId="82" xfId="0" applyNumberFormat="1" applyFont="1" applyFill="1" applyBorder="1" applyAlignment="1"/>
    <xf numFmtId="0" fontId="75" fillId="0" borderId="97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4" fillId="0" borderId="82" xfId="0" applyFont="1" applyFill="1" applyBorder="1" applyAlignment="1"/>
    <xf numFmtId="0" fontId="0" fillId="0" borderId="30" xfId="0" applyFill="1" applyBorder="1" applyAlignment="1">
      <alignment horizontal="center"/>
    </xf>
    <xf numFmtId="0" fontId="14" fillId="0" borderId="97" xfId="0" applyFont="1" applyFill="1" applyBorder="1" applyAlignment="1">
      <alignment horizontal="center"/>
    </xf>
    <xf numFmtId="0" fontId="0" fillId="0" borderId="0" xfId="0" applyAlignment="1"/>
    <xf numFmtId="0" fontId="14" fillId="0" borderId="90" xfId="0" applyFont="1" applyBorder="1" applyAlignment="1"/>
    <xf numFmtId="0" fontId="24" fillId="0" borderId="14" xfId="0" applyFont="1" applyFill="1" applyBorder="1" applyAlignment="1"/>
    <xf numFmtId="0" fontId="0" fillId="0" borderId="0" xfId="0" applyFill="1" applyBorder="1" applyAlignment="1"/>
    <xf numFmtId="0" fontId="1" fillId="0" borderId="0" xfId="0" applyFont="1" applyFill="1" applyBorder="1" applyAlignment="1"/>
    <xf numFmtId="0" fontId="69" fillId="0" borderId="0" xfId="0" applyFont="1" applyFill="1" applyBorder="1"/>
    <xf numFmtId="0" fontId="68" fillId="0" borderId="0" xfId="0" applyFont="1" applyFill="1" applyBorder="1"/>
    <xf numFmtId="0" fontId="25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2" fontId="68" fillId="0" borderId="0" xfId="0" applyNumberFormat="1" applyFont="1" applyFill="1" applyBorder="1"/>
    <xf numFmtId="165" fontId="68" fillId="0" borderId="0" xfId="0" applyNumberFormat="1" applyFont="1" applyFill="1" applyBorder="1"/>
    <xf numFmtId="2" fontId="30" fillId="0" borderId="0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left"/>
    </xf>
    <xf numFmtId="0" fontId="45" fillId="0" borderId="49" xfId="0" applyFont="1" applyBorder="1" applyAlignment="1">
      <alignment horizontal="center"/>
    </xf>
    <xf numFmtId="0" fontId="45" fillId="0" borderId="49" xfId="0" applyFont="1" applyFill="1" applyBorder="1" applyAlignment="1">
      <alignment horizontal="center"/>
    </xf>
    <xf numFmtId="0" fontId="66" fillId="0" borderId="49" xfId="0" applyFont="1" applyBorder="1" applyAlignment="1">
      <alignment horizontal="center"/>
    </xf>
    <xf numFmtId="0" fontId="7" fillId="0" borderId="105" xfId="0" applyFont="1" applyBorder="1" applyAlignment="1">
      <alignment horizontal="center"/>
    </xf>
    <xf numFmtId="1" fontId="7" fillId="0" borderId="107" xfId="0" applyNumberFormat="1" applyFont="1" applyBorder="1" applyAlignment="1">
      <alignment horizontal="center"/>
    </xf>
    <xf numFmtId="165" fontId="7" fillId="0" borderId="101" xfId="0" applyNumberFormat="1" applyFont="1" applyBorder="1" applyAlignment="1">
      <alignment horizontal="center"/>
    </xf>
    <xf numFmtId="1" fontId="7" fillId="0" borderId="105" xfId="0" applyNumberFormat="1" applyFont="1" applyBorder="1" applyAlignment="1">
      <alignment horizontal="center"/>
    </xf>
    <xf numFmtId="165" fontId="7" fillId="0" borderId="107" xfId="0" applyNumberFormat="1" applyFont="1" applyBorder="1" applyAlignment="1">
      <alignment horizontal="center"/>
    </xf>
    <xf numFmtId="1" fontId="45" fillId="0" borderId="105" xfId="0" applyNumberFormat="1" applyFont="1" applyFill="1" applyBorder="1" applyAlignment="1">
      <alignment horizontal="center"/>
    </xf>
    <xf numFmtId="1" fontId="45" fillId="0" borderId="49" xfId="0" applyNumberFormat="1" applyFont="1" applyFill="1" applyBorder="1" applyAlignment="1">
      <alignment horizontal="center"/>
    </xf>
    <xf numFmtId="0" fontId="45" fillId="0" borderId="105" xfId="0" applyFont="1" applyFill="1" applyBorder="1" applyAlignment="1">
      <alignment horizontal="center"/>
    </xf>
    <xf numFmtId="166" fontId="45" fillId="0" borderId="105" xfId="0" applyNumberFormat="1" applyFont="1" applyFill="1" applyBorder="1" applyAlignment="1">
      <alignment horizontal="center"/>
    </xf>
    <xf numFmtId="166" fontId="45" fillId="0" borderId="49" xfId="0" applyNumberFormat="1" applyFont="1" applyFill="1" applyBorder="1" applyAlignment="1">
      <alignment horizontal="center"/>
    </xf>
    <xf numFmtId="2" fontId="45" fillId="0" borderId="49" xfId="0" applyNumberFormat="1" applyFont="1" applyFill="1" applyBorder="1" applyAlignment="1">
      <alignment horizontal="center"/>
    </xf>
    <xf numFmtId="2" fontId="45" fillId="0" borderId="105" xfId="0" applyNumberFormat="1" applyFont="1" applyFill="1" applyBorder="1" applyAlignment="1">
      <alignment horizontal="center"/>
    </xf>
    <xf numFmtId="165" fontId="45" fillId="0" borderId="49" xfId="0" applyNumberFormat="1" applyFont="1" applyFill="1" applyBorder="1" applyAlignment="1">
      <alignment horizontal="center"/>
    </xf>
    <xf numFmtId="165" fontId="45" fillId="0" borderId="105" xfId="0" applyNumberFormat="1" applyFont="1" applyFill="1" applyBorder="1" applyAlignment="1">
      <alignment horizontal="center"/>
    </xf>
    <xf numFmtId="168" fontId="45" fillId="0" borderId="105" xfId="0" applyNumberFormat="1" applyFont="1" applyFill="1" applyBorder="1" applyAlignment="1">
      <alignment horizontal="center"/>
    </xf>
    <xf numFmtId="167" fontId="45" fillId="0" borderId="49" xfId="0" applyNumberFormat="1" applyFont="1" applyFill="1" applyBorder="1" applyAlignment="1">
      <alignment horizontal="center"/>
    </xf>
    <xf numFmtId="168" fontId="45" fillId="0" borderId="49" xfId="0" applyNumberFormat="1" applyFont="1" applyFill="1" applyBorder="1" applyAlignment="1">
      <alignment horizontal="center"/>
    </xf>
    <xf numFmtId="0" fontId="2" fillId="0" borderId="101" xfId="0" applyFont="1" applyBorder="1" applyAlignment="1">
      <alignment horizontal="center"/>
    </xf>
    <xf numFmtId="2" fontId="2" fillId="0" borderId="105" xfId="0" applyNumberFormat="1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2" fontId="7" fillId="0" borderId="105" xfId="0" applyNumberFormat="1" applyFont="1" applyBorder="1" applyAlignment="1">
      <alignment horizontal="center"/>
    </xf>
    <xf numFmtId="2" fontId="2" fillId="0" borderId="101" xfId="0" applyNumberFormat="1" applyFont="1" applyBorder="1" applyAlignment="1">
      <alignment horizontal="center"/>
    </xf>
    <xf numFmtId="2" fontId="2" fillId="0" borderId="95" xfId="0" applyNumberFormat="1" applyFont="1" applyBorder="1" applyAlignment="1">
      <alignment horizontal="center"/>
    </xf>
    <xf numFmtId="2" fontId="2" fillId="0" borderId="92" xfId="0" applyNumberFormat="1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2" fontId="7" fillId="0" borderId="92" xfId="0" applyNumberFormat="1" applyFont="1" applyBorder="1" applyAlignment="1">
      <alignment horizontal="center"/>
    </xf>
    <xf numFmtId="1" fontId="7" fillId="0" borderId="93" xfId="0" applyNumberFormat="1" applyFont="1" applyBorder="1" applyAlignment="1">
      <alignment horizontal="center"/>
    </xf>
    <xf numFmtId="167" fontId="68" fillId="0" borderId="0" xfId="0" applyNumberFormat="1" applyFont="1" applyFill="1" applyBorder="1"/>
    <xf numFmtId="166" fontId="68" fillId="0" borderId="0" xfId="0" applyNumberFormat="1" applyFont="1" applyFill="1" applyBorder="1"/>
    <xf numFmtId="165" fontId="45" fillId="0" borderId="49" xfId="0" applyNumberFormat="1" applyFont="1" applyBorder="1" applyAlignment="1">
      <alignment horizontal="center"/>
    </xf>
    <xf numFmtId="0" fontId="45" fillId="0" borderId="105" xfId="0" applyFont="1" applyBorder="1" applyAlignment="1">
      <alignment horizontal="center"/>
    </xf>
    <xf numFmtId="167" fontId="45" fillId="0" borderId="105" xfId="0" applyNumberFormat="1" applyFont="1" applyFill="1" applyBorder="1" applyAlignment="1">
      <alignment horizontal="center"/>
    </xf>
    <xf numFmtId="1" fontId="2" fillId="0" borderId="92" xfId="0" applyNumberFormat="1" applyFont="1" applyBorder="1" applyAlignment="1">
      <alignment horizontal="center"/>
    </xf>
    <xf numFmtId="0" fontId="71" fillId="0" borderId="105" xfId="0" applyFont="1" applyFill="1" applyBorder="1" applyAlignment="1">
      <alignment horizontal="center"/>
    </xf>
    <xf numFmtId="0" fontId="82" fillId="0" borderId="105" xfId="0" applyFont="1" applyFill="1" applyBorder="1" applyAlignment="1">
      <alignment horizontal="right"/>
    </xf>
    <xf numFmtId="0" fontId="71" fillId="0" borderId="105" xfId="0" applyFont="1" applyBorder="1" applyAlignment="1">
      <alignment horizontal="center"/>
    </xf>
    <xf numFmtId="0" fontId="34" fillId="0" borderId="47" xfId="0" applyFont="1" applyFill="1" applyBorder="1" applyAlignment="1">
      <alignment horizontal="left"/>
    </xf>
    <xf numFmtId="0" fontId="2" fillId="0" borderId="99" xfId="0" applyFont="1" applyBorder="1" applyAlignment="1">
      <alignment horizontal="left"/>
    </xf>
    <xf numFmtId="0" fontId="29" fillId="0" borderId="104" xfId="0" applyFont="1" applyBorder="1" applyAlignment="1">
      <alignment horizontal="left"/>
    </xf>
    <xf numFmtId="0" fontId="0" fillId="0" borderId="75" xfId="0" applyBorder="1"/>
    <xf numFmtId="0" fontId="29" fillId="0" borderId="27" xfId="0" applyFont="1" applyFill="1" applyBorder="1" applyAlignment="1">
      <alignment horizontal="left"/>
    </xf>
    <xf numFmtId="1" fontId="23" fillId="0" borderId="92" xfId="0" applyNumberFormat="1" applyFont="1" applyFill="1" applyBorder="1" applyAlignment="1">
      <alignment horizontal="left"/>
    </xf>
    <xf numFmtId="1" fontId="82" fillId="0" borderId="93" xfId="0" applyNumberFormat="1" applyFont="1" applyFill="1" applyBorder="1" applyAlignment="1">
      <alignment horizontal="left"/>
    </xf>
    <xf numFmtId="0" fontId="97" fillId="0" borderId="21" xfId="0" applyFont="1" applyBorder="1"/>
    <xf numFmtId="2" fontId="75" fillId="0" borderId="22" xfId="0" applyNumberFormat="1" applyFont="1" applyBorder="1" applyAlignment="1">
      <alignment horizontal="left"/>
    </xf>
    <xf numFmtId="165" fontId="29" fillId="0" borderId="23" xfId="0" applyNumberFormat="1" applyFont="1" applyBorder="1" applyAlignment="1">
      <alignment horizontal="left"/>
    </xf>
    <xf numFmtId="0" fontId="14" fillId="0" borderId="21" xfId="0" applyFont="1" applyBorder="1"/>
    <xf numFmtId="2" fontId="2" fillId="0" borderId="22" xfId="0" applyNumberFormat="1" applyFont="1" applyBorder="1" applyAlignment="1">
      <alignment horizontal="left"/>
    </xf>
    <xf numFmtId="0" fontId="82" fillId="0" borderId="22" xfId="0" applyFont="1" applyBorder="1" applyAlignment="1">
      <alignment horizontal="left"/>
    </xf>
    <xf numFmtId="0" fontId="82" fillId="0" borderId="7" xfId="0" applyFont="1" applyBorder="1" applyAlignment="1">
      <alignment horizontal="left"/>
    </xf>
    <xf numFmtId="0" fontId="0" fillId="0" borderId="25" xfId="0" applyBorder="1" applyAlignment="1">
      <alignment horizontal="right"/>
    </xf>
    <xf numFmtId="0" fontId="14" fillId="0" borderId="17" xfId="0" applyFont="1" applyBorder="1" applyAlignment="1">
      <alignment horizontal="left"/>
    </xf>
    <xf numFmtId="0" fontId="34" fillId="0" borderId="88" xfId="0" applyFont="1" applyBorder="1" applyAlignment="1">
      <alignment horizontal="left"/>
    </xf>
    <xf numFmtId="0" fontId="23" fillId="0" borderId="75" xfId="0" applyFont="1" applyBorder="1" applyAlignment="1">
      <alignment horizontal="left"/>
    </xf>
    <xf numFmtId="0" fontId="17" fillId="0" borderId="48" xfId="0" applyFont="1" applyFill="1" applyBorder="1"/>
    <xf numFmtId="0" fontId="23" fillId="0" borderId="43" xfId="0" applyFont="1" applyBorder="1" applyAlignment="1">
      <alignment horizontal="left"/>
    </xf>
    <xf numFmtId="0" fontId="10" fillId="0" borderId="15" xfId="0" applyFont="1" applyBorder="1"/>
    <xf numFmtId="0" fontId="14" fillId="0" borderId="3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97" fillId="0" borderId="108" xfId="0" applyFont="1" applyBorder="1" applyAlignment="1">
      <alignment horizontal="left"/>
    </xf>
    <xf numFmtId="0" fontId="75" fillId="0" borderId="96" xfId="0" applyFont="1" applyBorder="1"/>
    <xf numFmtId="0" fontId="75" fillId="0" borderId="97" xfId="0" applyFont="1" applyBorder="1" applyAlignment="1">
      <alignment horizontal="left"/>
    </xf>
    <xf numFmtId="0" fontId="17" fillId="0" borderId="24" xfId="0" applyFont="1" applyBorder="1"/>
    <xf numFmtId="0" fontId="75" fillId="0" borderId="47" xfId="0" applyFont="1" applyBorder="1"/>
    <xf numFmtId="0" fontId="2" fillId="0" borderId="75" xfId="0" applyFont="1" applyBorder="1" applyAlignment="1">
      <alignment horizontal="left"/>
    </xf>
    <xf numFmtId="0" fontId="82" fillId="0" borderId="92" xfId="0" applyFont="1" applyFill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14" fillId="0" borderId="90" xfId="0" applyFont="1" applyBorder="1" applyAlignment="1">
      <alignment horizontal="center"/>
    </xf>
    <xf numFmtId="0" fontId="23" fillId="0" borderId="102" xfId="0" applyFont="1" applyBorder="1" applyAlignment="1">
      <alignment horizontal="left"/>
    </xf>
    <xf numFmtId="49" fontId="14" fillId="0" borderId="90" xfId="0" applyNumberFormat="1" applyFont="1" applyFill="1" applyBorder="1" applyAlignment="1">
      <alignment horizontal="center"/>
    </xf>
    <xf numFmtId="0" fontId="56" fillId="0" borderId="87" xfId="0" applyFont="1" applyBorder="1"/>
    <xf numFmtId="0" fontId="23" fillId="0" borderId="103" xfId="0" applyFont="1" applyBorder="1"/>
    <xf numFmtId="0" fontId="23" fillId="0" borderId="99" xfId="0" applyFont="1" applyBorder="1" applyAlignment="1">
      <alignment horizontal="left"/>
    </xf>
    <xf numFmtId="0" fontId="82" fillId="0" borderId="104" xfId="0" applyFont="1" applyBorder="1" applyAlignment="1">
      <alignment horizontal="left"/>
    </xf>
    <xf numFmtId="0" fontId="23" fillId="0" borderId="87" xfId="0" applyFont="1" applyBorder="1"/>
    <xf numFmtId="0" fontId="0" fillId="0" borderId="15" xfId="0" applyBorder="1" applyAlignment="1">
      <alignment horizontal="left"/>
    </xf>
    <xf numFmtId="0" fontId="84" fillId="0" borderId="15" xfId="0" applyFont="1" applyBorder="1"/>
    <xf numFmtId="0" fontId="29" fillId="0" borderId="22" xfId="0" applyFont="1" applyBorder="1" applyAlignment="1">
      <alignment horizontal="left"/>
    </xf>
    <xf numFmtId="165" fontId="82" fillId="0" borderId="7" xfId="0" applyNumberFormat="1" applyFont="1" applyBorder="1" applyAlignment="1">
      <alignment horizontal="left"/>
    </xf>
    <xf numFmtId="165" fontId="82" fillId="0" borderId="106" xfId="0" applyNumberFormat="1" applyFont="1" applyBorder="1" applyAlignment="1">
      <alignment horizontal="left"/>
    </xf>
    <xf numFmtId="1" fontId="2" fillId="0" borderId="105" xfId="0" applyNumberFormat="1" applyFont="1" applyBorder="1" applyAlignment="1">
      <alignment horizontal="left"/>
    </xf>
    <xf numFmtId="1" fontId="29" fillId="0" borderId="105" xfId="0" applyNumberFormat="1" applyFont="1" applyBorder="1" applyAlignment="1">
      <alignment horizontal="left"/>
    </xf>
    <xf numFmtId="165" fontId="23" fillId="0" borderId="105" xfId="0" applyNumberFormat="1" applyFont="1" applyBorder="1" applyAlignment="1">
      <alignment horizontal="left"/>
    </xf>
    <xf numFmtId="165" fontId="82" fillId="0" borderId="105" xfId="0" applyNumberFormat="1" applyFont="1" applyBorder="1" applyAlignment="1">
      <alignment horizontal="left"/>
    </xf>
    <xf numFmtId="165" fontId="50" fillId="0" borderId="99" xfId="0" applyNumberFormat="1" applyFont="1" applyBorder="1" applyAlignment="1">
      <alignment horizontal="center"/>
    </xf>
    <xf numFmtId="165" fontId="50" fillId="0" borderId="49" xfId="0" applyNumberFormat="1" applyFont="1" applyBorder="1" applyAlignment="1">
      <alignment horizontal="center"/>
    </xf>
    <xf numFmtId="165" fontId="115" fillId="0" borderId="99" xfId="0" applyNumberFormat="1" applyFont="1" applyFill="1" applyBorder="1"/>
    <xf numFmtId="165" fontId="115" fillId="0" borderId="69" xfId="0" applyNumberFormat="1" applyFont="1" applyBorder="1"/>
    <xf numFmtId="165" fontId="113" fillId="0" borderId="26" xfId="0" applyNumberFormat="1" applyFont="1" applyFill="1" applyBorder="1"/>
    <xf numFmtId="2" fontId="2" fillId="0" borderId="26" xfId="0" applyNumberFormat="1" applyFont="1" applyFill="1" applyBorder="1" applyAlignment="1">
      <alignment horizontal="center"/>
    </xf>
    <xf numFmtId="0" fontId="115" fillId="0" borderId="92" xfId="0" applyFont="1" applyFill="1" applyBorder="1"/>
    <xf numFmtId="0" fontId="7" fillId="0" borderId="92" xfId="0" applyFont="1" applyBorder="1"/>
    <xf numFmtId="0" fontId="115" fillId="0" borderId="0" xfId="0" applyFont="1" applyBorder="1"/>
    <xf numFmtId="0" fontId="34" fillId="0" borderId="96" xfId="0" applyFont="1" applyBorder="1"/>
    <xf numFmtId="0" fontId="34" fillId="0" borderId="97" xfId="0" applyFont="1" applyBorder="1" applyAlignment="1">
      <alignment horizontal="center"/>
    </xf>
    <xf numFmtId="164" fontId="14" fillId="0" borderId="90" xfId="0" applyNumberFormat="1" applyFont="1" applyBorder="1" applyAlignment="1">
      <alignment horizontal="center"/>
    </xf>
    <xf numFmtId="0" fontId="2" fillId="0" borderId="96" xfId="0" applyFont="1" applyBorder="1"/>
    <xf numFmtId="0" fontId="2" fillId="0" borderId="25" xfId="0" applyFont="1" applyBorder="1" applyAlignment="1">
      <alignment horizontal="center"/>
    </xf>
    <xf numFmtId="0" fontId="76" fillId="0" borderId="17" xfId="0" applyFont="1" applyFill="1" applyBorder="1" applyAlignment="1">
      <alignment horizontal="left"/>
    </xf>
    <xf numFmtId="0" fontId="0" fillId="0" borderId="43" xfId="0" applyFill="1" applyBorder="1"/>
    <xf numFmtId="164" fontId="14" fillId="0" borderId="17" xfId="0" applyNumberFormat="1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7" fillId="0" borderId="105" xfId="0" applyFont="1" applyBorder="1" applyAlignment="1">
      <alignment horizontal="left"/>
    </xf>
    <xf numFmtId="0" fontId="83" fillId="0" borderId="107" xfId="0" applyFont="1" applyBorder="1" applyAlignment="1">
      <alignment horizontal="left"/>
    </xf>
    <xf numFmtId="49" fontId="14" fillId="0" borderId="24" xfId="0" applyNumberFormat="1" applyFont="1" applyBorder="1" applyAlignment="1">
      <alignment horizontal="left"/>
    </xf>
    <xf numFmtId="0" fontId="60" fillId="0" borderId="14" xfId="0" applyFont="1" applyFill="1" applyBorder="1"/>
    <xf numFmtId="0" fontId="2" fillId="0" borderId="97" xfId="0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56" fillId="0" borderId="99" xfId="0" applyFont="1" applyFill="1" applyBorder="1" applyAlignment="1">
      <alignment horizontal="left"/>
    </xf>
    <xf numFmtId="0" fontId="8" fillId="0" borderId="32" xfId="0" applyFont="1" applyBorder="1"/>
    <xf numFmtId="2" fontId="23" fillId="0" borderId="81" xfId="0" applyNumberFormat="1" applyFont="1" applyBorder="1" applyAlignment="1">
      <alignment horizontal="left"/>
    </xf>
    <xf numFmtId="2" fontId="82" fillId="0" borderId="16" xfId="0" applyNumberFormat="1" applyFont="1" applyBorder="1" applyAlignment="1">
      <alignment horizontal="left"/>
    </xf>
    <xf numFmtId="0" fontId="23" fillId="0" borderId="22" xfId="0" applyFont="1" applyFill="1" applyBorder="1"/>
    <xf numFmtId="2" fontId="45" fillId="0" borderId="105" xfId="0" applyNumberFormat="1" applyFont="1" applyFill="1" applyBorder="1" applyAlignment="1">
      <alignment horizontal="left"/>
    </xf>
    <xf numFmtId="0" fontId="86" fillId="0" borderId="99" xfId="0" applyFont="1" applyFill="1" applyBorder="1" applyAlignment="1">
      <alignment horizontal="left"/>
    </xf>
    <xf numFmtId="0" fontId="2" fillId="0" borderId="92" xfId="0" applyFont="1" applyBorder="1" applyAlignment="1">
      <alignment horizontal="left"/>
    </xf>
    <xf numFmtId="0" fontId="29" fillId="0" borderId="89" xfId="0" applyFont="1" applyBorder="1" applyAlignment="1">
      <alignment horizontal="left"/>
    </xf>
    <xf numFmtId="2" fontId="18" fillId="0" borderId="53" xfId="0" applyNumberFormat="1" applyFont="1" applyBorder="1" applyAlignment="1">
      <alignment horizontal="center"/>
    </xf>
    <xf numFmtId="2" fontId="18" fillId="0" borderId="100" xfId="0" applyNumberFormat="1" applyFont="1" applyBorder="1" applyAlignment="1">
      <alignment horizontal="center"/>
    </xf>
    <xf numFmtId="2" fontId="18" fillId="0" borderId="106" xfId="0" applyNumberFormat="1" applyFont="1" applyBorder="1" applyAlignment="1">
      <alignment horizontal="center"/>
    </xf>
    <xf numFmtId="2" fontId="37" fillId="0" borderId="7" xfId="0" applyNumberFormat="1" applyFont="1" applyBorder="1" applyAlignment="1">
      <alignment horizontal="center" vertical="center"/>
    </xf>
    <xf numFmtId="2" fontId="3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98" fillId="0" borderId="0" xfId="0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/>
    </xf>
    <xf numFmtId="166" fontId="77" fillId="0" borderId="0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/>
    </xf>
    <xf numFmtId="1" fontId="38" fillId="0" borderId="0" xfId="0" applyNumberFormat="1" applyFont="1" applyFill="1" applyBorder="1" applyAlignment="1">
      <alignment horizontal="center"/>
    </xf>
    <xf numFmtId="2" fontId="39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9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/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50" fillId="0" borderId="26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53" fillId="0" borderId="24" xfId="0" applyFont="1" applyBorder="1" applyAlignment="1">
      <alignment horizontal="center" vertical="center"/>
    </xf>
    <xf numFmtId="0" fontId="50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7" fillId="0" borderId="32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" fontId="38" fillId="0" borderId="21" xfId="0" applyNumberFormat="1" applyFont="1" applyBorder="1" applyAlignment="1">
      <alignment horizontal="center"/>
    </xf>
    <xf numFmtId="0" fontId="17" fillId="0" borderId="45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2" fillId="0" borderId="98" xfId="0" applyFont="1" applyBorder="1"/>
    <xf numFmtId="1" fontId="38" fillId="0" borderId="103" xfId="0" applyNumberFormat="1" applyFont="1" applyBorder="1" applyAlignment="1">
      <alignment horizontal="center"/>
    </xf>
    <xf numFmtId="0" fontId="14" fillId="0" borderId="96" xfId="0" applyFont="1" applyBorder="1" applyAlignment="1">
      <alignment horizontal="right"/>
    </xf>
    <xf numFmtId="2" fontId="38" fillId="0" borderId="25" xfId="0" applyNumberFormat="1" applyFont="1" applyBorder="1" applyAlignment="1">
      <alignment horizontal="center" vertical="center" wrapText="1"/>
    </xf>
    <xf numFmtId="0" fontId="34" fillId="0" borderId="41" xfId="0" applyFont="1" applyBorder="1" applyAlignment="1">
      <alignment horizontal="left"/>
    </xf>
    <xf numFmtId="1" fontId="38" fillId="0" borderId="54" xfId="0" applyNumberFormat="1" applyFont="1" applyBorder="1" applyAlignment="1">
      <alignment horizontal="center"/>
    </xf>
    <xf numFmtId="0" fontId="14" fillId="0" borderId="47" xfId="0" applyFont="1" applyBorder="1" applyAlignment="1">
      <alignment horizontal="right"/>
    </xf>
    <xf numFmtId="0" fontId="34" fillId="0" borderId="101" xfId="0" applyFont="1" applyBorder="1" applyAlignment="1">
      <alignment horizontal="left"/>
    </xf>
    <xf numFmtId="0" fontId="17" fillId="0" borderId="47" xfId="0" applyFont="1" applyBorder="1" applyAlignment="1">
      <alignment horizontal="right"/>
    </xf>
    <xf numFmtId="0" fontId="2" fillId="0" borderId="101" xfId="0" applyFont="1" applyBorder="1"/>
    <xf numFmtId="0" fontId="14" fillId="0" borderId="88" xfId="0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20" fillId="2" borderId="14" xfId="0" applyFont="1" applyFill="1" applyBorder="1" applyAlignment="1">
      <alignment horizontal="left"/>
    </xf>
    <xf numFmtId="0" fontId="49" fillId="0" borderId="17" xfId="0" applyFont="1" applyBorder="1" applyAlignment="1">
      <alignment horizontal="left"/>
    </xf>
    <xf numFmtId="0" fontId="50" fillId="0" borderId="18" xfId="0" applyFont="1" applyBorder="1" applyAlignment="1">
      <alignment horizontal="left"/>
    </xf>
    <xf numFmtId="0" fontId="51" fillId="0" borderId="32" xfId="0" applyFont="1" applyBorder="1" applyAlignment="1">
      <alignment horizontal="left"/>
    </xf>
    <xf numFmtId="0" fontId="50" fillId="0" borderId="13" xfId="0" applyFont="1" applyBorder="1" applyAlignment="1">
      <alignment horizontal="center"/>
    </xf>
    <xf numFmtId="1" fontId="116" fillId="0" borderId="21" xfId="0" applyNumberFormat="1" applyFont="1" applyBorder="1" applyAlignment="1">
      <alignment horizontal="center"/>
    </xf>
    <xf numFmtId="0" fontId="14" fillId="0" borderId="45" xfId="0" applyFont="1" applyBorder="1" applyAlignment="1">
      <alignment horizontal="right"/>
    </xf>
    <xf numFmtId="1" fontId="116" fillId="0" borderId="103" xfId="0" applyNumberFormat="1" applyFont="1" applyBorder="1" applyAlignment="1">
      <alignment horizontal="center"/>
    </xf>
    <xf numFmtId="1" fontId="116" fillId="0" borderId="54" xfId="0" applyNumberFormat="1" applyFont="1" applyBorder="1" applyAlignment="1">
      <alignment horizontal="center"/>
    </xf>
    <xf numFmtId="1" fontId="116" fillId="0" borderId="87" xfId="0" applyNumberFormat="1" applyFont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86" xfId="0" applyFont="1" applyBorder="1"/>
    <xf numFmtId="0" fontId="0" fillId="0" borderId="2" xfId="0" applyBorder="1" applyAlignment="1">
      <alignment horizontal="center"/>
    </xf>
    <xf numFmtId="0" fontId="34" fillId="0" borderId="75" xfId="0" applyFont="1" applyBorder="1" applyAlignment="1">
      <alignment horizontal="center"/>
    </xf>
    <xf numFmtId="0" fontId="17" fillId="0" borderId="103" xfId="0" applyFont="1" applyBorder="1" applyAlignment="1">
      <alignment horizontal="center"/>
    </xf>
    <xf numFmtId="1" fontId="38" fillId="0" borderId="36" xfId="0" applyNumberFormat="1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3" xfId="0" applyBorder="1" applyAlignment="1">
      <alignment horizontal="left"/>
    </xf>
    <xf numFmtId="1" fontId="57" fillId="0" borderId="54" xfId="0" applyNumberFormat="1" applyFont="1" applyBorder="1" applyAlignment="1">
      <alignment horizontal="center"/>
    </xf>
    <xf numFmtId="0" fontId="0" fillId="0" borderId="47" xfId="0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14" fillId="0" borderId="47" xfId="0" applyNumberFormat="1" applyFont="1" applyBorder="1" applyAlignment="1">
      <alignment horizontal="right"/>
    </xf>
    <xf numFmtId="0" fontId="23" fillId="0" borderId="107" xfId="0" applyFont="1" applyBorder="1" applyAlignment="1">
      <alignment horizontal="center"/>
    </xf>
    <xf numFmtId="166" fontId="10" fillId="0" borderId="22" xfId="0" applyNumberFormat="1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164" fontId="14" fillId="0" borderId="88" xfId="0" applyNumberFormat="1" applyFont="1" applyBorder="1" applyAlignment="1">
      <alignment horizontal="right"/>
    </xf>
    <xf numFmtId="166" fontId="1" fillId="0" borderId="90" xfId="0" applyNumberFormat="1" applyFont="1" applyBorder="1" applyAlignment="1">
      <alignment horizontal="center"/>
    </xf>
    <xf numFmtId="0" fontId="7" fillId="0" borderId="101" xfId="0" applyFont="1" applyBorder="1"/>
    <xf numFmtId="0" fontId="7" fillId="0" borderId="31" xfId="0" applyFont="1" applyBorder="1" applyAlignment="1">
      <alignment horizontal="center"/>
    </xf>
    <xf numFmtId="0" fontId="34" fillId="0" borderId="90" xfId="0" applyFont="1" applyBorder="1" applyAlignment="1">
      <alignment horizontal="center"/>
    </xf>
    <xf numFmtId="0" fontId="17" fillId="0" borderId="88" xfId="0" applyFont="1" applyBorder="1" applyAlignment="1">
      <alignment horizontal="right"/>
    </xf>
    <xf numFmtId="0" fontId="7" fillId="0" borderId="10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0" fontId="7" fillId="0" borderId="87" xfId="0" applyFont="1" applyBorder="1" applyAlignment="1">
      <alignment horizontal="center"/>
    </xf>
    <xf numFmtId="0" fontId="8" fillId="0" borderId="38" xfId="0" applyFont="1" applyBorder="1" applyAlignment="1">
      <alignment horizontal="left"/>
    </xf>
    <xf numFmtId="1" fontId="117" fillId="2" borderId="21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right"/>
    </xf>
    <xf numFmtId="1" fontId="57" fillId="0" borderId="87" xfId="0" applyNumberFormat="1" applyFont="1" applyBorder="1" applyAlignment="1">
      <alignment horizontal="center"/>
    </xf>
    <xf numFmtId="0" fontId="14" fillId="0" borderId="75" xfId="0" applyFont="1" applyBorder="1" applyAlignment="1">
      <alignment horizontal="right"/>
    </xf>
    <xf numFmtId="1" fontId="95" fillId="0" borderId="87" xfId="0" applyNumberFormat="1" applyFont="1" applyBorder="1" applyAlignment="1">
      <alignment horizontal="center"/>
    </xf>
    <xf numFmtId="49" fontId="14" fillId="0" borderId="75" xfId="0" applyNumberFormat="1" applyFont="1" applyBorder="1" applyAlignment="1">
      <alignment horizontal="right"/>
    </xf>
    <xf numFmtId="1" fontId="1" fillId="0" borderId="87" xfId="0" applyNumberFormat="1" applyFont="1" applyBorder="1" applyAlignment="1">
      <alignment horizontal="center"/>
    </xf>
    <xf numFmtId="0" fontId="14" fillId="0" borderId="97" xfId="0" applyFont="1" applyBorder="1" applyAlignment="1">
      <alignment horizontal="right"/>
    </xf>
    <xf numFmtId="0" fontId="77" fillId="0" borderId="87" xfId="0" applyFont="1" applyBorder="1" applyAlignment="1">
      <alignment horizontal="center"/>
    </xf>
    <xf numFmtId="165" fontId="77" fillId="0" borderId="105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164" fontId="14" fillId="0" borderId="43" xfId="0" applyNumberFormat="1" applyFont="1" applyBorder="1" applyAlignment="1">
      <alignment horizontal="right"/>
    </xf>
    <xf numFmtId="0" fontId="57" fillId="0" borderId="87" xfId="0" applyFont="1" applyBorder="1" applyAlignment="1">
      <alignment horizontal="center"/>
    </xf>
    <xf numFmtId="0" fontId="95" fillId="0" borderId="87" xfId="0" applyFont="1" applyBorder="1" applyAlignment="1">
      <alignment horizontal="center"/>
    </xf>
    <xf numFmtId="0" fontId="2" fillId="0" borderId="95" xfId="0" applyFont="1" applyBorder="1"/>
    <xf numFmtId="0" fontId="2" fillId="0" borderId="89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164" fontId="14" fillId="0" borderId="85" xfId="0" applyNumberFormat="1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57" fillId="0" borderId="90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92" xfId="0" applyFont="1" applyBorder="1" applyAlignment="1">
      <alignment horizontal="center"/>
    </xf>
    <xf numFmtId="2" fontId="18" fillId="0" borderId="89" xfId="0" applyNumberFormat="1" applyFont="1" applyBorder="1" applyAlignment="1">
      <alignment horizontal="center"/>
    </xf>
    <xf numFmtId="1" fontId="38" fillId="0" borderId="91" xfId="0" applyNumberFormat="1" applyFont="1" applyBorder="1" applyAlignment="1">
      <alignment horizontal="center"/>
    </xf>
    <xf numFmtId="0" fontId="14" fillId="0" borderId="86" xfId="0" applyFont="1" applyBorder="1" applyAlignment="1">
      <alignment horizontal="right"/>
    </xf>
    <xf numFmtId="2" fontId="94" fillId="0" borderId="0" xfId="0" applyNumberFormat="1" applyFont="1" applyAlignment="1">
      <alignment horizontal="center"/>
    </xf>
    <xf numFmtId="1" fontId="94" fillId="0" borderId="0" xfId="0" applyNumberFormat="1" applyFont="1" applyAlignment="1">
      <alignment horizontal="center"/>
    </xf>
    <xf numFmtId="0" fontId="1" fillId="0" borderId="17" xfId="0" applyFont="1" applyBorder="1"/>
    <xf numFmtId="0" fontId="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38" fillId="0" borderId="26" xfId="0" applyFont="1" applyBorder="1" applyAlignment="1">
      <alignment horizontal="right"/>
    </xf>
    <xf numFmtId="0" fontId="53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08" xfId="0" applyBorder="1"/>
    <xf numFmtId="2" fontId="38" fillId="0" borderId="65" xfId="0" applyNumberFormat="1" applyFont="1" applyBorder="1" applyAlignment="1">
      <alignment horizontal="center"/>
    </xf>
    <xf numFmtId="1" fontId="39" fillId="0" borderId="23" xfId="0" applyNumberFormat="1" applyFont="1" applyBorder="1" applyAlignment="1">
      <alignment horizontal="center"/>
    </xf>
    <xf numFmtId="0" fontId="53" fillId="0" borderId="21" xfId="0" applyFont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53" fillId="0" borderId="87" xfId="0" applyFont="1" applyBorder="1" applyAlignment="1">
      <alignment horizontal="center" vertical="center"/>
    </xf>
    <xf numFmtId="166" fontId="0" fillId="0" borderId="107" xfId="0" applyNumberFormat="1" applyBorder="1"/>
    <xf numFmtId="2" fontId="38" fillId="0" borderId="0" xfId="0" applyNumberFormat="1" applyFont="1"/>
    <xf numFmtId="1" fontId="38" fillId="0" borderId="10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2" fontId="16" fillId="0" borderId="0" xfId="0" applyNumberFormat="1" applyFont="1" applyBorder="1" applyAlignment="1">
      <alignment horizontal="left" wrapText="1"/>
    </xf>
    <xf numFmtId="0" fontId="14" fillId="0" borderId="0" xfId="0" applyFont="1" applyBorder="1" applyAlignment="1"/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right"/>
    </xf>
    <xf numFmtId="2" fontId="38" fillId="0" borderId="0" xfId="0" applyNumberFormat="1" applyFont="1" applyFill="1" applyBorder="1" applyAlignment="1">
      <alignment horizontal="left"/>
    </xf>
    <xf numFmtId="9" fontId="38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64" fillId="0" borderId="0" xfId="0" applyFont="1" applyFill="1" applyBorder="1"/>
    <xf numFmtId="2" fontId="41" fillId="0" borderId="0" xfId="0" applyNumberFormat="1" applyFont="1" applyFill="1" applyBorder="1" applyAlignment="1">
      <alignment horizontal="center"/>
    </xf>
    <xf numFmtId="2" fontId="92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right"/>
    </xf>
    <xf numFmtId="0" fontId="49" fillId="0" borderId="108" xfId="0" applyFont="1" applyBorder="1" applyAlignment="1">
      <alignment horizontal="left"/>
    </xf>
    <xf numFmtId="0" fontId="49" fillId="0" borderId="32" xfId="0" applyFont="1" applyBorder="1" applyAlignment="1">
      <alignment horizontal="left"/>
    </xf>
    <xf numFmtId="166" fontId="0" fillId="0" borderId="27" xfId="0" applyNumberFormat="1" applyBorder="1"/>
    <xf numFmtId="166" fontId="0" fillId="0" borderId="104" xfId="0" applyNumberFormat="1" applyBorder="1"/>
    <xf numFmtId="166" fontId="0" fillId="0" borderId="29" xfId="0" applyNumberFormat="1" applyBorder="1"/>
    <xf numFmtId="0" fontId="2" fillId="0" borderId="4" xfId="0" applyFont="1" applyBorder="1"/>
    <xf numFmtId="0" fontId="2" fillId="0" borderId="102" xfId="0" applyFont="1" applyBorder="1"/>
    <xf numFmtId="0" fontId="2" fillId="0" borderId="83" xfId="0" applyFont="1" applyBorder="1"/>
    <xf numFmtId="0" fontId="2" fillId="0" borderId="45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2" fontId="16" fillId="0" borderId="0" xfId="0" applyNumberFormat="1" applyFont="1" applyFill="1" applyBorder="1" applyAlignment="1">
      <alignment horizontal="left" wrapText="1"/>
    </xf>
    <xf numFmtId="165" fontId="77" fillId="0" borderId="0" xfId="0" applyNumberFormat="1" applyFont="1" applyFill="1" applyBorder="1" applyAlignment="1">
      <alignment horizontal="center"/>
    </xf>
    <xf numFmtId="0" fontId="0" fillId="0" borderId="3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50" fillId="0" borderId="15" xfId="0" applyFont="1" applyFill="1" applyBorder="1" applyAlignment="1">
      <alignment horizontal="center"/>
    </xf>
    <xf numFmtId="0" fontId="118" fillId="0" borderId="0" xfId="0" applyFont="1" applyFill="1"/>
    <xf numFmtId="0" fontId="23" fillId="0" borderId="25" xfId="0" applyFont="1" applyBorder="1" applyAlignment="1">
      <alignment horizontal="center" vertical="center"/>
    </xf>
    <xf numFmtId="0" fontId="12" fillId="0" borderId="14" xfId="0" applyFont="1" applyFill="1" applyBorder="1"/>
    <xf numFmtId="0" fontId="2" fillId="0" borderId="30" xfId="0" applyFont="1" applyFill="1" applyBorder="1" applyAlignment="1">
      <alignment horizontal="right"/>
    </xf>
    <xf numFmtId="0" fontId="71" fillId="0" borderId="15" xfId="0" applyFont="1" applyBorder="1"/>
    <xf numFmtId="0" fontId="12" fillId="0" borderId="14" xfId="0" applyFont="1" applyBorder="1"/>
    <xf numFmtId="0" fontId="2" fillId="0" borderId="30" xfId="0" applyFont="1" applyBorder="1" applyAlignment="1">
      <alignment horizontal="right"/>
    </xf>
    <xf numFmtId="0" fontId="50" fillId="0" borderId="38" xfId="0" applyFont="1" applyFill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60" fillId="0" borderId="15" xfId="0" applyFont="1" applyFill="1" applyBorder="1" applyAlignment="1">
      <alignment horizontal="center"/>
    </xf>
    <xf numFmtId="0" fontId="17" fillId="0" borderId="17" xfId="0" applyFont="1" applyBorder="1"/>
    <xf numFmtId="0" fontId="23" fillId="0" borderId="18" xfId="0" applyFont="1" applyBorder="1" applyAlignment="1">
      <alignment horizontal="center"/>
    </xf>
    <xf numFmtId="0" fontId="34" fillId="0" borderId="25" xfId="0" applyFont="1" applyBorder="1" applyAlignment="1">
      <alignment horizontal="left"/>
    </xf>
    <xf numFmtId="0" fontId="14" fillId="0" borderId="97" xfId="0" applyFont="1" applyBorder="1" applyAlignment="1">
      <alignment horizontal="left"/>
    </xf>
    <xf numFmtId="0" fontId="17" fillId="0" borderId="90" xfId="0" applyFont="1" applyBorder="1"/>
    <xf numFmtId="0" fontId="66" fillId="0" borderId="21" xfId="0" applyFont="1" applyBorder="1"/>
    <xf numFmtId="0" fontId="34" fillId="0" borderId="8" xfId="0" applyFont="1" applyBorder="1" applyAlignment="1">
      <alignment horizontal="center"/>
    </xf>
    <xf numFmtId="0" fontId="14" fillId="0" borderId="24" xfId="0" applyFont="1" applyBorder="1"/>
    <xf numFmtId="0" fontId="17" fillId="0" borderId="24" xfId="0" applyFont="1" applyFill="1" applyBorder="1"/>
    <xf numFmtId="0" fontId="75" fillId="0" borderId="47" xfId="0" applyFont="1" applyFill="1" applyBorder="1"/>
    <xf numFmtId="0" fontId="14" fillId="0" borderId="24" xfId="0" applyFont="1" applyFill="1" applyBorder="1"/>
    <xf numFmtId="165" fontId="90" fillId="0" borderId="69" xfId="0" applyNumberFormat="1" applyFont="1" applyBorder="1"/>
    <xf numFmtId="165" fontId="115" fillId="0" borderId="22" xfId="0" applyNumberFormat="1" applyFont="1" applyBorder="1"/>
    <xf numFmtId="0" fontId="14" fillId="0" borderId="108" xfId="0" applyFont="1" applyBorder="1"/>
    <xf numFmtId="0" fontId="5" fillId="0" borderId="17" xfId="0" applyFont="1" applyBorder="1"/>
    <xf numFmtId="0" fontId="34" fillId="0" borderId="4" xfId="0" applyFont="1" applyBorder="1" applyAlignment="1">
      <alignment horizontal="left"/>
    </xf>
    <xf numFmtId="0" fontId="2" fillId="0" borderId="90" xfId="0" applyFont="1" applyBorder="1" applyAlignment="1">
      <alignment horizontal="left"/>
    </xf>
    <xf numFmtId="0" fontId="2" fillId="0" borderId="103" xfId="0" applyFont="1" applyBorder="1"/>
    <xf numFmtId="0" fontId="29" fillId="0" borderId="93" xfId="0" applyFont="1" applyBorder="1" applyAlignment="1">
      <alignment horizontal="left"/>
    </xf>
    <xf numFmtId="0" fontId="76" fillId="0" borderId="17" xfId="0" applyFont="1" applyBorder="1"/>
    <xf numFmtId="49" fontId="14" fillId="0" borderId="90" xfId="0" applyNumberFormat="1" applyFont="1" applyBorder="1" applyAlignment="1">
      <alignment horizontal="center"/>
    </xf>
    <xf numFmtId="0" fontId="17" fillId="0" borderId="45" xfId="0" applyFont="1" applyBorder="1"/>
    <xf numFmtId="164" fontId="14" fillId="0" borderId="96" xfId="0" applyNumberFormat="1" applyFont="1" applyBorder="1" applyAlignment="1">
      <alignment horizontal="left"/>
    </xf>
    <xf numFmtId="0" fontId="2" fillId="0" borderId="96" xfId="0" applyFont="1" applyBorder="1" applyAlignment="1">
      <alignment horizontal="left"/>
    </xf>
    <xf numFmtId="0" fontId="14" fillId="0" borderId="96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14" fillId="0" borderId="88" xfId="0" applyFont="1" applyBorder="1" applyAlignment="1">
      <alignment horizontal="center"/>
    </xf>
    <xf numFmtId="0" fontId="2" fillId="0" borderId="88" xfId="0" applyFont="1" applyBorder="1" applyAlignment="1">
      <alignment horizontal="left"/>
    </xf>
    <xf numFmtId="164" fontId="14" fillId="0" borderId="88" xfId="0" applyNumberFormat="1" applyFont="1" applyBorder="1" applyAlignment="1">
      <alignment horizontal="center"/>
    </xf>
    <xf numFmtId="0" fontId="17" fillId="0" borderId="4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165" fontId="2" fillId="0" borderId="49" xfId="0" applyNumberFormat="1" applyFont="1" applyBorder="1" applyAlignment="1">
      <alignment horizontal="center"/>
    </xf>
    <xf numFmtId="0" fontId="7" fillId="0" borderId="27" xfId="0" applyFont="1" applyBorder="1"/>
    <xf numFmtId="0" fontId="7" fillId="0" borderId="71" xfId="0" applyFont="1" applyBorder="1"/>
    <xf numFmtId="0" fontId="7" fillId="0" borderId="71" xfId="0" applyFont="1" applyBorder="1" applyAlignment="1">
      <alignment horizontal="center"/>
    </xf>
    <xf numFmtId="0" fontId="7" fillId="0" borderId="29" xfId="0" applyFont="1" applyBorder="1"/>
    <xf numFmtId="0" fontId="0" fillId="0" borderId="31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82" xfId="0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6" fillId="0" borderId="69" xfId="0" applyFont="1" applyBorder="1" applyAlignment="1">
      <alignment horizontal="center"/>
    </xf>
    <xf numFmtId="0" fontId="2" fillId="0" borderId="24" xfId="0" applyFont="1" applyBorder="1"/>
    <xf numFmtId="2" fontId="66" fillId="0" borderId="29" xfId="0" applyNumberFormat="1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53" xfId="0" applyFont="1" applyBorder="1" applyAlignment="1">
      <alignment horizontal="center"/>
    </xf>
    <xf numFmtId="0" fontId="45" fillId="0" borderId="106" xfId="0" applyFont="1" applyFill="1" applyBorder="1" applyAlignment="1">
      <alignment horizontal="center"/>
    </xf>
    <xf numFmtId="2" fontId="2" fillId="0" borderId="89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87" xfId="0" applyNumberFormat="1" applyFont="1" applyBorder="1" applyAlignment="1">
      <alignment horizontal="center"/>
    </xf>
    <xf numFmtId="1" fontId="7" fillId="0" borderId="87" xfId="0" applyNumberFormat="1" applyFont="1" applyBorder="1" applyAlignment="1">
      <alignment horizontal="center"/>
    </xf>
    <xf numFmtId="0" fontId="7" fillId="0" borderId="87" xfId="0" applyFont="1" applyFill="1" applyBorder="1" applyAlignment="1">
      <alignment horizontal="center"/>
    </xf>
    <xf numFmtId="2" fontId="7" fillId="0" borderId="91" xfId="0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164" fontId="14" fillId="0" borderId="82" xfId="0" applyNumberFormat="1" applyFont="1" applyBorder="1" applyAlignment="1">
      <alignment horizontal="left"/>
    </xf>
    <xf numFmtId="0" fontId="2" fillId="0" borderId="85" xfId="0" applyFont="1" applyBorder="1" applyAlignment="1">
      <alignment horizontal="center"/>
    </xf>
    <xf numFmtId="164" fontId="14" fillId="0" borderId="82" xfId="0" applyNumberFormat="1" applyFont="1" applyBorder="1" applyAlignment="1">
      <alignment horizontal="center"/>
    </xf>
    <xf numFmtId="164" fontId="14" fillId="0" borderId="82" xfId="0" applyNumberFormat="1" applyFont="1" applyFill="1" applyBorder="1" applyAlignment="1">
      <alignment horizontal="center"/>
    </xf>
    <xf numFmtId="0" fontId="2" fillId="0" borderId="85" xfId="0" applyFont="1" applyBorder="1" applyAlignment="1">
      <alignment horizontal="left"/>
    </xf>
    <xf numFmtId="0" fontId="14" fillId="0" borderId="82" xfId="0" applyFont="1" applyBorder="1" applyAlignment="1">
      <alignment horizontal="left"/>
    </xf>
    <xf numFmtId="164" fontId="14" fillId="0" borderId="86" xfId="0" applyNumberFormat="1" applyFont="1" applyBorder="1" applyAlignment="1">
      <alignment horizontal="center"/>
    </xf>
    <xf numFmtId="0" fontId="2" fillId="0" borderId="86" xfId="0" applyFont="1" applyBorder="1" applyAlignment="1">
      <alignment horizontal="left"/>
    </xf>
    <xf numFmtId="2" fontId="20" fillId="7" borderId="105" xfId="0" applyNumberFormat="1" applyFont="1" applyFill="1" applyBorder="1" applyAlignment="1">
      <alignment horizontal="center"/>
    </xf>
    <xf numFmtId="2" fontId="20" fillId="7" borderId="87" xfId="0" applyNumberFormat="1" applyFont="1" applyFill="1" applyBorder="1" applyAlignment="1">
      <alignment horizontal="center"/>
    </xf>
    <xf numFmtId="165" fontId="20" fillId="7" borderId="107" xfId="0" applyNumberFormat="1" applyFont="1" applyFill="1" applyBorder="1" applyAlignment="1">
      <alignment horizontal="center"/>
    </xf>
    <xf numFmtId="2" fontId="120" fillId="3" borderId="91" xfId="0" applyNumberFormat="1" applyFont="1" applyFill="1" applyBorder="1" applyAlignment="1">
      <alignment horizontal="center"/>
    </xf>
    <xf numFmtId="2" fontId="120" fillId="3" borderId="92" xfId="0" applyNumberFormat="1" applyFont="1" applyFill="1" applyBorder="1" applyAlignment="1">
      <alignment horizontal="center"/>
    </xf>
    <xf numFmtId="165" fontId="120" fillId="3" borderId="89" xfId="0" applyNumberFormat="1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0" fillId="0" borderId="26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166" fontId="57" fillId="0" borderId="0" xfId="0" applyNumberFormat="1" applyFont="1" applyBorder="1" applyAlignment="1">
      <alignment horizontal="center"/>
    </xf>
    <xf numFmtId="2" fontId="57" fillId="0" borderId="0" xfId="0" applyNumberFormat="1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58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6" fontId="32" fillId="0" borderId="0" xfId="0" applyNumberFormat="1" applyFont="1" applyBorder="1"/>
    <xf numFmtId="2" fontId="32" fillId="0" borderId="0" xfId="0" applyNumberFormat="1" applyFont="1" applyBorder="1"/>
    <xf numFmtId="0" fontId="10" fillId="0" borderId="0" xfId="0" applyFont="1" applyAlignment="1">
      <alignment horizontal="left"/>
    </xf>
    <xf numFmtId="1" fontId="38" fillId="0" borderId="96" xfId="0" applyNumberFormat="1" applyFont="1" applyBorder="1" applyAlignment="1">
      <alignment horizontal="center"/>
    </xf>
    <xf numFmtId="0" fontId="14" fillId="0" borderId="25" xfId="0" applyFont="1" applyBorder="1" applyAlignment="1">
      <alignment horizontal="right"/>
    </xf>
    <xf numFmtId="1" fontId="38" fillId="0" borderId="47" xfId="0" applyNumberFormat="1" applyFont="1" applyBorder="1" applyAlignment="1">
      <alignment horizontal="center"/>
    </xf>
    <xf numFmtId="1" fontId="38" fillId="0" borderId="88" xfId="0" applyNumberFormat="1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53" fillId="0" borderId="17" xfId="0" applyFont="1" applyBorder="1" applyAlignment="1">
      <alignment horizontal="left"/>
    </xf>
    <xf numFmtId="0" fontId="53" fillId="0" borderId="32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1" fontId="38" fillId="0" borderId="1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4" fillId="0" borderId="47" xfId="0" applyFont="1" applyBorder="1"/>
    <xf numFmtId="0" fontId="0" fillId="0" borderId="43" xfId="0" applyBorder="1" applyAlignment="1">
      <alignment horizontal="left"/>
    </xf>
    <xf numFmtId="1" fontId="57" fillId="0" borderId="48" xfId="0" applyNumberFormat="1" applyFont="1" applyBorder="1" applyAlignment="1">
      <alignment horizontal="left"/>
    </xf>
    <xf numFmtId="1" fontId="38" fillId="0" borderId="48" xfId="0" applyNumberFormat="1" applyFont="1" applyBorder="1" applyAlignment="1">
      <alignment horizontal="center"/>
    </xf>
    <xf numFmtId="1" fontId="38" fillId="0" borderId="90" xfId="0" applyNumberFormat="1" applyFont="1" applyBorder="1" applyAlignment="1">
      <alignment horizontal="center"/>
    </xf>
    <xf numFmtId="49" fontId="14" fillId="0" borderId="88" xfId="0" applyNumberFormat="1" applyFont="1" applyBorder="1" applyAlignment="1">
      <alignment horizontal="right"/>
    </xf>
    <xf numFmtId="1" fontId="38" fillId="0" borderId="108" xfId="0" applyNumberFormat="1" applyFont="1" applyBorder="1" applyAlignment="1">
      <alignment horizontal="center"/>
    </xf>
    <xf numFmtId="2" fontId="14" fillId="0" borderId="92" xfId="0" applyNumberFormat="1" applyFont="1" applyBorder="1" applyAlignment="1">
      <alignment horizontal="center"/>
    </xf>
    <xf numFmtId="1" fontId="38" fillId="0" borderId="82" xfId="0" applyNumberFormat="1" applyFont="1" applyBorder="1" applyAlignment="1">
      <alignment horizontal="center"/>
    </xf>
    <xf numFmtId="164" fontId="14" fillId="0" borderId="86" xfId="0" applyNumberFormat="1" applyFont="1" applyBorder="1" applyAlignment="1">
      <alignment horizontal="right"/>
    </xf>
    <xf numFmtId="1" fontId="38" fillId="0" borderId="31" xfId="0" applyNumberFormat="1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164" fontId="14" fillId="0" borderId="45" xfId="0" applyNumberFormat="1" applyFont="1" applyBorder="1" applyAlignment="1">
      <alignment horizontal="right"/>
    </xf>
    <xf numFmtId="0" fontId="2" fillId="0" borderId="96" xfId="0" applyFont="1" applyBorder="1" applyAlignment="1">
      <alignment vertical="center"/>
    </xf>
    <xf numFmtId="2" fontId="17" fillId="0" borderId="108" xfId="0" applyNumberFormat="1" applyFont="1" applyBorder="1" applyAlignment="1">
      <alignment horizontal="center"/>
    </xf>
    <xf numFmtId="0" fontId="76" fillId="0" borderId="2" xfId="0" applyFont="1" applyBorder="1" applyAlignment="1">
      <alignment horizontal="right"/>
    </xf>
    <xf numFmtId="0" fontId="14" fillId="0" borderId="45" xfId="0" applyFont="1" applyBorder="1" applyAlignment="1">
      <alignment horizontal="left"/>
    </xf>
    <xf numFmtId="0" fontId="14" fillId="0" borderId="88" xfId="0" applyFont="1" applyBorder="1" applyAlignment="1">
      <alignment horizontal="left"/>
    </xf>
    <xf numFmtId="0" fontId="2" fillId="0" borderId="106" xfId="0" applyFont="1" applyBorder="1"/>
    <xf numFmtId="49" fontId="14" fillId="0" borderId="88" xfId="0" applyNumberFormat="1" applyFont="1" applyBorder="1" applyAlignment="1">
      <alignment horizontal="left"/>
    </xf>
    <xf numFmtId="2" fontId="38" fillId="0" borderId="0" xfId="0" applyNumberFormat="1" applyFont="1" applyAlignment="1">
      <alignment horizontal="center"/>
    </xf>
    <xf numFmtId="9" fontId="38" fillId="0" borderId="0" xfId="0" applyNumberFormat="1" applyFont="1" applyAlignment="1">
      <alignment horizontal="center"/>
    </xf>
    <xf numFmtId="166" fontId="0" fillId="0" borderId="23" xfId="0" applyNumberFormat="1" applyBorder="1"/>
    <xf numFmtId="0" fontId="49" fillId="0" borderId="103" xfId="0" applyFont="1" applyBorder="1" applyAlignment="1">
      <alignment horizontal="left"/>
    </xf>
    <xf numFmtId="0" fontId="0" fillId="0" borderId="104" xfId="0" applyBorder="1" applyAlignment="1">
      <alignment horizontal="left"/>
    </xf>
    <xf numFmtId="0" fontId="49" fillId="0" borderId="28" xfId="0" applyFont="1" applyBorder="1" applyAlignment="1">
      <alignment horizontal="left"/>
    </xf>
    <xf numFmtId="0" fontId="0" fillId="0" borderId="29" xfId="0" applyBorder="1"/>
    <xf numFmtId="166" fontId="106" fillId="0" borderId="0" xfId="0" applyNumberFormat="1" applyFont="1"/>
    <xf numFmtId="167" fontId="106" fillId="0" borderId="0" xfId="0" applyNumberFormat="1" applyFont="1"/>
    <xf numFmtId="0" fontId="37" fillId="0" borderId="0" xfId="0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left" vertical="center" wrapText="1"/>
    </xf>
    <xf numFmtId="166" fontId="37" fillId="0" borderId="0" xfId="0" applyNumberFormat="1" applyFont="1" applyFill="1" applyBorder="1" applyAlignment="1">
      <alignment horizontal="center" vertical="center"/>
    </xf>
    <xf numFmtId="166" fontId="94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/>
    </xf>
    <xf numFmtId="165" fontId="92" fillId="0" borderId="0" xfId="0" applyNumberFormat="1" applyFont="1" applyFill="1" applyBorder="1" applyAlignment="1">
      <alignment horizontal="center"/>
    </xf>
    <xf numFmtId="1" fontId="92" fillId="0" borderId="0" xfId="0" applyNumberFormat="1" applyFont="1" applyFill="1" applyBorder="1" applyAlignment="1">
      <alignment horizontal="center"/>
    </xf>
    <xf numFmtId="166" fontId="92" fillId="0" borderId="0" xfId="0" applyNumberFormat="1" applyFont="1" applyFill="1" applyBorder="1" applyAlignment="1">
      <alignment horizontal="center"/>
    </xf>
    <xf numFmtId="2" fontId="65" fillId="0" borderId="0" xfId="0" applyNumberFormat="1" applyFont="1" applyFill="1" applyBorder="1" applyAlignment="1">
      <alignment horizontal="center"/>
    </xf>
    <xf numFmtId="165" fontId="65" fillId="0" borderId="0" xfId="0" applyNumberFormat="1" applyFont="1" applyFill="1" applyBorder="1" applyAlignment="1">
      <alignment horizontal="center"/>
    </xf>
    <xf numFmtId="166" fontId="65" fillId="0" borderId="0" xfId="0" applyNumberFormat="1" applyFont="1" applyFill="1" applyBorder="1" applyAlignment="1">
      <alignment horizontal="center"/>
    </xf>
    <xf numFmtId="165" fontId="106" fillId="0" borderId="0" xfId="0" applyNumberFormat="1" applyFont="1" applyFill="1" applyBorder="1"/>
    <xf numFmtId="2" fontId="106" fillId="0" borderId="0" xfId="0" applyNumberFormat="1" applyFont="1" applyFill="1" applyBorder="1"/>
    <xf numFmtId="2" fontId="100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0" fontId="26" fillId="0" borderId="25" xfId="0" applyFont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53" fillId="0" borderId="102" xfId="0" applyFont="1" applyBorder="1" applyAlignment="1"/>
    <xf numFmtId="0" fontId="29" fillId="0" borderId="69" xfId="0" applyFont="1" applyBorder="1" applyAlignment="1">
      <alignment horizontal="left"/>
    </xf>
    <xf numFmtId="0" fontId="82" fillId="0" borderId="65" xfId="0" applyFont="1" applyFill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0" fillId="0" borderId="7" xfId="0" applyFont="1" applyFill="1" applyBorder="1"/>
    <xf numFmtId="0" fontId="0" fillId="0" borderId="4" xfId="0" applyBorder="1"/>
    <xf numFmtId="0" fontId="2" fillId="0" borderId="108" xfId="0" applyFont="1" applyFill="1" applyBorder="1"/>
    <xf numFmtId="9" fontId="0" fillId="0" borderId="0" xfId="0" applyNumberFormat="1" applyAlignment="1">
      <alignment horizontal="left"/>
    </xf>
    <xf numFmtId="2" fontId="115" fillId="0" borderId="92" xfId="0" applyNumberFormat="1" applyFont="1" applyFill="1" applyBorder="1"/>
    <xf numFmtId="0" fontId="115" fillId="0" borderId="93" xfId="0" applyFont="1" applyBorder="1"/>
    <xf numFmtId="9" fontId="0" fillId="0" borderId="0" xfId="0" applyNumberFormat="1" applyFill="1" applyAlignment="1">
      <alignment horizontal="left"/>
    </xf>
    <xf numFmtId="0" fontId="10" fillId="0" borderId="38" xfId="0" applyFont="1" applyBorder="1"/>
    <xf numFmtId="0" fontId="111" fillId="0" borderId="0" xfId="0" applyFont="1"/>
    <xf numFmtId="0" fontId="111" fillId="0" borderId="0" xfId="0" applyFont="1" applyFill="1"/>
    <xf numFmtId="0" fontId="2" fillId="0" borderId="15" xfId="0" applyFont="1" applyFill="1" applyBorder="1"/>
    <xf numFmtId="0" fontId="60" fillId="0" borderId="14" xfId="0" applyFont="1" applyBorder="1" applyAlignment="1">
      <alignment horizontal="left"/>
    </xf>
    <xf numFmtId="0" fontId="121" fillId="0" borderId="2" xfId="0" applyFont="1" applyBorder="1" applyAlignment="1">
      <alignment horizontal="left"/>
    </xf>
    <xf numFmtId="0" fontId="121" fillId="0" borderId="9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0" fillId="0" borderId="3" xfId="0" applyFont="1" applyBorder="1" applyAlignment="1"/>
    <xf numFmtId="0" fontId="50" fillId="0" borderId="17" xfId="0" applyFont="1" applyFill="1" applyBorder="1" applyAlignment="1"/>
    <xf numFmtId="9" fontId="23" fillId="0" borderId="0" xfId="0" applyNumberFormat="1" applyFont="1" applyAlignment="1">
      <alignment horizontal="left"/>
    </xf>
    <xf numFmtId="0" fontId="37" fillId="0" borderId="2" xfId="0" applyFont="1" applyFill="1" applyBorder="1" applyAlignment="1">
      <alignment horizontal="left"/>
    </xf>
    <xf numFmtId="0" fontId="10" fillId="0" borderId="17" xfId="0" applyFont="1" applyBorder="1"/>
    <xf numFmtId="0" fontId="10" fillId="0" borderId="2" xfId="0" applyFont="1" applyBorder="1" applyAlignment="1">
      <alignment horizontal="center" vertical="center"/>
    </xf>
    <xf numFmtId="0" fontId="50" fillId="0" borderId="3" xfId="0" applyFont="1" applyFill="1" applyBorder="1"/>
    <xf numFmtId="0" fontId="37" fillId="0" borderId="25" xfId="0" applyFont="1" applyFill="1" applyBorder="1" applyAlignment="1">
      <alignment horizontal="left"/>
    </xf>
    <xf numFmtId="0" fontId="51" fillId="0" borderId="25" xfId="0" applyFont="1" applyBorder="1" applyAlignment="1">
      <alignment horizontal="center" vertical="center"/>
    </xf>
    <xf numFmtId="0" fontId="50" fillId="0" borderId="24" xfId="0" applyFont="1" applyFill="1" applyBorder="1"/>
    <xf numFmtId="0" fontId="14" fillId="0" borderId="18" xfId="0" applyFont="1" applyBorder="1" applyAlignment="1">
      <alignment horizontal="center"/>
    </xf>
    <xf numFmtId="0" fontId="14" fillId="0" borderId="82" xfId="0" applyFont="1" applyBorder="1"/>
    <xf numFmtId="0" fontId="14" fillId="0" borderId="18" xfId="0" applyFont="1" applyFill="1" applyBorder="1" applyAlignment="1">
      <alignment horizontal="left"/>
    </xf>
    <xf numFmtId="0" fontId="23" fillId="0" borderId="75" xfId="0" applyFont="1" applyFill="1" applyBorder="1" applyAlignment="1">
      <alignment horizontal="left"/>
    </xf>
    <xf numFmtId="0" fontId="2" fillId="0" borderId="85" xfId="0" applyFont="1" applyFill="1" applyBorder="1" applyAlignment="1">
      <alignment horizontal="left"/>
    </xf>
    <xf numFmtId="0" fontId="111" fillId="0" borderId="0" xfId="0" applyFont="1" applyFill="1" applyBorder="1"/>
    <xf numFmtId="0" fontId="60" fillId="0" borderId="0" xfId="0" applyFont="1" applyBorder="1" applyAlignment="1">
      <alignment horizontal="left"/>
    </xf>
    <xf numFmtId="0" fontId="2" fillId="0" borderId="44" xfId="0" applyFont="1" applyBorder="1"/>
    <xf numFmtId="0" fontId="45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2" fillId="0" borderId="107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1"/>
  <sheetViews>
    <sheetView zoomScaleNormal="100" workbookViewId="0">
      <selection activeCell="I11" sqref="I11:J12"/>
    </sheetView>
  </sheetViews>
  <sheetFormatPr defaultRowHeight="15"/>
  <cols>
    <col min="1" max="1" width="1.5703125" customWidth="1"/>
    <col min="2" max="2" width="9" customWidth="1"/>
    <col min="3" max="3" width="27.5703125" customWidth="1"/>
    <col min="4" max="4" width="9" style="1" customWidth="1"/>
    <col min="5" max="5" width="7.42578125" style="1" customWidth="1"/>
    <col min="6" max="6" width="9.140625" style="1" customWidth="1"/>
    <col min="7" max="7" width="8.28515625" style="1" customWidth="1"/>
    <col min="8" max="8" width="10" style="1" customWidth="1"/>
    <col min="9" max="9" width="9.7109375" style="1" customWidth="1"/>
    <col min="10" max="10" width="8.85546875" style="1" customWidth="1"/>
    <col min="11" max="11" width="5" style="1" customWidth="1"/>
    <col min="12" max="12" width="4.42578125" style="1" customWidth="1"/>
    <col min="13" max="13" width="8.140625" style="1" customWidth="1"/>
    <col min="14" max="14" width="6.42578125" style="1" customWidth="1"/>
    <col min="15" max="15" width="4.85546875" style="1" customWidth="1"/>
    <col min="16" max="16" width="4.5703125" style="1" customWidth="1"/>
    <col min="17" max="17" width="4.42578125" customWidth="1"/>
    <col min="18" max="18" width="6.42578125" customWidth="1"/>
    <col min="19" max="19" width="14.85546875" customWidth="1"/>
    <col min="20" max="20" width="6.140625" customWidth="1"/>
    <col min="21" max="21" width="8.7109375" customWidth="1"/>
    <col min="22" max="22" width="8.28515625" customWidth="1"/>
    <col min="31" max="31" width="5.85546875" customWidth="1"/>
    <col min="32" max="32" width="6" customWidth="1"/>
    <col min="33" max="33" width="5.8554687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K2" s="5"/>
      <c r="L2" s="5"/>
      <c r="M2" s="5"/>
      <c r="N2" s="5"/>
      <c r="O2" s="5"/>
      <c r="P2" s="5"/>
      <c r="Q2" s="11"/>
      <c r="R2" s="11"/>
      <c r="U2" s="2"/>
      <c r="V2" s="2"/>
      <c r="W2" s="2"/>
      <c r="X2" s="9"/>
      <c r="Y2" s="7"/>
      <c r="Z2" s="11"/>
      <c r="AA2" s="8"/>
      <c r="AB2" s="3"/>
      <c r="AD2" s="2"/>
      <c r="AE2" s="2"/>
      <c r="AF2" s="2"/>
      <c r="AG2" s="9"/>
      <c r="AH2" s="9"/>
      <c r="AI2" s="1"/>
      <c r="AJ2" s="2"/>
      <c r="AK2" s="2"/>
      <c r="AL2" s="2"/>
      <c r="AM2" s="9"/>
      <c r="AN2" s="9"/>
      <c r="AO2" s="2"/>
      <c r="AP2" s="2"/>
      <c r="AQ2" s="2"/>
      <c r="AR2" s="9"/>
      <c r="AS2" s="10"/>
      <c r="AT2" s="1"/>
    </row>
    <row r="3" spans="2:59">
      <c r="C3" s="6" t="s">
        <v>187</v>
      </c>
      <c r="E3"/>
      <c r="F3"/>
      <c r="G3" s="2" t="s">
        <v>398</v>
      </c>
      <c r="J3"/>
      <c r="K3" s="3"/>
      <c r="L3" s="11"/>
      <c r="M3" s="11"/>
      <c r="N3" s="11"/>
      <c r="O3" s="3"/>
      <c r="P3" s="20"/>
      <c r="Q3" s="11"/>
      <c r="R3" s="11"/>
      <c r="S3" s="4"/>
      <c r="T3" s="5"/>
      <c r="U3" s="5"/>
      <c r="V3" s="11"/>
      <c r="W3" s="11"/>
      <c r="X3" s="11"/>
      <c r="Y3" s="5"/>
      <c r="Z3" s="3"/>
      <c r="AA3" s="5"/>
      <c r="AB3" s="11"/>
      <c r="AC3" s="4"/>
      <c r="AD3" s="4"/>
      <c r="AE3" s="1"/>
      <c r="AF3" s="1"/>
      <c r="AH3" s="1"/>
      <c r="AI3" s="1"/>
      <c r="AJ3" s="2"/>
      <c r="AK3" s="2"/>
      <c r="AL3" s="2"/>
      <c r="AM3" s="9"/>
      <c r="AN3" s="2"/>
      <c r="AO3" s="12"/>
      <c r="AP3" s="1"/>
      <c r="AR3" s="1"/>
      <c r="AS3" s="1"/>
      <c r="AT3" s="1"/>
    </row>
    <row r="4" spans="2:59">
      <c r="C4" s="1"/>
      <c r="E4"/>
      <c r="F4" s="1" t="s">
        <v>631</v>
      </c>
      <c r="G4"/>
      <c r="J4"/>
      <c r="K4" s="5"/>
      <c r="L4" s="11"/>
      <c r="M4" s="11"/>
      <c r="N4" s="11"/>
      <c r="O4" s="11"/>
      <c r="P4" s="20"/>
      <c r="Q4" s="11"/>
      <c r="R4" s="11"/>
      <c r="S4" s="11"/>
      <c r="T4" s="5"/>
      <c r="U4" s="5"/>
      <c r="V4" s="11"/>
      <c r="W4" s="11"/>
      <c r="X4" s="11"/>
      <c r="Y4" s="308"/>
      <c r="Z4" s="1035"/>
      <c r="AA4" s="5"/>
      <c r="AB4" s="11"/>
      <c r="AC4" s="10"/>
      <c r="AD4" s="10"/>
      <c r="AE4" s="1"/>
      <c r="AF4" s="5"/>
      <c r="AH4" s="1"/>
      <c r="AI4" s="1"/>
      <c r="AJ4" s="3"/>
      <c r="AK4" s="11"/>
      <c r="AL4" s="3"/>
      <c r="AM4" s="10"/>
      <c r="AN4" s="3"/>
      <c r="AO4" s="12"/>
      <c r="AP4" s="1"/>
      <c r="AR4" s="1"/>
      <c r="AS4" s="1"/>
      <c r="AT4" s="1"/>
    </row>
    <row r="5" spans="2:59">
      <c r="C5" s="1"/>
      <c r="E5"/>
      <c r="F5"/>
      <c r="G5"/>
      <c r="H5"/>
      <c r="I5"/>
      <c r="J5"/>
      <c r="K5" s="11"/>
      <c r="L5" s="5"/>
      <c r="M5" s="11"/>
      <c r="N5" s="5"/>
      <c r="O5" s="11"/>
      <c r="P5" s="11"/>
      <c r="Q5" s="11"/>
      <c r="R5" s="11"/>
      <c r="S5" s="11"/>
      <c r="T5" s="5"/>
      <c r="U5" s="5"/>
      <c r="V5" s="11"/>
      <c r="W5" s="11"/>
      <c r="X5" s="11"/>
      <c r="Y5" s="11"/>
      <c r="Z5" s="8"/>
      <c r="AA5" s="5"/>
      <c r="AB5" s="11"/>
      <c r="AC5" s="5"/>
      <c r="AD5" s="5"/>
      <c r="AE5" s="1"/>
      <c r="AF5" s="5"/>
      <c r="AH5" s="1"/>
      <c r="AI5" s="1"/>
      <c r="AK5" s="1"/>
      <c r="AN5" s="15"/>
      <c r="AO5" s="2"/>
      <c r="AP5" s="1"/>
      <c r="AQ5" s="1"/>
      <c r="AR5" s="1"/>
      <c r="AS5" s="1"/>
      <c r="AT5" s="1"/>
    </row>
    <row r="6" spans="2:59" ht="15.75">
      <c r="C6" s="1"/>
      <c r="E6"/>
      <c r="F6"/>
      <c r="G6"/>
      <c r="I6" s="12"/>
      <c r="K6" s="11"/>
      <c r="L6" s="5"/>
      <c r="M6" s="11"/>
      <c r="N6" s="5"/>
      <c r="O6" s="11"/>
      <c r="P6" s="11"/>
      <c r="Q6" s="11"/>
      <c r="R6" s="11"/>
      <c r="S6" s="11"/>
      <c r="T6" s="5"/>
      <c r="U6" s="5"/>
      <c r="V6" s="11"/>
      <c r="W6" s="11"/>
      <c r="X6" s="11"/>
      <c r="Y6" s="5"/>
      <c r="Z6" s="8"/>
      <c r="AA6" s="5"/>
      <c r="AB6" s="11"/>
      <c r="AC6" s="5"/>
      <c r="AD6" s="5"/>
      <c r="AE6" s="1"/>
      <c r="AF6" s="5"/>
      <c r="AH6" s="1"/>
      <c r="AI6" s="1"/>
      <c r="AK6" s="18"/>
      <c r="AL6" s="11"/>
      <c r="AM6" s="11"/>
      <c r="AN6" s="11"/>
      <c r="AO6" s="7"/>
      <c r="AP6" s="16"/>
      <c r="AQ6" s="16"/>
      <c r="AR6" s="16"/>
      <c r="AS6" s="16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>
      <c r="C7" s="1"/>
      <c r="E7" s="14"/>
      <c r="F7"/>
      <c r="G7"/>
      <c r="H7"/>
      <c r="I7"/>
      <c r="J7"/>
      <c r="K7" s="11"/>
      <c r="L7" s="5"/>
      <c r="M7" s="11"/>
      <c r="N7" s="5"/>
      <c r="O7" s="11"/>
      <c r="P7" s="11"/>
      <c r="Q7" s="11"/>
      <c r="R7" s="11"/>
      <c r="S7" s="11"/>
      <c r="T7" s="5"/>
      <c r="U7" s="5"/>
      <c r="V7" s="1036"/>
      <c r="W7" s="11"/>
      <c r="X7" s="11"/>
      <c r="Y7" s="11"/>
      <c r="Z7" s="11"/>
      <c r="AA7" s="5"/>
      <c r="AB7" s="5"/>
      <c r="AC7" s="1"/>
      <c r="AD7" s="1"/>
      <c r="AE7" s="1"/>
      <c r="AF7" s="5"/>
      <c r="AJ7" s="3"/>
      <c r="AK7" s="20"/>
      <c r="AL7" s="11"/>
      <c r="AM7" s="11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C8" s="1"/>
      <c r="I8" s="2"/>
      <c r="J8" s="2"/>
      <c r="K8" s="8"/>
      <c r="L8" s="5"/>
      <c r="M8" s="11"/>
      <c r="N8" s="5"/>
      <c r="O8" s="11"/>
      <c r="P8" s="11"/>
      <c r="Q8" s="11"/>
      <c r="R8" s="11"/>
      <c r="S8" s="11"/>
      <c r="T8" s="5"/>
      <c r="U8" s="5"/>
      <c r="V8" s="5"/>
      <c r="W8" s="5"/>
      <c r="X8" s="5"/>
      <c r="Y8" s="5"/>
      <c r="Z8" s="5"/>
      <c r="AA8" s="5"/>
      <c r="AB8" s="5"/>
      <c r="AC8" s="1"/>
      <c r="AD8" s="1"/>
      <c r="AE8" s="1"/>
      <c r="AF8" s="5"/>
      <c r="AJ8" s="11"/>
      <c r="AK8" s="20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>
      <c r="C9" s="1"/>
      <c r="E9"/>
      <c r="F9"/>
      <c r="G9"/>
      <c r="H9"/>
      <c r="I9" s="2"/>
      <c r="J9" s="2"/>
      <c r="K9" s="3"/>
      <c r="L9" s="16"/>
      <c r="M9" s="11"/>
      <c r="N9" s="16"/>
      <c r="O9" s="11"/>
      <c r="P9" s="11"/>
      <c r="Q9" s="11"/>
      <c r="R9" s="11"/>
      <c r="S9" s="11"/>
      <c r="T9" s="5"/>
      <c r="U9" s="5"/>
      <c r="V9" s="11"/>
      <c r="W9" s="11"/>
      <c r="X9" s="11"/>
      <c r="Y9" s="11"/>
      <c r="Z9" s="5"/>
      <c r="AA9" s="1037"/>
      <c r="AB9" s="11"/>
      <c r="AD9" s="10"/>
      <c r="AE9" s="7"/>
      <c r="AF9" s="5"/>
      <c r="AJ9" s="1"/>
      <c r="AK9" s="3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C10" s="1"/>
      <c r="I10"/>
      <c r="J10"/>
      <c r="K10" s="11"/>
      <c r="L10" s="11"/>
      <c r="M10" s="11"/>
      <c r="N10" s="5"/>
      <c r="O10" s="11"/>
      <c r="P10" s="11"/>
      <c r="Q10" s="11"/>
      <c r="R10" s="11"/>
      <c r="S10" s="11"/>
      <c r="T10" s="5"/>
      <c r="U10" s="5"/>
      <c r="V10" s="5"/>
      <c r="W10" s="5"/>
      <c r="X10" s="5"/>
      <c r="Y10" s="5"/>
      <c r="Z10" s="5"/>
      <c r="AA10" s="5"/>
      <c r="AB10" s="5"/>
      <c r="AC10" s="1"/>
      <c r="AD10" s="1"/>
      <c r="AE10" s="1"/>
      <c r="AF10" s="1"/>
      <c r="AJ10" s="1"/>
      <c r="AK10" s="3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>
      <c r="B11" s="19"/>
      <c r="C11" s="19"/>
      <c r="F11" s="19"/>
      <c r="G11" s="19"/>
      <c r="H11" s="19"/>
      <c r="I11"/>
      <c r="K11" s="11"/>
      <c r="L11" s="11"/>
      <c r="M11" s="5"/>
      <c r="N11" s="11"/>
      <c r="O11" s="22"/>
      <c r="P11" s="5"/>
      <c r="Q11" s="11"/>
      <c r="R11" s="11"/>
      <c r="S11" s="11"/>
      <c r="T11" s="5"/>
      <c r="U11" s="5"/>
      <c r="V11" s="11"/>
      <c r="W11" s="11"/>
      <c r="X11" s="3"/>
      <c r="Y11" s="5"/>
      <c r="Z11" s="11"/>
      <c r="AA11" s="11"/>
      <c r="AB11" s="11"/>
      <c r="AC11" s="11"/>
      <c r="AE11" s="5"/>
      <c r="AF11" s="5"/>
      <c r="AJ11" s="1"/>
      <c r="AK11" s="3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D12"/>
      <c r="E12"/>
      <c r="F12"/>
      <c r="G12"/>
      <c r="H12"/>
      <c r="I12"/>
      <c r="J12"/>
      <c r="K12" s="3"/>
      <c r="L12" s="3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"/>
      <c r="AC12" s="3"/>
      <c r="AD12" s="2"/>
      <c r="AE12" s="1"/>
      <c r="AF12" s="1"/>
      <c r="AJ12" s="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>
      <c r="D13"/>
      <c r="E13"/>
      <c r="F13"/>
      <c r="G13"/>
      <c r="H13" s="2"/>
      <c r="I13"/>
      <c r="J13" s="928"/>
      <c r="K13" s="3"/>
      <c r="L13" s="3"/>
      <c r="M13" s="16"/>
      <c r="N13" s="10"/>
      <c r="O13" s="11"/>
      <c r="P13" s="11"/>
      <c r="Q13" s="11"/>
      <c r="R13" s="32"/>
      <c r="S13" s="248"/>
      <c r="T13" s="999"/>
      <c r="U13" s="189"/>
      <c r="V13" s="242"/>
      <c r="W13" s="242"/>
      <c r="X13" s="242"/>
      <c r="Y13" s="198"/>
      <c r="Z13" s="198"/>
      <c r="AA13" s="1000"/>
      <c r="AB13" s="242"/>
      <c r="AC13" s="242"/>
      <c r="AD13" s="198"/>
      <c r="AE13" s="242"/>
      <c r="AF13" s="242"/>
      <c r="AG13" s="242"/>
      <c r="AH13" s="242"/>
      <c r="AI13" s="189"/>
      <c r="AJ13" s="1"/>
      <c r="AK13" s="22"/>
      <c r="AL13" s="11"/>
      <c r="AM13" s="11"/>
      <c r="AN13" s="32"/>
      <c r="AO13" s="28"/>
      <c r="AP13" s="33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>
      <c r="D14"/>
      <c r="E14"/>
      <c r="F14"/>
      <c r="G14" s="929"/>
      <c r="H14" s="929"/>
      <c r="I14" s="929"/>
      <c r="J14" s="929"/>
      <c r="K14" s="11"/>
      <c r="L14" s="11"/>
      <c r="M14" s="11"/>
      <c r="N14" s="21"/>
      <c r="O14" s="22"/>
      <c r="P14" s="21"/>
      <c r="Q14" s="11"/>
      <c r="R14" s="206"/>
      <c r="S14" s="174"/>
      <c r="T14" s="1379"/>
      <c r="U14" s="206"/>
      <c r="V14" s="999"/>
      <c r="W14" s="999"/>
      <c r="X14" s="999"/>
      <c r="Y14" s="999"/>
      <c r="Z14" s="999"/>
      <c r="AA14" s="999"/>
      <c r="AB14" s="999"/>
      <c r="AC14" s="999"/>
      <c r="AD14" s="999"/>
      <c r="AE14" s="999"/>
      <c r="AF14" s="999"/>
      <c r="AG14" s="999"/>
      <c r="AH14" s="999"/>
      <c r="AI14" s="189"/>
      <c r="AJ14" s="1"/>
      <c r="AK14" s="22"/>
      <c r="AL14" s="11"/>
      <c r="AM14" s="32"/>
      <c r="AN14" s="21"/>
      <c r="AO14" s="21"/>
      <c r="AP14" s="3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8.75" customHeight="1">
      <c r="B15" s="106"/>
      <c r="C15" s="927"/>
      <c r="D15"/>
      <c r="E15"/>
      <c r="F15"/>
      <c r="G15"/>
      <c r="H15"/>
      <c r="I15"/>
      <c r="J15" s="928"/>
      <c r="K15" s="11"/>
      <c r="L15" s="5"/>
      <c r="M15" s="5"/>
      <c r="N15" s="33"/>
      <c r="O15" s="33"/>
      <c r="P15" s="33"/>
      <c r="Q15" s="11"/>
      <c r="R15" s="137"/>
      <c r="S15" s="809"/>
      <c r="T15" s="188"/>
      <c r="U15" s="797"/>
      <c r="V15" s="797"/>
      <c r="W15" s="797"/>
      <c r="X15" s="797"/>
      <c r="Y15" s="1041"/>
      <c r="Z15" s="797"/>
      <c r="AA15" s="797"/>
      <c r="AB15" s="797"/>
      <c r="AC15" s="797"/>
      <c r="AD15" s="797"/>
      <c r="AE15" s="797"/>
      <c r="AF15" s="797"/>
      <c r="AG15" s="1039"/>
      <c r="AH15" s="369"/>
      <c r="AI15" s="189"/>
      <c r="AJ15" s="22"/>
      <c r="AK15" s="22"/>
      <c r="AL15" s="11"/>
      <c r="AM15" s="21"/>
      <c r="AN15" s="21"/>
      <c r="AO15" s="21"/>
      <c r="AP15" s="33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6.5" customHeight="1">
      <c r="B16" s="106"/>
      <c r="C16" s="927"/>
      <c r="D16" s="2"/>
      <c r="E16" s="929"/>
      <c r="F16" s="6"/>
      <c r="G16" s="6"/>
      <c r="H16" s="9"/>
      <c r="I16"/>
      <c r="J16" s="927"/>
      <c r="K16" s="11"/>
      <c r="L16" s="5"/>
      <c r="M16" s="5"/>
      <c r="N16" s="1807"/>
      <c r="O16" s="508"/>
      <c r="P16" s="1808"/>
      <c r="Q16" s="11"/>
      <c r="R16" s="206"/>
      <c r="S16" s="158"/>
      <c r="T16" s="1380"/>
      <c r="U16" s="546"/>
      <c r="V16" s="999"/>
      <c r="W16" s="797"/>
      <c r="X16" s="797"/>
      <c r="Y16" s="546"/>
      <c r="Z16" s="189"/>
      <c r="AA16" s="170"/>
      <c r="AB16" s="189"/>
      <c r="AC16" s="212"/>
      <c r="AD16" s="212"/>
      <c r="AE16" s="212"/>
      <c r="AF16" s="212"/>
      <c r="AG16" s="212"/>
      <c r="AH16" s="189"/>
      <c r="AI16" s="189"/>
      <c r="AJ16" s="16"/>
      <c r="AK16" s="16"/>
      <c r="AL16" s="11"/>
      <c r="AM16" s="21"/>
      <c r="AN16" s="21"/>
      <c r="AO16" s="21"/>
      <c r="AP16" s="33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1">
      <c r="B17" s="106"/>
      <c r="C17" s="933"/>
      <c r="D17" s="2"/>
      <c r="E17" s="2"/>
      <c r="F17" s="9"/>
      <c r="G17"/>
      <c r="H17" s="9"/>
      <c r="I17"/>
      <c r="J17" s="927"/>
      <c r="K17" s="11"/>
      <c r="L17" s="3"/>
      <c r="M17" s="11"/>
      <c r="N17" s="1809"/>
      <c r="O17" s="10"/>
      <c r="P17" s="1810"/>
      <c r="Q17" s="11"/>
      <c r="R17" s="206"/>
      <c r="S17" s="158"/>
      <c r="T17" s="170"/>
      <c r="U17" s="546"/>
      <c r="V17" s="207"/>
      <c r="W17" s="207"/>
      <c r="X17" s="207"/>
      <c r="Y17" s="366"/>
      <c r="Z17" s="207"/>
      <c r="AA17" s="207"/>
      <c r="AB17" s="419"/>
      <c r="AC17" s="207"/>
      <c r="AD17" s="207"/>
      <c r="AE17" s="368"/>
      <c r="AF17" s="368"/>
      <c r="AG17" s="207"/>
      <c r="AH17" s="369"/>
      <c r="AI17" s="189"/>
      <c r="AJ17" s="16"/>
      <c r="AK17" s="16"/>
      <c r="AL17" s="11"/>
      <c r="AM17" s="21"/>
      <c r="AN17" s="7"/>
      <c r="AO17" s="7"/>
      <c r="AP17" s="33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1" ht="17.25" customHeight="1">
      <c r="B18" s="106"/>
      <c r="C18" s="927"/>
      <c r="D18" s="12" t="s">
        <v>399</v>
      </c>
      <c r="F18" s="929"/>
      <c r="H18"/>
      <c r="I18" s="27"/>
      <c r="J18" s="27"/>
      <c r="K18" s="22"/>
      <c r="L18" s="22"/>
      <c r="M18" s="92"/>
      <c r="N18" s="361"/>
      <c r="O18" s="361"/>
      <c r="P18" s="361"/>
      <c r="Q18" s="11"/>
      <c r="R18" s="206"/>
      <c r="S18" s="158"/>
      <c r="T18" s="170"/>
      <c r="U18" s="546"/>
      <c r="V18" s="206"/>
      <c r="W18" s="999"/>
      <c r="X18" s="999"/>
      <c r="Y18" s="242"/>
      <c r="Z18" s="242"/>
      <c r="AA18" s="242"/>
      <c r="AB18" s="198"/>
      <c r="AC18" s="198"/>
      <c r="AD18" s="1000"/>
      <c r="AE18" s="242"/>
      <c r="AF18" s="242"/>
      <c r="AG18" s="198"/>
      <c r="AH18" s="242"/>
      <c r="AI18" s="242"/>
      <c r="AJ18" s="21"/>
      <c r="AK18" s="21"/>
      <c r="AL18" s="11"/>
      <c r="AM18" s="7"/>
      <c r="AN18" s="21"/>
      <c r="AO18" s="21"/>
      <c r="AP18" s="33"/>
      <c r="AQ18" s="11"/>
      <c r="AR18" s="17"/>
      <c r="AS18" s="7"/>
      <c r="AT18" s="7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</row>
    <row r="19" spans="2:61" ht="15.75" customHeight="1">
      <c r="B19" s="106"/>
      <c r="C19" s="927"/>
      <c r="D19"/>
      <c r="E19" s="933"/>
      <c r="F19"/>
      <c r="G19" s="929"/>
      <c r="H19" s="929"/>
      <c r="I19" s="929"/>
      <c r="J19" s="929"/>
      <c r="K19" s="33"/>
      <c r="L19" s="33"/>
      <c r="M19" s="33"/>
      <c r="N19" s="11"/>
      <c r="O19" s="11"/>
      <c r="P19" s="11"/>
      <c r="Q19" s="11"/>
      <c r="R19" s="44"/>
      <c r="S19" s="158"/>
      <c r="T19" s="170"/>
      <c r="U19" s="546"/>
      <c r="V19" s="207"/>
      <c r="W19" s="797"/>
      <c r="X19" s="999"/>
      <c r="Y19" s="999"/>
      <c r="Z19" s="999"/>
      <c r="AA19" s="999"/>
      <c r="AB19" s="999"/>
      <c r="AC19" s="999"/>
      <c r="AD19" s="999"/>
      <c r="AE19" s="999"/>
      <c r="AF19" s="999"/>
      <c r="AG19" s="999"/>
      <c r="AH19" s="999"/>
      <c r="AI19" s="999"/>
      <c r="AJ19" s="33"/>
      <c r="AK19" s="999"/>
      <c r="AL19" s="11"/>
      <c r="AM19" s="21"/>
      <c r="AN19" s="21"/>
      <c r="AO19" s="21"/>
      <c r="AP19" s="33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1" ht="21" customHeight="1">
      <c r="B20" s="938" t="s">
        <v>598</v>
      </c>
      <c r="C20" s="938"/>
      <c r="D20" s="927"/>
      <c r="E20" s="2"/>
      <c r="F20" s="6"/>
      <c r="G20" s="6"/>
      <c r="H20" s="159"/>
      <c r="J20" s="911"/>
      <c r="K20" s="11"/>
      <c r="L20" s="126"/>
      <c r="M20" s="5"/>
      <c r="N20" s="11"/>
      <c r="O20" s="632"/>
      <c r="P20" s="5"/>
      <c r="Q20" s="11"/>
      <c r="R20" s="11"/>
      <c r="S20" s="158"/>
      <c r="T20" s="170"/>
      <c r="U20" s="546"/>
      <c r="V20" s="206"/>
      <c r="W20" s="174"/>
      <c r="X20" s="157"/>
      <c r="Y20" s="1039"/>
      <c r="Z20" s="1040"/>
      <c r="AA20" s="1039"/>
      <c r="AB20" s="1041"/>
      <c r="AC20" s="1039"/>
      <c r="AD20" s="1039"/>
      <c r="AE20" s="1040"/>
      <c r="AF20" s="1040"/>
      <c r="AG20" s="1039"/>
      <c r="AH20" s="1042"/>
      <c r="AI20" s="1039"/>
      <c r="AJ20" s="508"/>
      <c r="AK20" s="508"/>
      <c r="AL20" s="11"/>
      <c r="AM20" s="11"/>
      <c r="AN20" s="21"/>
      <c r="AO20" s="21"/>
      <c r="AP20" s="33"/>
      <c r="AQ20" s="11"/>
      <c r="AR20" s="17"/>
      <c r="AS20" s="7"/>
      <c r="AT20" s="7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</row>
    <row r="21" spans="2:61" ht="18" customHeight="1">
      <c r="B21" s="939"/>
      <c r="C21" s="106"/>
      <c r="D21" s="927"/>
      <c r="E21"/>
      <c r="F21"/>
      <c r="G21" s="9"/>
      <c r="H21" s="9"/>
      <c r="I21"/>
      <c r="J21" s="911"/>
      <c r="K21" s="8"/>
      <c r="L21" s="5"/>
      <c r="M21" s="11"/>
      <c r="N21" s="32"/>
      <c r="O21" s="24"/>
      <c r="P21" s="25"/>
      <c r="Q21" s="11"/>
      <c r="R21" s="11"/>
      <c r="S21" s="189"/>
      <c r="T21" s="189"/>
      <c r="U21" s="189"/>
      <c r="V21" s="206"/>
      <c r="W21" s="509"/>
      <c r="X21" s="158"/>
      <c r="Y21" s="546"/>
      <c r="Z21" s="546"/>
      <c r="AA21" s="546"/>
      <c r="AB21" s="1041"/>
      <c r="AC21" s="1043"/>
      <c r="AD21" s="1043"/>
      <c r="AE21" s="1043"/>
      <c r="AF21" s="1043"/>
      <c r="AG21" s="546"/>
      <c r="AH21" s="1044"/>
      <c r="AI21" s="546"/>
      <c r="AJ21" s="10"/>
      <c r="AK21" s="508"/>
      <c r="AL21" s="11"/>
      <c r="AM21" s="11"/>
      <c r="AN21" s="45"/>
      <c r="AO21" s="21"/>
      <c r="AP21" s="33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1" ht="13.5" customHeight="1">
      <c r="B22" s="165"/>
      <c r="K22" s="11"/>
      <c r="L22" s="11"/>
      <c r="M22" s="11"/>
      <c r="N22" s="137"/>
      <c r="O22" s="7"/>
      <c r="P22" s="62"/>
      <c r="Q22" s="11"/>
      <c r="R22" s="11"/>
      <c r="S22" s="189"/>
      <c r="T22" s="189"/>
      <c r="U22" s="189"/>
      <c r="V22" s="206"/>
      <c r="W22" s="174"/>
      <c r="X22" s="158"/>
      <c r="Y22" s="207"/>
      <c r="Z22" s="207"/>
      <c r="AA22" s="419"/>
      <c r="AB22" s="366"/>
      <c r="AC22" s="207"/>
      <c r="AD22" s="369"/>
      <c r="AE22" s="369"/>
      <c r="AF22" s="369"/>
      <c r="AG22" s="369"/>
      <c r="AH22" s="369"/>
      <c r="AI22" s="369"/>
      <c r="AJ22" s="361"/>
      <c r="AK22" s="365"/>
      <c r="AL22" s="11"/>
      <c r="AM22" s="11"/>
      <c r="AN22" s="21"/>
      <c r="AO22" s="21"/>
      <c r="AP22" s="33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1" ht="18.75" customHeight="1">
      <c r="B23" s="943"/>
      <c r="K23" s="11"/>
      <c r="L23" s="11"/>
      <c r="M23" s="5"/>
      <c r="N23" s="44"/>
      <c r="O23" s="7"/>
      <c r="P23" s="44"/>
      <c r="Q23" s="11"/>
      <c r="R23" s="11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1"/>
      <c r="AK23" s="11"/>
      <c r="AL23" s="11"/>
      <c r="AM23" s="11"/>
      <c r="AN23" s="21"/>
      <c r="AO23" s="21"/>
      <c r="AP23" s="33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1" ht="20.25" customHeight="1">
      <c r="C24" s="26" t="s">
        <v>400</v>
      </c>
      <c r="E24"/>
      <c r="G24" s="9"/>
      <c r="H24" s="2"/>
      <c r="I24"/>
      <c r="J24" s="911"/>
      <c r="K24" s="11"/>
      <c r="L24" s="11"/>
      <c r="M24" s="11"/>
      <c r="N24" s="11"/>
      <c r="O24" s="11"/>
      <c r="P24" s="11"/>
      <c r="Q24" s="11"/>
      <c r="R24" s="999"/>
      <c r="S24" s="189"/>
      <c r="T24" s="999"/>
      <c r="U24" s="99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1"/>
      <c r="AK24" s="11"/>
      <c r="AL24" s="11"/>
      <c r="AM24" s="11"/>
      <c r="AN24" s="21"/>
      <c r="AO24" s="21"/>
      <c r="AP24" s="33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1" ht="18" customHeight="1">
      <c r="B25" s="933"/>
      <c r="C25" s="942"/>
      <c r="D25" s="942"/>
      <c r="E25" s="911"/>
      <c r="F25" s="911"/>
      <c r="G25" s="911"/>
      <c r="H25" s="933"/>
      <c r="I25" s="106"/>
      <c r="J25" s="911"/>
      <c r="K25" s="60"/>
      <c r="L25" s="60"/>
      <c r="M25" s="60"/>
      <c r="N25" s="5"/>
      <c r="O25" s="7"/>
      <c r="P25" s="16"/>
      <c r="Q25" s="11"/>
      <c r="R25" s="11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1"/>
      <c r="AK25" s="11"/>
      <c r="AL25" s="11"/>
      <c r="AM25" s="11"/>
      <c r="AN25" s="21"/>
      <c r="AO25" s="21"/>
      <c r="AP25" s="33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1"/>
      <c r="BD25" s="11"/>
      <c r="BE25" s="11"/>
      <c r="BF25" s="11"/>
      <c r="BG25" s="11"/>
    </row>
    <row r="26" spans="2:61" ht="13.5" customHeight="1">
      <c r="B26" s="944"/>
      <c r="C26" s="942"/>
      <c r="D26"/>
      <c r="E26"/>
      <c r="F26"/>
      <c r="G26"/>
      <c r="H26" s="944"/>
      <c r="I26" s="106"/>
      <c r="J26" s="911"/>
      <c r="K26" s="60"/>
      <c r="L26" s="60"/>
      <c r="M26" s="1544"/>
      <c r="N26" s="44"/>
      <c r="O26" s="7"/>
      <c r="P26" s="16"/>
      <c r="Q26" s="11"/>
      <c r="R26" s="11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1"/>
      <c r="AK26" s="11"/>
      <c r="AL26" s="11"/>
      <c r="AM26" s="11"/>
      <c r="AN26" s="21"/>
      <c r="AO26" s="21"/>
      <c r="AP26" s="33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1" ht="15.75" customHeight="1">
      <c r="C27" s="106"/>
      <c r="D27" s="159" t="s">
        <v>401</v>
      </c>
      <c r="F27"/>
      <c r="H27"/>
      <c r="I27" s="12" t="s">
        <v>402</v>
      </c>
      <c r="K27" s="60"/>
      <c r="L27" s="60"/>
      <c r="M27" s="60"/>
      <c r="N27" s="44"/>
      <c r="O27" s="7"/>
      <c r="P27" s="16"/>
      <c r="Q27" s="11"/>
      <c r="R27" s="11"/>
      <c r="S27" s="189"/>
      <c r="T27" s="189"/>
      <c r="U27" s="189"/>
      <c r="V27" s="206"/>
      <c r="W27" s="174"/>
      <c r="X27" s="170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212"/>
      <c r="AJ27" s="11"/>
      <c r="AK27" s="11"/>
      <c r="AL27" s="11"/>
      <c r="AM27" s="11"/>
      <c r="AN27" s="16"/>
      <c r="AO27" s="16"/>
      <c r="AP27" s="33"/>
      <c r="AQ27" s="22"/>
      <c r="AR27" s="22"/>
      <c r="AS27" s="17"/>
      <c r="AT27" s="7"/>
      <c r="AU27" s="7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1"/>
    </row>
    <row r="28" spans="2:61" ht="15.75" customHeight="1">
      <c r="C28" s="106"/>
      <c r="D28" s="927"/>
      <c r="E28"/>
      <c r="F28"/>
      <c r="G28"/>
      <c r="H28"/>
      <c r="I28"/>
      <c r="J28"/>
      <c r="K28" s="60"/>
      <c r="L28" s="60"/>
      <c r="M28" s="60"/>
      <c r="N28" s="46"/>
      <c r="O28" s="7"/>
      <c r="P28" s="16"/>
      <c r="Q28" s="11"/>
      <c r="R28" s="11"/>
      <c r="S28" s="189"/>
      <c r="T28" s="189"/>
      <c r="U28" s="189"/>
      <c r="V28" s="206"/>
      <c r="W28" s="174"/>
      <c r="X28" s="170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045"/>
      <c r="AJ28" s="11"/>
      <c r="AK28" s="11"/>
      <c r="AL28" s="11"/>
      <c r="AM28" s="11"/>
      <c r="AN28" s="16"/>
      <c r="AO28" s="16"/>
      <c r="AP28" s="33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1" ht="13.5" customHeight="1">
      <c r="C29" s="104"/>
      <c r="D29"/>
      <c r="E29"/>
      <c r="F29"/>
      <c r="G29"/>
      <c r="H29"/>
      <c r="I29"/>
      <c r="J29" s="927"/>
      <c r="K29" s="60"/>
      <c r="L29" s="362"/>
      <c r="M29" s="60"/>
      <c r="N29" s="55"/>
      <c r="O29" s="11"/>
      <c r="P29" s="56"/>
      <c r="Q29" s="11"/>
      <c r="R29" s="11"/>
      <c r="S29" s="189"/>
      <c r="T29" s="189"/>
      <c r="U29" s="189"/>
      <c r="V29" s="349"/>
      <c r="W29" s="174"/>
      <c r="X29" s="170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70"/>
      <c r="AN29" s="16"/>
      <c r="AO29" s="16"/>
      <c r="AP29" s="33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1" ht="15.75" customHeight="1">
      <c r="D30"/>
      <c r="E30"/>
      <c r="F30" s="30"/>
      <c r="G30" s="947"/>
      <c r="H30"/>
      <c r="I30" s="30"/>
      <c r="J30" s="30"/>
      <c r="K30" s="1811"/>
      <c r="L30" s="7"/>
      <c r="M30" s="16"/>
      <c r="N30" s="44"/>
      <c r="O30" s="7"/>
      <c r="P30" s="16"/>
      <c r="Q30" s="11"/>
      <c r="R30" s="11"/>
      <c r="S30" s="280"/>
      <c r="T30" s="280"/>
      <c r="U30" s="280"/>
      <c r="V30" s="280"/>
      <c r="W30" s="337"/>
      <c r="X30" s="1046"/>
      <c r="Y30" s="280"/>
      <c r="Z30" s="337"/>
      <c r="AA30" s="337"/>
      <c r="AB30" s="280"/>
      <c r="AC30" s="1047"/>
      <c r="AD30" s="280"/>
      <c r="AE30" s="280"/>
      <c r="AF30" s="158"/>
      <c r="AG30" s="189"/>
      <c r="AH30" s="189"/>
      <c r="AI30" s="189"/>
      <c r="AJ30" s="158"/>
      <c r="AN30" s="16"/>
      <c r="AO30" s="16"/>
      <c r="AP30" s="17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1" ht="19.5" customHeight="1">
      <c r="C31" s="948" t="s">
        <v>616</v>
      </c>
      <c r="E31"/>
      <c r="G31"/>
      <c r="H31"/>
      <c r="I31"/>
      <c r="J31"/>
      <c r="K31" s="11"/>
      <c r="L31" s="1812"/>
      <c r="M31" s="11"/>
      <c r="N31" s="1813"/>
      <c r="O31" s="7"/>
      <c r="P31" s="16"/>
      <c r="Q31" s="11"/>
      <c r="R31" s="11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189"/>
      <c r="AG31" s="189"/>
      <c r="AH31" s="189"/>
      <c r="AI31" s="189"/>
      <c r="AN31" s="16"/>
      <c r="AO31" s="16"/>
      <c r="AP31" s="54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1" ht="15.75" customHeight="1">
      <c r="D32"/>
      <c r="E32"/>
      <c r="F32"/>
      <c r="G32"/>
      <c r="H32"/>
      <c r="I32"/>
      <c r="J32"/>
      <c r="K32" s="11"/>
      <c r="L32" s="11"/>
      <c r="M32" s="11"/>
      <c r="N32" s="1813"/>
      <c r="O32" s="7"/>
      <c r="P32" s="16"/>
      <c r="Q32" s="11"/>
      <c r="R32" s="11"/>
      <c r="S32" s="189"/>
      <c r="T32" s="189"/>
      <c r="U32" s="189"/>
      <c r="V32" s="337"/>
      <c r="W32" s="337"/>
      <c r="X32" s="189"/>
      <c r="Y32" s="337"/>
      <c r="Z32" s="337"/>
      <c r="AA32" s="189"/>
      <c r="AB32" s="174"/>
      <c r="AC32" s="189"/>
      <c r="AD32" s="189"/>
      <c r="AE32" s="189"/>
      <c r="AF32" s="189"/>
      <c r="AG32" s="189"/>
      <c r="AH32" s="189"/>
      <c r="AI32" s="189"/>
      <c r="AN32" s="16"/>
      <c r="AO32" s="16"/>
      <c r="AP32" s="54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4.25" customHeight="1">
      <c r="D33"/>
      <c r="E33"/>
      <c r="F33"/>
      <c r="G33"/>
      <c r="H33"/>
      <c r="I33"/>
      <c r="J33"/>
      <c r="K33" s="7"/>
      <c r="L33" s="11"/>
      <c r="M33" s="11"/>
      <c r="N33" s="61"/>
      <c r="O33" s="7"/>
      <c r="P33" s="16"/>
      <c r="Q33" s="11"/>
      <c r="R33" s="11"/>
      <c r="S33" s="1049"/>
      <c r="T33" s="1050"/>
      <c r="U33" s="1051"/>
      <c r="V33" s="1052"/>
      <c r="W33" s="1053"/>
      <c r="X33" s="1053"/>
      <c r="Y33" s="1053"/>
      <c r="Z33" s="1053"/>
      <c r="AA33" s="1053"/>
      <c r="AB33" s="1053"/>
      <c r="AC33" s="1049"/>
      <c r="AD33" s="1049"/>
      <c r="AE33" s="1038"/>
      <c r="AF33" s="189"/>
      <c r="AG33" s="189"/>
      <c r="AH33" s="189"/>
      <c r="AI33" s="189"/>
      <c r="AN33" s="16"/>
      <c r="AO33" s="16"/>
      <c r="AP33" s="33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22.5" customHeight="1">
      <c r="B34" s="953"/>
      <c r="C34" s="954"/>
      <c r="D34" s="955"/>
      <c r="E34" s="956"/>
      <c r="F34" s="58"/>
      <c r="G34" s="58"/>
      <c r="H34" s="58"/>
      <c r="I34" s="58"/>
      <c r="J34" s="58"/>
      <c r="K34" s="1815"/>
      <c r="L34" s="1814"/>
      <c r="M34" s="1814"/>
      <c r="N34" s="74"/>
      <c r="O34" s="7"/>
      <c r="P34" s="16"/>
      <c r="Q34" s="11"/>
      <c r="R34" s="11"/>
      <c r="S34" s="315"/>
      <c r="T34" s="315"/>
      <c r="U34" s="315"/>
      <c r="V34" s="1054"/>
      <c r="W34" s="315"/>
      <c r="X34" s="315"/>
      <c r="Y34" s="315"/>
      <c r="Z34" s="315"/>
      <c r="AA34" s="315"/>
      <c r="AB34" s="315"/>
      <c r="AC34" s="315"/>
      <c r="AD34" s="315"/>
      <c r="AE34" s="315"/>
      <c r="AF34" s="170"/>
      <c r="AG34" s="189"/>
      <c r="AH34" s="189"/>
      <c r="AI34" s="189"/>
      <c r="AN34" s="57"/>
      <c r="AO34" s="16"/>
      <c r="AP34" s="33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20.25" customHeight="1">
      <c r="B35" s="34"/>
      <c r="C35" s="34"/>
      <c r="D35" s="34"/>
      <c r="E35" s="957"/>
      <c r="F35" s="34"/>
      <c r="G35" s="34"/>
      <c r="H35" s="34"/>
      <c r="I35" s="34"/>
      <c r="J35" s="34"/>
      <c r="K35" s="67"/>
      <c r="L35" s="67"/>
      <c r="M35" s="67"/>
      <c r="N35" s="61"/>
      <c r="O35" s="7"/>
      <c r="P35" s="16"/>
      <c r="Q35" s="11"/>
      <c r="R35" s="11"/>
      <c r="S35" s="207"/>
      <c r="T35" s="797"/>
      <c r="U35" s="999"/>
      <c r="V35" s="999"/>
      <c r="W35" s="999"/>
      <c r="X35" s="999"/>
      <c r="Y35" s="999"/>
      <c r="Z35" s="999"/>
      <c r="AA35" s="999"/>
      <c r="AB35" s="999"/>
      <c r="AC35" s="999"/>
      <c r="AD35" s="999"/>
      <c r="AE35" s="369"/>
      <c r="AF35" s="189"/>
      <c r="AG35" s="189"/>
      <c r="AH35" s="189"/>
      <c r="AI35" s="189"/>
      <c r="AN35" s="16"/>
      <c r="AO35" s="16"/>
      <c r="AP35" s="33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8" customHeight="1">
      <c r="B36" s="945"/>
      <c r="C36" s="945"/>
      <c r="D36" s="949"/>
      <c r="E36" s="958"/>
      <c r="F36" s="945"/>
      <c r="G36" s="937"/>
      <c r="H36" s="937"/>
      <c r="I36" s="937"/>
      <c r="J36" s="937"/>
      <c r="K36" s="361"/>
      <c r="L36" s="361"/>
      <c r="M36" s="361"/>
      <c r="N36" s="61"/>
      <c r="O36" s="7"/>
      <c r="P36" s="16"/>
      <c r="Q36" s="11"/>
      <c r="R36" s="11"/>
      <c r="S36" s="1056"/>
      <c r="T36" s="1056"/>
      <c r="U36" s="1056"/>
      <c r="V36" s="1057"/>
      <c r="W36" s="1056"/>
      <c r="X36" s="1056"/>
      <c r="Y36" s="1056"/>
      <c r="Z36" s="1056"/>
      <c r="AA36" s="1056"/>
      <c r="AB36" s="1058"/>
      <c r="AC36" s="1056"/>
      <c r="AD36" s="1056"/>
      <c r="AE36" s="1056"/>
      <c r="AF36" s="189"/>
      <c r="AG36" s="189"/>
      <c r="AH36" s="189"/>
      <c r="AI36" s="189"/>
      <c r="AN36" s="16"/>
      <c r="AO36" s="16"/>
      <c r="AP36" s="33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8" customHeight="1">
      <c r="B37" s="959"/>
      <c r="C37" s="959"/>
      <c r="D37" s="959"/>
      <c r="E37" s="960"/>
      <c r="F37" s="959"/>
      <c r="G37" s="959"/>
      <c r="H37" s="961"/>
      <c r="I37" s="959"/>
      <c r="J37" s="961"/>
      <c r="K37" s="1817"/>
      <c r="L37" s="1816"/>
      <c r="M37" s="1816"/>
      <c r="N37" s="55"/>
      <c r="O37" s="11"/>
      <c r="P37" s="11"/>
      <c r="Q37" s="11"/>
      <c r="R37" s="11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N37" s="16"/>
      <c r="AO37" s="16"/>
      <c r="AP37" s="33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4.25" customHeight="1">
      <c r="D38"/>
      <c r="E38"/>
      <c r="F38"/>
      <c r="G38"/>
      <c r="H38"/>
      <c r="I38"/>
      <c r="J38"/>
      <c r="K38" s="11"/>
      <c r="L38" s="11"/>
      <c r="M38" s="11"/>
      <c r="N38" s="137"/>
      <c r="O38" s="7"/>
      <c r="P38" s="160"/>
      <c r="Q38" s="11"/>
      <c r="R38" s="11"/>
      <c r="S38" s="189"/>
      <c r="T38" s="189"/>
      <c r="U38" s="189"/>
      <c r="V38" s="189"/>
      <c r="W38" s="189"/>
      <c r="X38" s="189"/>
      <c r="Y38" s="189"/>
      <c r="Z38" s="189"/>
      <c r="AA38" s="189"/>
      <c r="AB38" s="1047"/>
      <c r="AC38" s="189"/>
      <c r="AD38" s="1047"/>
      <c r="AE38" s="189"/>
      <c r="AF38" s="189"/>
      <c r="AG38" s="189"/>
      <c r="AH38" s="189"/>
      <c r="AI38" s="189"/>
      <c r="AN38" s="29"/>
      <c r="AO38" s="29"/>
      <c r="AP38" s="33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5.75" customHeight="1">
      <c r="D39"/>
      <c r="E39"/>
      <c r="F39"/>
      <c r="G39"/>
      <c r="H39"/>
      <c r="I39"/>
      <c r="J39"/>
      <c r="K39" s="1812"/>
      <c r="L39" s="11"/>
      <c r="M39" s="1812"/>
      <c r="N39" s="43"/>
      <c r="O39" s="7"/>
      <c r="P39" s="16"/>
      <c r="Q39" s="11"/>
      <c r="R39" s="11"/>
      <c r="S39" s="189"/>
      <c r="T39" s="189"/>
      <c r="U39" s="189"/>
      <c r="V39" s="1060"/>
      <c r="W39" s="189"/>
      <c r="X39" s="189"/>
      <c r="Y39" s="189"/>
      <c r="Z39" s="189"/>
      <c r="AA39" s="189"/>
      <c r="AB39" s="189"/>
      <c r="AC39" s="189"/>
      <c r="AD39" s="1047"/>
      <c r="AE39" s="189"/>
      <c r="AF39" s="189"/>
      <c r="AG39" s="189"/>
      <c r="AH39" s="189"/>
      <c r="AI39" s="189"/>
      <c r="AN39" s="21"/>
      <c r="AO39" s="21"/>
      <c r="AP39" s="33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5.75" customHeight="1">
      <c r="D40"/>
      <c r="E40" s="355"/>
      <c r="F40"/>
      <c r="G40"/>
      <c r="H40"/>
      <c r="I40"/>
      <c r="J40"/>
      <c r="K40" s="11"/>
      <c r="L40" s="11"/>
      <c r="M40" s="1812"/>
      <c r="N40" s="44"/>
      <c r="O40" s="7"/>
      <c r="P40" s="16"/>
      <c r="Q40" s="11"/>
      <c r="R40" s="11"/>
      <c r="S40" s="417"/>
      <c r="T40" s="248"/>
      <c r="U40" s="418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N40" s="7"/>
      <c r="AO40" s="7"/>
      <c r="AP40" s="17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>
      <c r="B41" s="950"/>
      <c r="D41"/>
      <c r="E41"/>
      <c r="F41"/>
      <c r="G41"/>
      <c r="H41"/>
      <c r="I41"/>
      <c r="J41"/>
      <c r="K41" s="11"/>
      <c r="L41" s="11"/>
      <c r="M41" s="11"/>
      <c r="N41" s="44"/>
      <c r="O41" s="7"/>
      <c r="P41" s="16"/>
      <c r="Q41" s="11"/>
      <c r="R41" s="11"/>
      <c r="S41" s="211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361"/>
      <c r="AK41" s="361"/>
      <c r="AL41" s="361"/>
      <c r="AN41" s="21"/>
      <c r="AO41" s="21"/>
      <c r="AP41" s="33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5" customHeight="1">
      <c r="D42" s="962"/>
      <c r="E42"/>
      <c r="F42"/>
      <c r="G42"/>
      <c r="H42"/>
      <c r="I42"/>
      <c r="J42"/>
      <c r="K42" s="11"/>
      <c r="L42" s="11"/>
      <c r="M42" s="11"/>
      <c r="N42" s="44"/>
      <c r="O42" s="7"/>
      <c r="P42" s="62"/>
      <c r="Q42" s="11"/>
      <c r="R42" s="11"/>
      <c r="S42" s="210"/>
      <c r="T42" s="174"/>
      <c r="U42" s="170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1"/>
      <c r="AK42" s="11"/>
      <c r="AL42" s="11"/>
      <c r="AN42" s="21"/>
      <c r="AO42" s="21"/>
      <c r="AP42" s="33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8.75" customHeight="1">
      <c r="B43" s="963"/>
      <c r="C43" s="106"/>
      <c r="D43" s="927"/>
      <c r="E43"/>
      <c r="F43"/>
      <c r="G43" s="927"/>
      <c r="H43" s="927"/>
      <c r="I43" s="927"/>
      <c r="J43" s="927"/>
      <c r="K43" s="16"/>
      <c r="L43" s="16"/>
      <c r="M43" s="16"/>
      <c r="N43" s="44"/>
      <c r="O43" s="7"/>
      <c r="P43" s="16"/>
      <c r="Q43" s="11"/>
      <c r="R43" s="11"/>
      <c r="S43" s="206"/>
      <c r="T43" s="174"/>
      <c r="U43" s="170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1"/>
      <c r="AK43" s="11"/>
      <c r="AL43" s="11"/>
      <c r="AN43" s="21"/>
      <c r="AO43" s="21"/>
      <c r="AP43" s="33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25.5" customHeight="1">
      <c r="B44" s="933"/>
      <c r="C44" s="106"/>
      <c r="D44" s="927"/>
      <c r="E44"/>
      <c r="F44"/>
      <c r="G44" s="927"/>
      <c r="H44" s="927"/>
      <c r="I44" s="927"/>
      <c r="J44" s="927"/>
      <c r="K44" s="11"/>
      <c r="L44" s="11"/>
      <c r="M44" s="11"/>
      <c r="N44" s="46"/>
      <c r="O44" s="7"/>
      <c r="P44" s="16"/>
      <c r="Q44" s="11"/>
      <c r="R44" s="11"/>
      <c r="S44" s="206"/>
      <c r="T44" s="174"/>
      <c r="U44" s="170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1"/>
      <c r="AK44" s="11"/>
      <c r="AL44" s="11"/>
      <c r="AN44" s="32"/>
      <c r="AO44" s="21"/>
      <c r="AP44" s="33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17.25" customHeight="1">
      <c r="B45" s="933"/>
      <c r="C45" s="1" t="s">
        <v>617</v>
      </c>
      <c r="D45"/>
      <c r="E45"/>
      <c r="F45"/>
      <c r="G45" t="s">
        <v>230</v>
      </c>
      <c r="H45"/>
      <c r="I45"/>
      <c r="J45" t="s">
        <v>404</v>
      </c>
      <c r="K45" s="16"/>
      <c r="L45" s="16"/>
      <c r="M45" s="11"/>
      <c r="N45" s="11"/>
      <c r="O45" s="11"/>
      <c r="P45" s="56"/>
      <c r="Q45" s="11"/>
      <c r="R45" s="44"/>
      <c r="S45" s="206"/>
      <c r="T45" s="174"/>
      <c r="U45" s="188"/>
      <c r="V45" s="158"/>
      <c r="W45" s="207"/>
      <c r="X45" s="207"/>
      <c r="Y45" s="207"/>
      <c r="Z45" s="366"/>
      <c r="AA45" s="207"/>
      <c r="AB45" s="207"/>
      <c r="AC45" s="207"/>
      <c r="AD45" s="207"/>
      <c r="AE45" s="207"/>
      <c r="AF45" s="207"/>
      <c r="AG45" s="189"/>
      <c r="AH45" s="189"/>
      <c r="AI45" s="189"/>
      <c r="AJ45" s="16"/>
      <c r="AK45" s="16"/>
      <c r="AL45" s="11"/>
      <c r="AM45" s="21"/>
      <c r="AN45" s="21"/>
      <c r="AO45" s="21"/>
      <c r="AP45" s="33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5.75" customHeight="1">
      <c r="R46" s="43"/>
      <c r="S46" s="206"/>
      <c r="T46" s="174"/>
      <c r="U46" s="170"/>
      <c r="V46" s="158"/>
      <c r="W46" s="207"/>
      <c r="X46" s="207"/>
      <c r="Y46" s="207"/>
      <c r="Z46" s="366"/>
      <c r="AA46" s="207"/>
      <c r="AB46" s="207"/>
      <c r="AC46" s="207"/>
      <c r="AD46" s="207"/>
      <c r="AE46" s="207"/>
      <c r="AF46" s="207"/>
      <c r="AG46" s="189"/>
      <c r="AH46" s="189"/>
      <c r="AI46" s="189"/>
      <c r="AJ46" s="16"/>
      <c r="AK46" s="16"/>
      <c r="AL46" s="11"/>
      <c r="AM46" s="21"/>
      <c r="AN46" s="21"/>
      <c r="AO46" s="21"/>
      <c r="AP46" s="33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" customHeight="1">
      <c r="R47" s="55"/>
      <c r="S47" s="210"/>
      <c r="T47" s="174"/>
      <c r="U47" s="170"/>
      <c r="V47" s="158"/>
      <c r="W47" s="207"/>
      <c r="X47" s="207"/>
      <c r="Y47" s="207"/>
      <c r="Z47" s="366"/>
      <c r="AA47" s="207"/>
      <c r="AB47" s="207"/>
      <c r="AC47" s="207"/>
      <c r="AD47" s="207"/>
      <c r="AE47" s="207"/>
      <c r="AF47" s="207"/>
      <c r="AG47" s="189"/>
      <c r="AH47" s="189"/>
      <c r="AI47" s="189"/>
      <c r="AJ47" s="11"/>
      <c r="AK47" s="16"/>
      <c r="AL47" s="11"/>
      <c r="AM47" s="21"/>
      <c r="AN47" s="7"/>
      <c r="AO47" s="7"/>
      <c r="AP47" s="16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9.5" customHeight="1">
      <c r="S48" s="211"/>
      <c r="T48" s="189"/>
      <c r="U48" s="189"/>
      <c r="V48" s="170"/>
      <c r="W48" s="170"/>
      <c r="X48" s="170"/>
      <c r="Y48" s="170"/>
      <c r="Z48" s="170"/>
      <c r="AA48" s="170"/>
      <c r="AB48" s="189"/>
      <c r="AC48" s="189"/>
      <c r="AD48" s="189"/>
      <c r="AE48" s="189"/>
      <c r="AF48" s="189"/>
      <c r="AG48" s="189"/>
      <c r="AH48" s="189"/>
      <c r="AI48" s="189"/>
      <c r="AJ48" s="11"/>
      <c r="AK48" s="16"/>
      <c r="AL48" s="11"/>
      <c r="AM48" s="21"/>
      <c r="AN48" s="7"/>
      <c r="AO48" s="7"/>
      <c r="AP48" s="62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5.75" customHeight="1">
      <c r="S49" s="210"/>
      <c r="T49" s="174"/>
      <c r="U49" s="170"/>
      <c r="V49" s="207"/>
      <c r="W49" s="207"/>
      <c r="X49" s="207"/>
      <c r="Y49" s="366"/>
      <c r="Z49" s="1062"/>
      <c r="AA49" s="1062"/>
      <c r="AB49" s="1062"/>
      <c r="AC49" s="1062"/>
      <c r="AD49" s="207"/>
      <c r="AE49" s="368"/>
      <c r="AF49" s="207"/>
      <c r="AG49" s="189"/>
      <c r="AH49" s="189"/>
      <c r="AI49" s="189"/>
      <c r="AJ49" s="22"/>
      <c r="AK49" s="22"/>
      <c r="AL49" s="11"/>
      <c r="AM49" s="11"/>
      <c r="AN49" s="21"/>
      <c r="AO49" s="21"/>
      <c r="AP49" s="33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7.25" customHeight="1">
      <c r="R50" s="17"/>
      <c r="S50" s="206"/>
      <c r="T50" s="174"/>
      <c r="U50" s="170"/>
      <c r="V50" s="369"/>
      <c r="W50" s="1064"/>
      <c r="X50" s="369"/>
      <c r="Y50" s="366"/>
      <c r="Z50" s="369"/>
      <c r="AA50" s="369"/>
      <c r="AB50" s="1005"/>
      <c r="AC50" s="1063"/>
      <c r="AD50" s="369"/>
      <c r="AE50" s="1005"/>
      <c r="AF50" s="1064"/>
      <c r="AG50" s="189"/>
      <c r="AH50" s="189"/>
      <c r="AI50" s="189"/>
      <c r="AJ50" s="22"/>
      <c r="AK50" s="22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7.25" customHeight="1">
      <c r="R51" s="17"/>
      <c r="S51" s="206"/>
      <c r="T51" s="174"/>
      <c r="U51" s="170"/>
      <c r="V51" s="207"/>
      <c r="W51" s="207"/>
      <c r="X51" s="367"/>
      <c r="Y51" s="366"/>
      <c r="Z51" s="207"/>
      <c r="AA51" s="369"/>
      <c r="AB51" s="369"/>
      <c r="AC51" s="369"/>
      <c r="AD51" s="369"/>
      <c r="AE51" s="369"/>
      <c r="AF51" s="369"/>
      <c r="AG51" s="189"/>
      <c r="AH51" s="189"/>
      <c r="AI51" s="189"/>
      <c r="AJ51" s="11"/>
      <c r="AK51" s="16"/>
      <c r="AL51" s="16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5.75" customHeight="1">
      <c r="S52" s="206"/>
      <c r="T52" s="174"/>
      <c r="U52" s="188"/>
      <c r="V52" s="207"/>
      <c r="W52" s="207"/>
      <c r="X52" s="207"/>
      <c r="Y52" s="366"/>
      <c r="Z52" s="207"/>
      <c r="AA52" s="207"/>
      <c r="AB52" s="207"/>
      <c r="AC52" s="207"/>
      <c r="AD52" s="207"/>
      <c r="AE52" s="207"/>
      <c r="AF52" s="207"/>
      <c r="AG52" s="189"/>
      <c r="AH52" s="189"/>
      <c r="AI52" s="189"/>
      <c r="AJ52" s="11"/>
      <c r="AK52" s="22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5.75" customHeight="1">
      <c r="C53" s="12" t="s">
        <v>599</v>
      </c>
      <c r="S53" s="206"/>
      <c r="T53" s="174"/>
      <c r="U53" s="170"/>
      <c r="V53" s="207"/>
      <c r="W53" s="207"/>
      <c r="X53" s="207"/>
      <c r="Y53" s="366"/>
      <c r="Z53" s="207"/>
      <c r="AA53" s="207"/>
      <c r="AB53" s="207"/>
      <c r="AC53" s="207"/>
      <c r="AD53" s="207"/>
      <c r="AE53" s="207"/>
      <c r="AF53" s="207"/>
      <c r="AG53" s="189"/>
      <c r="AH53" s="189"/>
      <c r="AI53" s="189"/>
      <c r="AJ53" s="16"/>
      <c r="AK53" s="16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5.75" customHeight="1">
      <c r="B54" s="1818" t="s">
        <v>600</v>
      </c>
      <c r="D54"/>
      <c r="E54"/>
      <c r="F54"/>
      <c r="H54"/>
      <c r="J54" s="36">
        <v>0.25</v>
      </c>
      <c r="K54"/>
      <c r="L54"/>
      <c r="M54"/>
      <c r="N54"/>
      <c r="O54"/>
      <c r="P54"/>
      <c r="S54" s="210"/>
      <c r="T54" s="174"/>
      <c r="U54" s="170"/>
      <c r="V54" s="207"/>
      <c r="W54" s="207"/>
      <c r="X54" s="207"/>
      <c r="Y54" s="366"/>
      <c r="Z54" s="207"/>
      <c r="AA54" s="207"/>
      <c r="AB54" s="207"/>
      <c r="AC54" s="207"/>
      <c r="AD54" s="207"/>
      <c r="AE54" s="207"/>
      <c r="AF54" s="207"/>
      <c r="AG54" s="189"/>
      <c r="AH54" s="189"/>
      <c r="AI54" s="189"/>
      <c r="AJ54" s="16"/>
      <c r="AK54" s="16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7.25" customHeight="1">
      <c r="C55" s="26" t="s">
        <v>601</v>
      </c>
      <c r="D55"/>
      <c r="E55"/>
      <c r="F55" s="26"/>
      <c r="G55" s="26"/>
      <c r="H55" s="27"/>
      <c r="I55" s="27"/>
      <c r="J55" s="27"/>
      <c r="K55" s="27"/>
      <c r="L55" s="27"/>
      <c r="M55"/>
      <c r="N55"/>
      <c r="O55"/>
      <c r="P55"/>
      <c r="Q55" s="11"/>
      <c r="S55" s="213"/>
      <c r="T55" s="189"/>
      <c r="U55" s="205"/>
      <c r="V55" s="207"/>
      <c r="W55" s="367"/>
      <c r="X55" s="207"/>
      <c r="Y55" s="366"/>
      <c r="Z55" s="207"/>
      <c r="AA55" s="207"/>
      <c r="AB55" s="207"/>
      <c r="AC55" s="207"/>
      <c r="AD55" s="207"/>
      <c r="AE55" s="207"/>
      <c r="AF55" s="368"/>
      <c r="AG55" s="189"/>
      <c r="AH55" s="189"/>
      <c r="AI55" s="189"/>
      <c r="AJ55" s="16"/>
      <c r="AK55" s="16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8" customHeight="1">
      <c r="B56" s="26"/>
      <c r="D56" s="1090" t="s">
        <v>602</v>
      </c>
      <c r="E56"/>
      <c r="F56"/>
      <c r="G56"/>
      <c r="H56"/>
      <c r="I56"/>
      <c r="J56"/>
      <c r="K56" s="27"/>
      <c r="L56" s="27"/>
      <c r="M56" s="27"/>
      <c r="N56"/>
      <c r="O56"/>
      <c r="P56"/>
      <c r="Q56" s="43"/>
      <c r="R56" s="11"/>
      <c r="S56" s="206"/>
      <c r="T56" s="174"/>
      <c r="U56" s="206"/>
      <c r="V56" s="1045"/>
      <c r="W56" s="170"/>
      <c r="X56" s="170"/>
      <c r="Y56" s="170"/>
      <c r="Z56" s="170"/>
      <c r="AA56" s="170"/>
      <c r="AB56" s="170"/>
      <c r="AC56" s="170"/>
      <c r="AD56" s="170"/>
      <c r="AE56" s="198"/>
      <c r="AF56" s="189"/>
      <c r="AG56" s="189"/>
      <c r="AH56" s="189"/>
      <c r="AI56" s="189"/>
      <c r="AJ56" s="22"/>
      <c r="AK56" s="22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5" customHeight="1">
      <c r="K57" s="27"/>
      <c r="L57" s="27"/>
      <c r="M57"/>
      <c r="N57" s="23"/>
      <c r="O57"/>
      <c r="P57" s="3"/>
      <c r="Q57" s="44"/>
      <c r="R57" s="11"/>
      <c r="S57" s="189"/>
      <c r="T57" s="174"/>
      <c r="U57" s="189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89"/>
      <c r="AG57" s="189"/>
      <c r="AH57" s="189"/>
      <c r="AI57" s="189"/>
      <c r="AJ57" s="16"/>
      <c r="AK57" s="16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8.75" customHeight="1">
      <c r="B58" s="30" t="s">
        <v>257</v>
      </c>
      <c r="C58" s="27"/>
      <c r="D58"/>
      <c r="E58" s="30" t="s">
        <v>0</v>
      </c>
      <c r="F58"/>
      <c r="G58" s="30" t="s">
        <v>603</v>
      </c>
      <c r="H58" s="27"/>
      <c r="I58" s="27"/>
      <c r="K58"/>
      <c r="L58"/>
      <c r="M58"/>
      <c r="N58"/>
      <c r="O58"/>
      <c r="P58"/>
      <c r="Q58" s="44"/>
      <c r="R58" s="11"/>
      <c r="S58" s="208"/>
      <c r="T58" s="174"/>
      <c r="U58" s="170"/>
      <c r="V58" s="1045"/>
      <c r="W58" s="170"/>
      <c r="X58" s="170"/>
      <c r="Y58" s="170"/>
      <c r="Z58" s="170"/>
      <c r="AA58" s="170"/>
      <c r="AB58" s="170"/>
      <c r="AC58" s="1055"/>
      <c r="AD58" s="170"/>
      <c r="AE58" s="198"/>
      <c r="AF58" s="189"/>
      <c r="AG58" s="189"/>
      <c r="AH58" s="189"/>
      <c r="AI58" s="189"/>
      <c r="AJ58" s="22"/>
      <c r="AK58" s="22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8" customHeight="1" thickBot="1">
      <c r="D59" s="35"/>
      <c r="F59"/>
      <c r="H59" s="26"/>
      <c r="I59" s="27"/>
      <c r="J59" s="27"/>
      <c r="L59" s="242"/>
      <c r="M59" s="242"/>
      <c r="N59" s="198"/>
      <c r="O59" s="242"/>
      <c r="P59" s="242"/>
      <c r="Q59" s="242"/>
      <c r="R59" s="242"/>
      <c r="S59" s="206"/>
      <c r="T59" s="174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212"/>
      <c r="AF59" s="189"/>
      <c r="AG59" s="189"/>
      <c r="AH59" s="189"/>
      <c r="AI59" s="189"/>
      <c r="AJ59" s="5"/>
      <c r="AK59" s="5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6.5" customHeight="1" thickBot="1">
      <c r="B60" s="1799" t="s">
        <v>504</v>
      </c>
      <c r="C60" s="133"/>
      <c r="D60" s="1800" t="s">
        <v>505</v>
      </c>
      <c r="E60" s="1561" t="s">
        <v>506</v>
      </c>
      <c r="F60" s="1561"/>
      <c r="G60" s="1561"/>
      <c r="H60" s="1801" t="s">
        <v>507</v>
      </c>
      <c r="I60" s="1884" t="s">
        <v>508</v>
      </c>
      <c r="J60" s="1607" t="s">
        <v>509</v>
      </c>
      <c r="L60" s="999"/>
      <c r="M60" s="999"/>
      <c r="N60" s="999"/>
      <c r="O60" s="999"/>
      <c r="P60" s="999"/>
      <c r="Q60" s="999"/>
      <c r="R60" s="999"/>
      <c r="S60" s="189"/>
      <c r="T60" s="189"/>
      <c r="U60" s="205"/>
      <c r="V60" s="189"/>
      <c r="W60" s="189"/>
      <c r="X60" s="189"/>
      <c r="Y60" s="189"/>
      <c r="Z60" s="189"/>
      <c r="AA60" s="189"/>
      <c r="AB60" s="189"/>
      <c r="AC60" s="189"/>
      <c r="AD60" s="314"/>
      <c r="AE60" s="212"/>
      <c r="AF60" s="189"/>
      <c r="AG60" s="189"/>
      <c r="AH60" s="189"/>
      <c r="AI60" s="189"/>
      <c r="AJ60" s="5"/>
      <c r="AK60" s="5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5" customHeight="1">
      <c r="B61" s="1802" t="s">
        <v>510</v>
      </c>
      <c r="C61" s="1566" t="s">
        <v>511</v>
      </c>
      <c r="D61" s="1803" t="s">
        <v>512</v>
      </c>
      <c r="E61" s="1804" t="s">
        <v>513</v>
      </c>
      <c r="F61" s="1804" t="s">
        <v>77</v>
      </c>
      <c r="G61" s="1804" t="s">
        <v>78</v>
      </c>
      <c r="H61" s="1805" t="s">
        <v>514</v>
      </c>
      <c r="I61" s="1570" t="s">
        <v>515</v>
      </c>
      <c r="J61" s="1571" t="s">
        <v>516</v>
      </c>
      <c r="L61" s="212"/>
      <c r="M61" s="212"/>
      <c r="N61" s="212"/>
      <c r="O61" s="212"/>
      <c r="P61" s="212"/>
      <c r="Q61" s="212"/>
      <c r="R61" s="349"/>
      <c r="S61" s="186"/>
      <c r="T61" s="174"/>
      <c r="U61" s="207"/>
      <c r="V61" s="189"/>
      <c r="W61" s="189"/>
      <c r="X61" s="189"/>
      <c r="Y61" s="189"/>
      <c r="Z61" s="1059"/>
      <c r="AA61" s="1059"/>
      <c r="AB61" s="1059"/>
      <c r="AC61" s="1059"/>
      <c r="AD61" s="1059"/>
      <c r="AE61" s="198"/>
      <c r="AF61" s="189"/>
      <c r="AG61" s="189"/>
      <c r="AH61" s="189"/>
      <c r="AI61" s="189"/>
      <c r="AJ61" s="22"/>
      <c r="AK61" s="22"/>
      <c r="AL61" s="11"/>
      <c r="AM61" s="11"/>
      <c r="AN61" s="3"/>
      <c r="AO61" s="3"/>
      <c r="AP61" s="67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3.5" customHeight="1" thickBot="1">
      <c r="A62" s="88"/>
      <c r="B62" s="1806"/>
      <c r="C62" s="1573"/>
      <c r="D62" s="1574"/>
      <c r="E62" s="1576" t="s">
        <v>6</v>
      </c>
      <c r="F62" s="1576" t="s">
        <v>7</v>
      </c>
      <c r="G62" s="1576" t="s">
        <v>8</v>
      </c>
      <c r="H62" s="1576" t="s">
        <v>517</v>
      </c>
      <c r="I62" s="1577" t="s">
        <v>518</v>
      </c>
      <c r="J62" s="1578" t="s">
        <v>519</v>
      </c>
      <c r="L62" s="206"/>
      <c r="M62" s="174"/>
      <c r="N62" s="170"/>
      <c r="O62" s="369"/>
      <c r="P62" s="1063"/>
      <c r="Q62" s="369"/>
      <c r="R62" s="366"/>
      <c r="S62" s="369"/>
      <c r="T62" s="369"/>
      <c r="U62" s="1005"/>
      <c r="V62" s="1063"/>
      <c r="W62" s="369"/>
      <c r="X62" s="1005"/>
      <c r="Y62" s="369"/>
      <c r="Z62" s="1551"/>
      <c r="AA62" s="369"/>
      <c r="AB62" s="223"/>
      <c r="AC62" s="369"/>
      <c r="AD62" s="1005"/>
      <c r="AE62" s="1005"/>
      <c r="AF62" s="369"/>
      <c r="AG62" s="369"/>
      <c r="AH62" s="369"/>
      <c r="AI62" s="170"/>
      <c r="AJ62" s="22"/>
      <c r="AK62" s="22"/>
      <c r="AL62" s="11"/>
      <c r="AM62" s="32"/>
      <c r="AN62" s="21"/>
      <c r="AO62" s="33"/>
      <c r="AP62" s="33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 ht="18" customHeight="1">
      <c r="B63" s="133"/>
      <c r="C63" s="606" t="s">
        <v>604</v>
      </c>
      <c r="D63" s="583" t="s">
        <v>408</v>
      </c>
      <c r="E63" s="966">
        <v>4.0019999999999998</v>
      </c>
      <c r="F63" s="967">
        <v>4.2430000000000003</v>
      </c>
      <c r="G63" s="968">
        <v>22.335000000000001</v>
      </c>
      <c r="H63" s="1533">
        <f t="shared" ref="H63" si="0">G63*4+F63*9+E63*4</f>
        <v>143.53500000000003</v>
      </c>
      <c r="I63" s="1819">
        <v>3</v>
      </c>
      <c r="J63" s="1820" t="s">
        <v>605</v>
      </c>
      <c r="L63" s="206"/>
      <c r="M63" s="174"/>
      <c r="N63" s="157"/>
      <c r="O63" s="207"/>
      <c r="P63" s="207"/>
      <c r="Q63" s="367"/>
      <c r="R63" s="366"/>
      <c r="S63" s="207"/>
      <c r="T63" s="369"/>
      <c r="U63" s="369"/>
      <c r="V63" s="369"/>
      <c r="W63" s="369"/>
      <c r="X63" s="369"/>
      <c r="Y63" s="369"/>
      <c r="Z63" s="369"/>
      <c r="AA63" s="369"/>
      <c r="AB63" s="206"/>
      <c r="AC63" s="207"/>
      <c r="AD63" s="207"/>
      <c r="AE63" s="207"/>
      <c r="AF63" s="207"/>
      <c r="AG63" s="207"/>
      <c r="AH63" s="369"/>
      <c r="AI63" s="189"/>
      <c r="AJ63" s="22"/>
      <c r="AK63" s="22"/>
      <c r="AL63" s="11"/>
      <c r="AM63" s="21"/>
      <c r="AN63" s="21"/>
      <c r="AO63" s="33"/>
      <c r="AP63" s="33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5.75" customHeight="1">
      <c r="B64" s="1582" t="s">
        <v>521</v>
      </c>
      <c r="C64" s="641" t="s">
        <v>491</v>
      </c>
      <c r="D64" s="973"/>
      <c r="E64" s="974">
        <v>1.7270000000000001</v>
      </c>
      <c r="F64" s="975">
        <v>1.4750000000000001</v>
      </c>
      <c r="G64" s="976">
        <v>3.2869999999999999</v>
      </c>
      <c r="H64" s="1532">
        <f>G64*4+F64*9+E64*4</f>
        <v>33.331000000000003</v>
      </c>
      <c r="I64" s="1821"/>
      <c r="J64" s="1589" t="s">
        <v>407</v>
      </c>
      <c r="L64" s="223"/>
      <c r="M64" s="201"/>
      <c r="N64" s="157"/>
      <c r="O64" s="207"/>
      <c r="P64" s="207"/>
      <c r="Q64" s="207"/>
      <c r="R64" s="366"/>
      <c r="S64" s="1062"/>
      <c r="T64" s="1062"/>
      <c r="U64" s="1062"/>
      <c r="V64" s="1062"/>
      <c r="W64" s="207"/>
      <c r="X64" s="368"/>
      <c r="Y64" s="207"/>
      <c r="Z64" s="207"/>
      <c r="AA64" s="218"/>
      <c r="AB64" s="189"/>
      <c r="AC64" s="207"/>
      <c r="AD64" s="207"/>
      <c r="AE64" s="207"/>
      <c r="AF64" s="207"/>
      <c r="AG64" s="207"/>
      <c r="AH64" s="369"/>
      <c r="AI64" s="189"/>
      <c r="AJ64" s="16"/>
      <c r="AK64" s="16"/>
      <c r="AL64" s="11"/>
      <c r="AM64" s="70"/>
      <c r="AN64" s="21"/>
      <c r="AO64" s="33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1.25" customHeight="1">
      <c r="B65" s="1586" t="s">
        <v>522</v>
      </c>
      <c r="C65" s="1467" t="s">
        <v>350</v>
      </c>
      <c r="D65" s="973" t="s">
        <v>606</v>
      </c>
      <c r="E65" s="978">
        <v>10.3</v>
      </c>
      <c r="F65" s="975">
        <v>15.9</v>
      </c>
      <c r="G65" s="975">
        <v>10.7</v>
      </c>
      <c r="H65" s="1532">
        <f t="shared" ref="H65" si="1">G65*4+F65*9+E65*4</f>
        <v>227.09999999999997</v>
      </c>
      <c r="I65" s="1821">
        <v>12</v>
      </c>
      <c r="J65" s="1591" t="s">
        <v>232</v>
      </c>
      <c r="L65" s="206"/>
      <c r="M65" s="174"/>
      <c r="N65" s="158"/>
      <c r="O65" s="207"/>
      <c r="P65" s="207"/>
      <c r="Q65" s="207"/>
      <c r="R65" s="366"/>
      <c r="S65" s="207"/>
      <c r="T65" s="1062"/>
      <c r="U65" s="207"/>
      <c r="V65" s="207"/>
      <c r="W65" s="207"/>
      <c r="X65" s="207"/>
      <c r="Y65" s="207"/>
      <c r="Z65" s="207"/>
      <c r="AA65" s="369"/>
      <c r="AB65" s="208"/>
      <c r="AC65" s="369"/>
      <c r="AD65" s="369"/>
      <c r="AE65" s="369"/>
      <c r="AF65" s="369"/>
      <c r="AG65" s="369"/>
      <c r="AH65" s="369"/>
      <c r="AI65" s="189"/>
      <c r="AJ65" s="22"/>
      <c r="AK65" s="22"/>
      <c r="AL65" s="11"/>
      <c r="AM65" s="21"/>
      <c r="AN65" s="21"/>
      <c r="AO65" s="33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4.25" customHeight="1">
      <c r="B66" s="1881" t="s">
        <v>17</v>
      </c>
      <c r="C66" s="786" t="s">
        <v>480</v>
      </c>
      <c r="D66" s="685">
        <v>200</v>
      </c>
      <c r="E66" s="982">
        <v>0.66200000000000003</v>
      </c>
      <c r="F66" s="980">
        <v>0.09</v>
      </c>
      <c r="G66" s="980">
        <v>31.05</v>
      </c>
      <c r="H66" s="1534">
        <f>G66*4+F66*9+E66*4</f>
        <v>127.658</v>
      </c>
      <c r="I66" s="1822">
        <v>24</v>
      </c>
      <c r="J66" s="1593" t="s">
        <v>18</v>
      </c>
      <c r="L66" s="206"/>
      <c r="M66" s="174"/>
      <c r="N66" s="158"/>
      <c r="O66" s="207"/>
      <c r="P66" s="207"/>
      <c r="Q66" s="207"/>
      <c r="R66" s="366"/>
      <c r="S66" s="207"/>
      <c r="T66" s="207"/>
      <c r="U66" s="207"/>
      <c r="V66" s="207"/>
      <c r="W66" s="207"/>
      <c r="X66" s="207"/>
      <c r="Y66" s="207"/>
      <c r="Z66" s="207"/>
      <c r="AA66" s="369"/>
      <c r="AB66" s="206"/>
      <c r="AC66" s="207"/>
      <c r="AD66" s="207"/>
      <c r="AE66" s="207"/>
      <c r="AF66" s="207"/>
      <c r="AG66" s="207"/>
      <c r="AH66" s="218"/>
      <c r="AI66" s="189"/>
      <c r="AJ66" s="16"/>
      <c r="AK66" s="16"/>
      <c r="AL66" s="11"/>
      <c r="AM66" s="7"/>
      <c r="AN66" s="7"/>
      <c r="AO66" s="17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2.75" customHeight="1">
      <c r="B67" s="1882" t="s">
        <v>523</v>
      </c>
      <c r="C67" s="786" t="s">
        <v>11</v>
      </c>
      <c r="D67" s="685">
        <v>30</v>
      </c>
      <c r="E67" s="982">
        <v>1.575</v>
      </c>
      <c r="F67" s="980">
        <v>0.21299999999999999</v>
      </c>
      <c r="G67" s="980">
        <v>12.538</v>
      </c>
      <c r="H67" s="1534">
        <f t="shared" ref="H67:H68" si="2">G67*4+F67*9+E67*4</f>
        <v>58.369</v>
      </c>
      <c r="I67" s="1822">
        <v>20</v>
      </c>
      <c r="J67" s="1593" t="s">
        <v>10</v>
      </c>
      <c r="L67" s="206"/>
      <c r="M67" s="174"/>
      <c r="N67" s="158"/>
      <c r="O67" s="207"/>
      <c r="P67" s="207"/>
      <c r="Q67" s="207"/>
      <c r="R67" s="366"/>
      <c r="S67" s="207"/>
      <c r="T67" s="207"/>
      <c r="U67" s="207"/>
      <c r="V67" s="207"/>
      <c r="W67" s="207"/>
      <c r="X67" s="207"/>
      <c r="Y67" s="207"/>
      <c r="Z67" s="207"/>
      <c r="AA67" s="369"/>
      <c r="AB67" s="209"/>
      <c r="AC67" s="207"/>
      <c r="AD67" s="207"/>
      <c r="AE67" s="207"/>
      <c r="AF67" s="207"/>
      <c r="AG67" s="207"/>
      <c r="AH67" s="218"/>
      <c r="AI67" s="189"/>
      <c r="AJ67" s="16"/>
      <c r="AK67" s="16"/>
      <c r="AL67" s="11"/>
      <c r="AM67" s="7"/>
      <c r="AN67" s="7"/>
      <c r="AO67" s="17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 thickBot="1">
      <c r="B68" s="118"/>
      <c r="C68" s="1606" t="s">
        <v>12</v>
      </c>
      <c r="D68" s="1521">
        <v>20</v>
      </c>
      <c r="E68" s="1029">
        <v>1.1299999999999999</v>
      </c>
      <c r="F68" s="1031">
        <v>0.24</v>
      </c>
      <c r="G68" s="1031">
        <v>8.3699999999999992</v>
      </c>
      <c r="H68" s="1533">
        <f t="shared" si="2"/>
        <v>40.159999999999997</v>
      </c>
      <c r="I68" s="1819">
        <v>19</v>
      </c>
      <c r="J68" s="1585" t="s">
        <v>10</v>
      </c>
      <c r="L68" s="158"/>
      <c r="M68" s="1017"/>
      <c r="N68" s="170"/>
      <c r="O68" s="212"/>
      <c r="P68" s="212"/>
      <c r="Q68" s="189"/>
      <c r="R68" s="189"/>
      <c r="S68" s="1545"/>
      <c r="T68" s="1545"/>
      <c r="U68" s="1546"/>
      <c r="V68" s="1864"/>
      <c r="W68" s="1545"/>
      <c r="X68" s="1546"/>
      <c r="Y68" s="1545"/>
      <c r="Z68" s="1545"/>
      <c r="AA68" s="1545"/>
      <c r="AB68" s="209"/>
      <c r="AC68" s="170"/>
      <c r="AD68" s="170"/>
      <c r="AE68" s="189"/>
      <c r="AF68" s="189"/>
      <c r="AG68" s="189"/>
      <c r="AH68" s="189"/>
      <c r="AI68" s="189"/>
      <c r="AJ68" s="16"/>
      <c r="AK68" s="16"/>
      <c r="AL68" s="11"/>
      <c r="AM68" s="21"/>
      <c r="AN68" s="21"/>
      <c r="AO68" s="33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 thickBot="1">
      <c r="B69" s="1635" t="s">
        <v>607</v>
      </c>
      <c r="C69" s="53"/>
      <c r="D69" s="1823"/>
      <c r="E69" s="351">
        <f>SUM(E63:E68)</f>
        <v>19.395999999999997</v>
      </c>
      <c r="F69" s="222">
        <f>SUM(F63:F68)</f>
        <v>22.161000000000001</v>
      </c>
      <c r="G69" s="352">
        <f>SUM(G63:G68)</f>
        <v>88.28</v>
      </c>
      <c r="H69" s="222">
        <f>SUM(H63:H68)</f>
        <v>630.15300000000002</v>
      </c>
      <c r="I69" s="1824" t="s">
        <v>526</v>
      </c>
      <c r="J69" s="1597"/>
      <c r="L69" s="189"/>
      <c r="M69" s="1021"/>
      <c r="N69" s="189"/>
      <c r="O69" s="1074"/>
      <c r="P69" s="1074"/>
      <c r="Q69" s="1074"/>
      <c r="R69" s="1075"/>
      <c r="S69" s="1074"/>
      <c r="T69" s="1076"/>
      <c r="U69" s="1076"/>
      <c r="V69" s="1075"/>
      <c r="W69" s="1076"/>
      <c r="X69" s="1076"/>
      <c r="Y69" s="1075"/>
      <c r="Z69" s="1075"/>
      <c r="AA69" s="1865"/>
      <c r="AC69" s="189"/>
      <c r="AD69" s="189"/>
      <c r="AE69" s="189"/>
      <c r="AF69" s="189"/>
      <c r="AG69" s="189"/>
      <c r="AH69" s="189"/>
      <c r="AI69" s="189"/>
      <c r="AJ69" s="16"/>
      <c r="AK69" s="16"/>
      <c r="AL69" s="11"/>
      <c r="AM69" s="21"/>
      <c r="AN69" s="21"/>
      <c r="AO69" s="33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6.5" thickBot="1">
      <c r="B70" s="1595" t="s">
        <v>14</v>
      </c>
      <c r="C70" s="41"/>
      <c r="D70" s="68"/>
      <c r="E70" s="994">
        <v>19.25</v>
      </c>
      <c r="F70" s="995">
        <v>19.75</v>
      </c>
      <c r="G70" s="995">
        <v>83.75</v>
      </c>
      <c r="H70" s="997">
        <v>587.5</v>
      </c>
      <c r="I70" s="1598" t="s">
        <v>527</v>
      </c>
      <c r="J70" s="1599">
        <f>D66+D67+D68+110+60+100+15</f>
        <v>535</v>
      </c>
      <c r="L70" s="1862"/>
      <c r="M70" s="1866"/>
      <c r="N70" s="797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349"/>
      <c r="AC70" s="189"/>
      <c r="AD70" s="189"/>
      <c r="AE70" s="189"/>
      <c r="AF70" s="189"/>
      <c r="AG70" s="189"/>
      <c r="AH70" s="189"/>
      <c r="AI70" s="189"/>
      <c r="AJ70" s="16"/>
      <c r="AK70" s="16"/>
      <c r="AL70" s="11"/>
      <c r="AM70" s="21"/>
      <c r="AN70" s="21"/>
      <c r="AO70" s="33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 ht="12.75" customHeight="1" thickBot="1">
      <c r="L71" s="206"/>
      <c r="M71" s="174"/>
      <c r="N71" s="158"/>
      <c r="O71" s="367"/>
      <c r="P71" s="367"/>
      <c r="Q71" s="419"/>
      <c r="R71" s="366"/>
      <c r="S71" s="1062"/>
      <c r="T71" s="1062"/>
      <c r="U71" s="1062"/>
      <c r="V71" s="1062"/>
      <c r="W71" s="207"/>
      <c r="X71" s="368"/>
      <c r="Y71" s="207"/>
      <c r="Z71" s="207"/>
      <c r="AA71" s="1063"/>
      <c r="AC71" s="1047"/>
      <c r="AD71" s="280"/>
      <c r="AE71" s="280"/>
      <c r="AF71" s="158"/>
      <c r="AG71" s="189"/>
      <c r="AH71" s="189"/>
      <c r="AI71" s="189"/>
      <c r="AJ71" s="57"/>
      <c r="AK71" s="16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22.5" customHeight="1" thickBot="1">
      <c r="B72" s="1559" t="s">
        <v>504</v>
      </c>
      <c r="C72" s="133"/>
      <c r="D72" s="1560" t="s">
        <v>505</v>
      </c>
      <c r="E72" s="1561" t="s">
        <v>506</v>
      </c>
      <c r="F72" s="1561"/>
      <c r="G72" s="1561"/>
      <c r="H72" s="1562" t="s">
        <v>507</v>
      </c>
      <c r="I72" s="1563" t="s">
        <v>508</v>
      </c>
      <c r="J72" s="1564" t="s">
        <v>509</v>
      </c>
      <c r="L72" s="206"/>
      <c r="M72" s="1200"/>
      <c r="N72" s="158"/>
      <c r="O72" s="369"/>
      <c r="P72" s="1063"/>
      <c r="Q72" s="369"/>
      <c r="R72" s="366"/>
      <c r="S72" s="369"/>
      <c r="T72" s="1062"/>
      <c r="U72" s="1005"/>
      <c r="V72" s="1005"/>
      <c r="W72" s="369"/>
      <c r="X72" s="1005"/>
      <c r="Y72" s="369"/>
      <c r="Z72" s="369"/>
      <c r="AA72" s="369"/>
      <c r="AC72" s="280"/>
      <c r="AD72" s="280"/>
      <c r="AE72" s="280"/>
      <c r="AF72" s="189"/>
      <c r="AG72" s="189"/>
      <c r="AH72" s="170"/>
      <c r="AI72" s="170"/>
      <c r="AJ72" s="16"/>
      <c r="AK72" s="16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5.75" customHeight="1">
      <c r="B73" s="1565" t="s">
        <v>510</v>
      </c>
      <c r="C73" s="1566" t="s">
        <v>511</v>
      </c>
      <c r="D73" s="1567" t="s">
        <v>512</v>
      </c>
      <c r="E73" s="1568" t="s">
        <v>513</v>
      </c>
      <c r="F73" s="1568" t="s">
        <v>77</v>
      </c>
      <c r="G73" s="1568" t="s">
        <v>78</v>
      </c>
      <c r="H73" s="1569" t="s">
        <v>514</v>
      </c>
      <c r="I73" s="1570" t="s">
        <v>515</v>
      </c>
      <c r="J73" s="1571" t="s">
        <v>516</v>
      </c>
      <c r="L73" s="206"/>
      <c r="M73" s="1200"/>
      <c r="N73" s="158"/>
      <c r="O73" s="207"/>
      <c r="P73" s="207"/>
      <c r="Q73" s="367"/>
      <c r="R73" s="366"/>
      <c r="S73" s="207"/>
      <c r="T73" s="369"/>
      <c r="U73" s="369"/>
      <c r="V73" s="369"/>
      <c r="W73" s="369"/>
      <c r="X73" s="369"/>
      <c r="Y73" s="369"/>
      <c r="Z73" s="369"/>
      <c r="AA73" s="369"/>
      <c r="AC73" s="189"/>
      <c r="AD73" s="189"/>
      <c r="AE73" s="189"/>
      <c r="AF73" s="189"/>
      <c r="AG73" s="189"/>
      <c r="AH73" s="170"/>
      <c r="AI73" s="170"/>
      <c r="AJ73" s="16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 ht="15.75" customHeight="1" thickBot="1">
      <c r="B74" s="1825"/>
      <c r="C74" s="1573"/>
      <c r="D74" s="1574"/>
      <c r="E74" s="1575" t="s">
        <v>6</v>
      </c>
      <c r="F74" s="1575" t="s">
        <v>7</v>
      </c>
      <c r="G74" s="1575" t="s">
        <v>8</v>
      </c>
      <c r="H74" s="1576" t="s">
        <v>517</v>
      </c>
      <c r="I74" s="1577" t="s">
        <v>518</v>
      </c>
      <c r="J74" s="1578" t="s">
        <v>519</v>
      </c>
      <c r="L74" s="208"/>
      <c r="M74" s="174"/>
      <c r="N74" s="158"/>
      <c r="O74" s="207"/>
      <c r="P74" s="207"/>
      <c r="Q74" s="207"/>
      <c r="R74" s="366"/>
      <c r="S74" s="207"/>
      <c r="T74" s="207"/>
      <c r="U74" s="367"/>
      <c r="V74" s="207"/>
      <c r="W74" s="207"/>
      <c r="X74" s="207"/>
      <c r="Y74" s="207"/>
      <c r="Z74" s="207"/>
      <c r="AA74" s="369"/>
      <c r="AC74" s="1049"/>
      <c r="AD74" s="1049"/>
      <c r="AE74" s="1038"/>
      <c r="AF74" s="189"/>
      <c r="AG74" s="189"/>
      <c r="AH74" s="170"/>
      <c r="AI74" s="170"/>
      <c r="AJ74" s="16"/>
      <c r="AK74" s="5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11.25" customHeight="1">
      <c r="B75" s="1607" t="s">
        <v>521</v>
      </c>
      <c r="C75" s="533" t="s">
        <v>282</v>
      </c>
      <c r="D75" s="685" t="s">
        <v>540</v>
      </c>
      <c r="E75" s="987">
        <v>11.95</v>
      </c>
      <c r="F75" s="988">
        <v>9.9309999999999992</v>
      </c>
      <c r="G75" s="989">
        <v>11.285</v>
      </c>
      <c r="H75" s="1533">
        <f t="shared" ref="H75:H80" si="3">G75*4+F75*9+E75*4</f>
        <v>182.31900000000002</v>
      </c>
      <c r="I75" s="1655">
        <v>9</v>
      </c>
      <c r="J75" s="1601" t="s">
        <v>283</v>
      </c>
      <c r="L75" s="206"/>
      <c r="M75" s="174"/>
      <c r="N75" s="158"/>
      <c r="O75" s="207"/>
      <c r="P75" s="207"/>
      <c r="Q75" s="207"/>
      <c r="R75" s="366"/>
      <c r="S75" s="207"/>
      <c r="T75" s="207"/>
      <c r="U75" s="207"/>
      <c r="V75" s="207"/>
      <c r="W75" s="207"/>
      <c r="X75" s="207"/>
      <c r="Y75" s="207"/>
      <c r="Z75" s="207"/>
      <c r="AA75" s="369"/>
      <c r="AC75" s="315"/>
      <c r="AD75" s="315"/>
      <c r="AE75" s="315"/>
      <c r="AF75" s="170"/>
      <c r="AG75" s="189"/>
      <c r="AH75" s="189"/>
      <c r="AI75" s="189"/>
      <c r="AJ75" s="11"/>
      <c r="AK75" s="8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4.25" customHeight="1">
      <c r="B76" s="1586" t="s">
        <v>522</v>
      </c>
      <c r="C76" s="1475" t="s">
        <v>483</v>
      </c>
      <c r="D76" s="1521" t="s">
        <v>472</v>
      </c>
      <c r="E76" s="966">
        <v>2.7669999999999999</v>
      </c>
      <c r="F76" s="967">
        <v>6.7050000000000001</v>
      </c>
      <c r="G76" s="968">
        <v>16.402000000000001</v>
      </c>
      <c r="H76" s="1533">
        <f t="shared" si="3"/>
        <v>137.02100000000002</v>
      </c>
      <c r="I76" s="1826">
        <v>5</v>
      </c>
      <c r="J76" s="1585" t="s">
        <v>608</v>
      </c>
      <c r="L76" s="206"/>
      <c r="M76" s="174"/>
      <c r="N76" s="158"/>
      <c r="O76" s="207"/>
      <c r="P76" s="207"/>
      <c r="Q76" s="207"/>
      <c r="R76" s="366"/>
      <c r="S76" s="207"/>
      <c r="T76" s="207"/>
      <c r="U76" s="207"/>
      <c r="V76" s="207"/>
      <c r="W76" s="207"/>
      <c r="X76" s="207"/>
      <c r="Y76" s="207"/>
      <c r="Z76" s="207"/>
      <c r="AA76" s="369"/>
      <c r="AC76" s="368"/>
      <c r="AD76" s="207"/>
      <c r="AE76" s="369"/>
      <c r="AF76" s="189"/>
      <c r="AG76" s="189"/>
      <c r="AH76" s="170"/>
      <c r="AI76" s="170"/>
      <c r="AJ76" s="16"/>
      <c r="AK76" s="16"/>
      <c r="AL76" s="16"/>
      <c r="AM76" s="16"/>
      <c r="AN76" s="16"/>
      <c r="AO76" s="16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4.25" customHeight="1">
      <c r="B77" s="1881" t="s">
        <v>17</v>
      </c>
      <c r="C77" s="1478" t="s">
        <v>484</v>
      </c>
      <c r="D77" s="666"/>
      <c r="E77" s="974">
        <v>1.702</v>
      </c>
      <c r="F77" s="975">
        <v>1.9530000000000001</v>
      </c>
      <c r="G77" s="976">
        <v>3.149</v>
      </c>
      <c r="H77" s="1532">
        <f t="shared" si="3"/>
        <v>36.981000000000002</v>
      </c>
      <c r="I77" s="1827"/>
      <c r="J77" s="1589"/>
      <c r="L77" s="158"/>
      <c r="M77" s="1017"/>
      <c r="N77" s="170"/>
      <c r="O77" s="212"/>
      <c r="P77" s="212"/>
      <c r="Q77" s="189"/>
      <c r="R77" s="189"/>
      <c r="S77" s="1545"/>
      <c r="T77" s="1545"/>
      <c r="U77" s="1545"/>
      <c r="V77" s="1545"/>
      <c r="W77" s="1545"/>
      <c r="X77" s="1546"/>
      <c r="Y77" s="1545"/>
      <c r="Z77" s="1545"/>
      <c r="AA77" s="1864"/>
      <c r="AC77" s="1056"/>
      <c r="AD77" s="1056"/>
      <c r="AE77" s="1056"/>
      <c r="AF77" s="189"/>
      <c r="AG77" s="189"/>
      <c r="AH77" s="265"/>
      <c r="AI77" s="315"/>
      <c r="AJ77" s="8"/>
      <c r="AK77" s="64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>
      <c r="B78" s="1882" t="s">
        <v>528</v>
      </c>
      <c r="C78" s="786" t="s">
        <v>21</v>
      </c>
      <c r="D78" s="685">
        <v>200</v>
      </c>
      <c r="E78" s="1016">
        <v>7.0000000000000007E-2</v>
      </c>
      <c r="F78" s="980">
        <v>0.02</v>
      </c>
      <c r="G78" s="980">
        <v>15</v>
      </c>
      <c r="H78" s="1534">
        <f t="shared" si="3"/>
        <v>60.46</v>
      </c>
      <c r="I78" s="1647">
        <v>28</v>
      </c>
      <c r="J78" s="1593" t="s">
        <v>20</v>
      </c>
      <c r="L78" s="189"/>
      <c r="M78" s="1021"/>
      <c r="N78" s="189"/>
      <c r="O78" s="1074"/>
      <c r="P78" s="1074"/>
      <c r="Q78" s="1074"/>
      <c r="R78" s="1075"/>
      <c r="S78" s="1074"/>
      <c r="T78" s="1076"/>
      <c r="U78" s="1076"/>
      <c r="V78" s="1075"/>
      <c r="W78" s="1076"/>
      <c r="X78" s="1076"/>
      <c r="Y78" s="1075"/>
      <c r="Z78" s="1075"/>
      <c r="AA78" s="1865"/>
      <c r="AC78" s="189"/>
      <c r="AD78" s="189"/>
      <c r="AE78" s="189"/>
      <c r="AF78" s="189"/>
      <c r="AG78" s="189"/>
      <c r="AH78" s="212"/>
      <c r="AI78" s="212"/>
      <c r="AJ78" s="5"/>
      <c r="AK78" s="5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5.75">
      <c r="B79" s="118"/>
      <c r="C79" s="786" t="s">
        <v>11</v>
      </c>
      <c r="D79" s="685">
        <v>30</v>
      </c>
      <c r="E79" s="982">
        <v>1.575</v>
      </c>
      <c r="F79" s="980">
        <v>0.21299999999999999</v>
      </c>
      <c r="G79" s="980">
        <v>12.538</v>
      </c>
      <c r="H79" s="1534">
        <f t="shared" si="3"/>
        <v>58.369</v>
      </c>
      <c r="I79" s="1822">
        <v>20</v>
      </c>
      <c r="J79" s="1593" t="s">
        <v>10</v>
      </c>
      <c r="L79" s="1862"/>
      <c r="M79" s="1863"/>
      <c r="N79" s="797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349"/>
      <c r="AC79" s="189"/>
      <c r="AD79" s="1047"/>
      <c r="AE79" s="189"/>
      <c r="AF79" s="189"/>
      <c r="AG79" s="189"/>
      <c r="AH79" s="198"/>
      <c r="AI79" s="198"/>
      <c r="AJ79" s="22"/>
      <c r="AK79" s="22"/>
      <c r="AL79" s="11"/>
      <c r="AM79" s="11"/>
      <c r="AN79" s="28"/>
      <c r="AO79" s="28"/>
      <c r="AP79" s="33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6.5" customHeight="1" thickBot="1">
      <c r="B80" s="121"/>
      <c r="C80" s="1606" t="s">
        <v>12</v>
      </c>
      <c r="D80" s="1007">
        <v>20</v>
      </c>
      <c r="E80" s="982">
        <v>1.1299999999999999</v>
      </c>
      <c r="F80" s="980">
        <v>0.24</v>
      </c>
      <c r="G80" s="980">
        <v>8.3699999999999992</v>
      </c>
      <c r="H80" s="1534">
        <f t="shared" si="3"/>
        <v>40.159999999999997</v>
      </c>
      <c r="I80" s="1819">
        <v>19</v>
      </c>
      <c r="J80" s="1661" t="s">
        <v>10</v>
      </c>
      <c r="L80" s="208"/>
      <c r="M80" s="174"/>
      <c r="N80" s="158"/>
      <c r="O80" s="207"/>
      <c r="P80" s="207"/>
      <c r="Q80" s="207"/>
      <c r="R80" s="366"/>
      <c r="S80" s="207"/>
      <c r="T80" s="367"/>
      <c r="U80" s="207"/>
      <c r="V80" s="207"/>
      <c r="W80" s="207"/>
      <c r="X80" s="207"/>
      <c r="Y80" s="207"/>
      <c r="Z80" s="207"/>
      <c r="AA80" s="369"/>
      <c r="AB80" s="46"/>
      <c r="AC80" s="189"/>
      <c r="AD80" s="1047"/>
      <c r="AE80" s="189"/>
      <c r="AF80" s="189"/>
      <c r="AG80" s="157"/>
      <c r="AH80" s="198"/>
      <c r="AI80" s="198"/>
      <c r="AJ80" s="22"/>
      <c r="AK80" s="22"/>
      <c r="AL80" s="11"/>
      <c r="AM80" s="11"/>
      <c r="AN80" s="21"/>
      <c r="AO80" s="21"/>
      <c r="AP80" s="33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11.25" customHeight="1" thickBot="1">
      <c r="B81" s="1635" t="s">
        <v>607</v>
      </c>
      <c r="C81" s="53"/>
      <c r="D81" s="1823"/>
      <c r="E81" s="992">
        <f>SUM(E75:E80)</f>
        <v>19.193999999999996</v>
      </c>
      <c r="F81" s="222">
        <f>SUM(F75:F80)</f>
        <v>19.061999999999998</v>
      </c>
      <c r="G81" s="363">
        <f>SUM(G75:G80)</f>
        <v>66.744</v>
      </c>
      <c r="H81" s="222">
        <f>SUM(H75:H80)</f>
        <v>515.30999999999995</v>
      </c>
      <c r="I81" s="1824" t="s">
        <v>526</v>
      </c>
      <c r="J81" s="1597"/>
      <c r="L81" s="189"/>
      <c r="M81" s="197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189"/>
      <c r="AB81" s="63"/>
      <c r="AC81" s="189"/>
      <c r="AD81" s="189"/>
      <c r="AE81" s="189"/>
      <c r="AF81" s="189"/>
      <c r="AG81" s="189"/>
      <c r="AH81" s="189"/>
      <c r="AI81" s="189"/>
      <c r="AK81" s="22"/>
      <c r="AL81" s="11"/>
      <c r="AM81" s="11"/>
      <c r="AN81" s="21"/>
      <c r="AO81" s="21"/>
      <c r="AP81" s="33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ht="16.5" customHeight="1" thickBot="1">
      <c r="B82" s="1595" t="s">
        <v>14</v>
      </c>
      <c r="C82" s="41"/>
      <c r="D82" s="68"/>
      <c r="E82" s="994">
        <v>19.25</v>
      </c>
      <c r="F82" s="995">
        <v>19.75</v>
      </c>
      <c r="G82" s="995">
        <v>83.75</v>
      </c>
      <c r="H82" s="997">
        <v>587.5</v>
      </c>
      <c r="I82" s="1598" t="s">
        <v>527</v>
      </c>
      <c r="J82" s="1599">
        <f>D78+D79+D80+120+125+55</f>
        <v>550</v>
      </c>
      <c r="L82" s="208"/>
      <c r="M82" s="174"/>
      <c r="N82" s="158"/>
      <c r="O82" s="207"/>
      <c r="P82" s="207"/>
      <c r="Q82" s="207"/>
      <c r="R82" s="366"/>
      <c r="S82" s="207"/>
      <c r="T82" s="207"/>
      <c r="U82" s="207"/>
      <c r="V82" s="207"/>
      <c r="W82" s="207"/>
      <c r="X82" s="207"/>
      <c r="Y82" s="207"/>
      <c r="Z82" s="207"/>
      <c r="AA82" s="369"/>
      <c r="AB82" s="214"/>
      <c r="AC82" s="207"/>
      <c r="AD82" s="207"/>
      <c r="AE82" s="368"/>
      <c r="AF82" s="368"/>
      <c r="AG82" s="207"/>
      <c r="AH82" s="369"/>
      <c r="AI82" s="189"/>
      <c r="AJ82" s="11"/>
      <c r="AK82" s="22"/>
      <c r="AL82" s="11"/>
      <c r="AM82" s="11"/>
      <c r="AN82" s="7"/>
      <c r="AO82" s="7"/>
      <c r="AP82" s="33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 ht="18.75" customHeight="1" thickBot="1">
      <c r="L83" s="384"/>
      <c r="M83" s="174"/>
      <c r="N83" s="158"/>
      <c r="O83" s="369"/>
      <c r="P83" s="369"/>
      <c r="Q83" s="369"/>
      <c r="R83" s="366"/>
      <c r="S83" s="369"/>
      <c r="T83" s="369"/>
      <c r="U83" s="369"/>
      <c r="V83" s="369"/>
      <c r="W83" s="369"/>
      <c r="X83" s="369"/>
      <c r="Y83" s="369"/>
      <c r="Z83" s="369"/>
      <c r="AA83" s="369"/>
      <c r="AB83" s="223"/>
      <c r="AC83" s="1063"/>
      <c r="AD83" s="369"/>
      <c r="AE83" s="1005"/>
      <c r="AF83" s="1064"/>
      <c r="AG83" s="369"/>
      <c r="AH83" s="369"/>
      <c r="AI83" s="189"/>
      <c r="AJ83" s="11"/>
      <c r="AK83" s="22"/>
      <c r="AL83" s="11"/>
      <c r="AM83" s="11"/>
      <c r="AN83" s="21"/>
      <c r="AO83" s="21"/>
      <c r="AP83" s="33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4.25" customHeight="1" thickBot="1">
      <c r="B84" s="1559" t="s">
        <v>504</v>
      </c>
      <c r="C84" s="133"/>
      <c r="D84" s="1560" t="s">
        <v>505</v>
      </c>
      <c r="E84" s="1561" t="s">
        <v>506</v>
      </c>
      <c r="F84" s="1561"/>
      <c r="G84" s="1561"/>
      <c r="H84" s="1562" t="s">
        <v>507</v>
      </c>
      <c r="I84" s="1563" t="s">
        <v>508</v>
      </c>
      <c r="J84" s="1564" t="s">
        <v>509</v>
      </c>
      <c r="L84" s="206"/>
      <c r="M84" s="174"/>
      <c r="N84" s="158"/>
      <c r="O84" s="369"/>
      <c r="P84" s="369"/>
      <c r="Q84" s="369"/>
      <c r="R84" s="366"/>
      <c r="S84" s="369"/>
      <c r="T84" s="369"/>
      <c r="U84" s="369"/>
      <c r="V84" s="369"/>
      <c r="W84" s="369"/>
      <c r="X84" s="369"/>
      <c r="Y84" s="369"/>
      <c r="Z84" s="369"/>
      <c r="AA84" s="369"/>
      <c r="AB84" s="206"/>
      <c r="AC84" s="369"/>
      <c r="AD84" s="369"/>
      <c r="AE84" s="369"/>
      <c r="AF84" s="369"/>
      <c r="AG84" s="369"/>
      <c r="AH84" s="369"/>
      <c r="AI84" s="189"/>
      <c r="AJ84" s="11"/>
      <c r="AK84" s="16"/>
      <c r="AL84" s="11"/>
      <c r="AM84" s="11"/>
      <c r="AN84" s="21"/>
      <c r="AO84" s="21"/>
      <c r="AP84" s="33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8" customHeight="1">
      <c r="B85" s="1565" t="s">
        <v>510</v>
      </c>
      <c r="C85" s="1566" t="s">
        <v>511</v>
      </c>
      <c r="D85" s="1567" t="s">
        <v>512</v>
      </c>
      <c r="E85" s="1568" t="s">
        <v>513</v>
      </c>
      <c r="F85" s="1568" t="s">
        <v>77</v>
      </c>
      <c r="G85" s="1568" t="s">
        <v>78</v>
      </c>
      <c r="H85" s="1569" t="s">
        <v>514</v>
      </c>
      <c r="I85" s="1570" t="s">
        <v>515</v>
      </c>
      <c r="J85" s="1571" t="s">
        <v>516</v>
      </c>
      <c r="L85" s="206"/>
      <c r="M85" s="174"/>
      <c r="N85" s="158"/>
      <c r="O85" s="207"/>
      <c r="P85" s="207"/>
      <c r="Q85" s="207"/>
      <c r="R85" s="366"/>
      <c r="S85" s="207"/>
      <c r="T85" s="207"/>
      <c r="U85" s="207"/>
      <c r="V85" s="207"/>
      <c r="W85" s="207"/>
      <c r="X85" s="207"/>
      <c r="Y85" s="207"/>
      <c r="Z85" s="207"/>
      <c r="AA85" s="369"/>
      <c r="AB85" s="206"/>
      <c r="AC85" s="189"/>
      <c r="AD85" s="189"/>
      <c r="AE85" s="189"/>
      <c r="AF85" s="189"/>
      <c r="AG85" s="189"/>
      <c r="AH85" s="189"/>
      <c r="AI85" s="189"/>
      <c r="AJ85" s="11"/>
      <c r="AK85" s="16"/>
      <c r="AL85" s="11"/>
      <c r="AM85" s="11"/>
      <c r="AN85" s="21"/>
      <c r="AO85" s="21"/>
      <c r="AP85" s="33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6.5" customHeight="1" thickBot="1">
      <c r="B86" s="1825"/>
      <c r="C86" s="1573"/>
      <c r="D86" s="1574"/>
      <c r="E86" s="1575" t="s">
        <v>6</v>
      </c>
      <c r="F86" s="1575" t="s">
        <v>7</v>
      </c>
      <c r="G86" s="1575" t="s">
        <v>8</v>
      </c>
      <c r="H86" s="1576" t="s">
        <v>517</v>
      </c>
      <c r="I86" s="1577" t="s">
        <v>518</v>
      </c>
      <c r="J86" s="1578" t="s">
        <v>519</v>
      </c>
      <c r="L86" s="349"/>
      <c r="M86" s="174"/>
      <c r="N86" s="158"/>
      <c r="O86" s="207"/>
      <c r="P86" s="367"/>
      <c r="Q86" s="207"/>
      <c r="R86" s="366"/>
      <c r="S86" s="207"/>
      <c r="T86" s="207"/>
      <c r="U86" s="207"/>
      <c r="V86" s="207"/>
      <c r="W86" s="207"/>
      <c r="X86" s="207"/>
      <c r="Y86" s="368"/>
      <c r="Z86" s="207"/>
      <c r="AA86" s="369"/>
      <c r="AB86" s="206"/>
      <c r="AC86" s="170"/>
      <c r="AD86" s="189"/>
      <c r="AE86" s="189"/>
      <c r="AF86" s="189"/>
      <c r="AG86" s="189"/>
      <c r="AH86" s="189"/>
      <c r="AI86" s="189"/>
      <c r="AJ86" s="11"/>
      <c r="AK86" s="16"/>
      <c r="AL86" s="11"/>
      <c r="AM86" s="11"/>
      <c r="AN86" s="21"/>
      <c r="AO86" s="21"/>
      <c r="AP86" s="33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7.25" customHeight="1">
      <c r="B87" s="1607" t="s">
        <v>521</v>
      </c>
      <c r="C87" s="606" t="s">
        <v>492</v>
      </c>
      <c r="D87" s="1521" t="s">
        <v>493</v>
      </c>
      <c r="E87" s="1008">
        <v>14.72</v>
      </c>
      <c r="F87" s="1031">
        <v>14.41</v>
      </c>
      <c r="G87" s="1612">
        <v>45.6</v>
      </c>
      <c r="H87" s="1533">
        <f>G87*4+F87*9+E87*4</f>
        <v>370.97</v>
      </c>
      <c r="I87" s="1828">
        <v>16</v>
      </c>
      <c r="J87" s="1829" t="s">
        <v>19</v>
      </c>
      <c r="L87" s="158"/>
      <c r="M87" s="1017"/>
      <c r="N87" s="170"/>
      <c r="O87" s="212"/>
      <c r="P87" s="212"/>
      <c r="Q87" s="189"/>
      <c r="R87" s="189"/>
      <c r="S87" s="1545"/>
      <c r="T87" s="1547"/>
      <c r="U87" s="1547"/>
      <c r="V87" s="1864"/>
      <c r="W87" s="1545"/>
      <c r="X87" s="1546"/>
      <c r="Y87" s="1546"/>
      <c r="Z87" s="1545"/>
      <c r="AA87" s="1545"/>
      <c r="AB87" s="44"/>
      <c r="AC87" s="170"/>
      <c r="AD87" s="189"/>
      <c r="AE87" s="189"/>
      <c r="AF87" s="189"/>
      <c r="AG87" s="189"/>
      <c r="AH87" s="189"/>
      <c r="AI87" s="189"/>
      <c r="AK87" s="16"/>
      <c r="AL87" s="11"/>
      <c r="AM87" s="11"/>
      <c r="AN87" s="28"/>
      <c r="AO87" s="21"/>
      <c r="AP87" s="33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7.25" customHeight="1">
      <c r="B88" s="1586" t="s">
        <v>522</v>
      </c>
      <c r="C88" s="1830" t="s">
        <v>494</v>
      </c>
      <c r="D88" s="1831"/>
      <c r="E88" s="1613"/>
      <c r="F88" s="1614"/>
      <c r="G88" s="147"/>
      <c r="H88" s="1615"/>
      <c r="I88" s="1832"/>
      <c r="J88" s="1617"/>
      <c r="L88" s="189"/>
      <c r="M88" s="1021"/>
      <c r="N88" s="189"/>
      <c r="O88" s="1074"/>
      <c r="P88" s="1074"/>
      <c r="Q88" s="1074"/>
      <c r="R88" s="1075"/>
      <c r="S88" s="1074"/>
      <c r="T88" s="1076"/>
      <c r="U88" s="1076"/>
      <c r="V88" s="1075"/>
      <c r="W88" s="1076"/>
      <c r="X88" s="1076"/>
      <c r="Y88" s="1075"/>
      <c r="Z88" s="1075"/>
      <c r="AA88" s="1865"/>
      <c r="AB88" s="206"/>
      <c r="AC88" s="198"/>
      <c r="AD88" s="198"/>
      <c r="AE88" s="170"/>
      <c r="AF88" s="189"/>
      <c r="AG88" s="189"/>
      <c r="AH88" s="189"/>
      <c r="AI88" s="189"/>
      <c r="AK88" s="16"/>
      <c r="AL88" s="11"/>
      <c r="AM88" s="11"/>
      <c r="AN88" s="21"/>
      <c r="AO88" s="21"/>
      <c r="AP88" s="33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ht="15.75">
      <c r="B89" s="1881" t="s">
        <v>17</v>
      </c>
      <c r="C89" s="641" t="s">
        <v>192</v>
      </c>
      <c r="D89" s="666">
        <v>200</v>
      </c>
      <c r="E89" s="978">
        <v>4.5</v>
      </c>
      <c r="F89" s="975">
        <v>3.7</v>
      </c>
      <c r="G89" s="975">
        <v>19.600000000000001</v>
      </c>
      <c r="H89" s="1532">
        <f>G89*4+F89*9+E89*4</f>
        <v>129.70000000000002</v>
      </c>
      <c r="I89" s="1833">
        <v>27</v>
      </c>
      <c r="J89" s="1589" t="s">
        <v>193</v>
      </c>
      <c r="L89" s="1862"/>
      <c r="M89" s="1863"/>
      <c r="N89" s="797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8"/>
      <c r="AB89" s="206"/>
      <c r="AC89" s="189"/>
      <c r="AD89" s="189"/>
      <c r="AE89" s="189"/>
      <c r="AF89" s="189"/>
      <c r="AG89" s="189"/>
      <c r="AH89" s="189"/>
      <c r="AI89" s="189"/>
      <c r="AK89" s="22"/>
      <c r="AL89" s="11"/>
      <c r="AM89" s="11"/>
      <c r="AN89" s="21"/>
      <c r="AO89" s="21"/>
      <c r="AP89" s="33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7.25" customHeight="1">
      <c r="B90" s="1882" t="s">
        <v>531</v>
      </c>
      <c r="C90" s="786" t="s">
        <v>419</v>
      </c>
      <c r="D90" s="685">
        <v>10</v>
      </c>
      <c r="E90" s="1013">
        <v>0.08</v>
      </c>
      <c r="F90" s="1011">
        <v>7.25</v>
      </c>
      <c r="G90" s="1011">
        <v>0.13</v>
      </c>
      <c r="H90" s="1534">
        <f>G90*4+F90*9+E90*4</f>
        <v>66.089999999999989</v>
      </c>
      <c r="I90" s="1834">
        <v>18</v>
      </c>
      <c r="J90" s="1835" t="s">
        <v>418</v>
      </c>
      <c r="L90" s="218"/>
      <c r="M90" s="174"/>
      <c r="N90" s="158"/>
      <c r="O90" s="207"/>
      <c r="P90" s="207"/>
      <c r="Q90" s="207"/>
      <c r="R90" s="366"/>
      <c r="S90" s="207"/>
      <c r="T90" s="207"/>
      <c r="U90" s="419"/>
      <c r="V90" s="207"/>
      <c r="W90" s="207"/>
      <c r="X90" s="368"/>
      <c r="Y90" s="368"/>
      <c r="Z90" s="207"/>
      <c r="AA90" s="369"/>
      <c r="AB90" s="43"/>
      <c r="AC90" s="207"/>
      <c r="AD90" s="207"/>
      <c r="AE90" s="207"/>
      <c r="AF90" s="207"/>
      <c r="AG90" s="207"/>
      <c r="AH90" s="369"/>
      <c r="AI90" s="189"/>
      <c r="AK90" s="22"/>
      <c r="AL90" s="11"/>
      <c r="AM90" s="11"/>
      <c r="AN90" s="21"/>
      <c r="AO90" s="11"/>
      <c r="AP90" s="33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7.25" customHeight="1">
      <c r="B91" s="118"/>
      <c r="C91" s="1511" t="s">
        <v>609</v>
      </c>
      <c r="D91" s="1521">
        <v>25</v>
      </c>
      <c r="E91" s="1609">
        <v>1.0543</v>
      </c>
      <c r="F91" s="969">
        <v>0.436</v>
      </c>
      <c r="G91" s="969">
        <v>10</v>
      </c>
      <c r="H91" s="1533">
        <f>G91*4+F91*9+E91*4</f>
        <v>48.141199999999998</v>
      </c>
      <c r="I91" s="1836">
        <v>21</v>
      </c>
      <c r="J91" s="1585" t="s">
        <v>10</v>
      </c>
      <c r="L91" s="206"/>
      <c r="M91" s="174"/>
      <c r="N91" s="158"/>
      <c r="O91" s="207"/>
      <c r="P91" s="207"/>
      <c r="Q91" s="207"/>
      <c r="R91" s="366"/>
      <c r="S91" s="207"/>
      <c r="T91" s="207"/>
      <c r="U91" s="207"/>
      <c r="V91" s="207"/>
      <c r="W91" s="207"/>
      <c r="X91" s="207"/>
      <c r="Y91" s="207"/>
      <c r="Z91" s="207"/>
      <c r="AA91" s="369"/>
      <c r="AB91" s="16"/>
      <c r="AC91" s="170"/>
      <c r="AD91" s="170"/>
      <c r="AE91" s="170"/>
      <c r="AF91" s="189"/>
      <c r="AG91" s="189"/>
      <c r="AH91" s="189"/>
      <c r="AI91" s="189"/>
      <c r="AK91" s="16"/>
      <c r="AL91" s="11"/>
      <c r="AM91" s="11"/>
      <c r="AN91" s="21"/>
      <c r="AO91" s="21"/>
      <c r="AP91" s="33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5" customHeight="1">
      <c r="B92" s="118"/>
      <c r="C92" s="786" t="s">
        <v>11</v>
      </c>
      <c r="D92" s="685">
        <v>30</v>
      </c>
      <c r="E92" s="982">
        <v>1.575</v>
      </c>
      <c r="F92" s="980">
        <v>0.21299999999999999</v>
      </c>
      <c r="G92" s="980">
        <v>12.538</v>
      </c>
      <c r="H92" s="1534">
        <f>G92*4+F92*9+E92*4</f>
        <v>58.369</v>
      </c>
      <c r="I92" s="1834">
        <v>20</v>
      </c>
      <c r="J92" s="1593" t="s">
        <v>10</v>
      </c>
      <c r="L92" s="206"/>
      <c r="M92" s="174"/>
      <c r="N92" s="158"/>
      <c r="O92" s="207"/>
      <c r="P92" s="207"/>
      <c r="Q92" s="207"/>
      <c r="R92" s="366"/>
      <c r="S92" s="207"/>
      <c r="T92" s="1062"/>
      <c r="U92" s="207"/>
      <c r="V92" s="207"/>
      <c r="W92" s="207"/>
      <c r="X92" s="207"/>
      <c r="Y92" s="207"/>
      <c r="Z92" s="207"/>
      <c r="AA92" s="369"/>
      <c r="AC92" s="280"/>
      <c r="AD92" s="280"/>
      <c r="AE92" s="280"/>
      <c r="AF92" s="418"/>
      <c r="AG92" s="189"/>
      <c r="AH92" s="189"/>
      <c r="AI92" s="189"/>
      <c r="AK92" s="16"/>
      <c r="AL92" s="11"/>
      <c r="AM92" s="11"/>
      <c r="AN92" s="7"/>
      <c r="AO92" s="7"/>
      <c r="AP92" s="16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3.5" customHeight="1" thickBot="1">
      <c r="B93" s="121"/>
      <c r="C93" s="1606" t="s">
        <v>495</v>
      </c>
      <c r="D93" s="1786">
        <v>100</v>
      </c>
      <c r="E93" s="1657">
        <v>0.4</v>
      </c>
      <c r="F93" s="1837">
        <v>0.4</v>
      </c>
      <c r="G93" s="1658">
        <v>9.8000000000000007</v>
      </c>
      <c r="H93" s="1659">
        <f>G93*4+F93*9+E93*4</f>
        <v>44.400000000000006</v>
      </c>
      <c r="I93" s="1838">
        <v>22</v>
      </c>
      <c r="J93" s="1839" t="s">
        <v>13</v>
      </c>
      <c r="L93" s="206"/>
      <c r="M93" s="174"/>
      <c r="N93" s="158"/>
      <c r="O93" s="207"/>
      <c r="P93" s="207"/>
      <c r="Q93" s="207"/>
      <c r="R93" s="366"/>
      <c r="S93" s="207"/>
      <c r="T93" s="207"/>
      <c r="U93" s="207"/>
      <c r="V93" s="207"/>
      <c r="W93" s="207"/>
      <c r="X93" s="207"/>
      <c r="Y93" s="207"/>
      <c r="Z93" s="207"/>
      <c r="AA93" s="369"/>
      <c r="AC93" s="280"/>
      <c r="AD93" s="280"/>
      <c r="AE93" s="280"/>
      <c r="AF93" s="418"/>
      <c r="AG93" s="189"/>
      <c r="AH93" s="189"/>
      <c r="AI93" s="189"/>
      <c r="AK93" s="16"/>
      <c r="AL93" s="11"/>
      <c r="AM93" s="11"/>
      <c r="AN93" s="7"/>
      <c r="AO93" s="7"/>
      <c r="AP93" s="33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4.25" customHeight="1" thickBot="1">
      <c r="B94" s="1635" t="s">
        <v>607</v>
      </c>
      <c r="C94" s="53"/>
      <c r="D94" s="1823"/>
      <c r="E94" s="351">
        <f>SUM(E87:E93)</f>
        <v>22.329299999999996</v>
      </c>
      <c r="F94" s="215">
        <f>SUM(F87:F93)</f>
        <v>26.408999999999999</v>
      </c>
      <c r="G94" s="352">
        <f>SUM(G87:G93)</f>
        <v>97.667999999999992</v>
      </c>
      <c r="H94" s="222">
        <f>SUM(H87:H93)</f>
        <v>717.67020000000014</v>
      </c>
      <c r="I94" s="1824" t="s">
        <v>526</v>
      </c>
      <c r="J94" s="1597"/>
      <c r="L94" s="206"/>
      <c r="M94" s="174"/>
      <c r="N94" s="158"/>
      <c r="O94" s="207"/>
      <c r="P94" s="207"/>
      <c r="Q94" s="207"/>
      <c r="R94" s="366"/>
      <c r="S94" s="207"/>
      <c r="T94" s="207"/>
      <c r="U94" s="207"/>
      <c r="V94" s="207"/>
      <c r="W94" s="207"/>
      <c r="X94" s="207"/>
      <c r="Y94" s="207"/>
      <c r="Z94" s="207"/>
      <c r="AA94" s="369"/>
      <c r="AC94" s="189"/>
      <c r="AD94" s="189"/>
      <c r="AE94" s="189"/>
      <c r="AF94" s="170"/>
      <c r="AG94" s="189"/>
      <c r="AH94" s="189"/>
      <c r="AI94" s="189"/>
      <c r="AK94" s="16"/>
      <c r="AL94" s="11"/>
      <c r="AM94" s="11"/>
      <c r="AN94" s="21"/>
      <c r="AO94" s="21"/>
      <c r="AP94" s="33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4.25" customHeight="1" thickBot="1">
      <c r="B95" s="1595" t="s">
        <v>14</v>
      </c>
      <c r="C95" s="41"/>
      <c r="D95" s="68"/>
      <c r="E95" s="994">
        <v>19.25</v>
      </c>
      <c r="F95" s="995">
        <v>19.75</v>
      </c>
      <c r="G95" s="995">
        <v>83.75</v>
      </c>
      <c r="H95" s="997">
        <v>587.5</v>
      </c>
      <c r="I95" s="1598" t="s">
        <v>527</v>
      </c>
      <c r="J95" s="1599">
        <f>D91+D92+D93+D90+D89+135+20</f>
        <v>520</v>
      </c>
      <c r="L95" s="158"/>
      <c r="M95" s="1017"/>
      <c r="N95" s="170"/>
      <c r="O95" s="212"/>
      <c r="P95" s="212"/>
      <c r="Q95" s="189"/>
      <c r="R95" s="189"/>
      <c r="S95" s="1026"/>
      <c r="T95" s="1027"/>
      <c r="U95" s="1548"/>
      <c r="V95" s="1026"/>
      <c r="W95" s="1028"/>
      <c r="X95" s="1548"/>
      <c r="Y95" s="1028"/>
      <c r="Z95" s="1026"/>
      <c r="AA95" s="1026"/>
      <c r="AC95" s="1049"/>
      <c r="AD95" s="1049"/>
      <c r="AE95" s="1038"/>
      <c r="AF95" s="188"/>
      <c r="AG95" s="189"/>
      <c r="AH95" s="189"/>
      <c r="AI95" s="189"/>
      <c r="AK95" s="16"/>
      <c r="AL95" s="11"/>
      <c r="AM95" s="11"/>
      <c r="AN95" s="21"/>
      <c r="AO95" s="21"/>
      <c r="AP95" s="33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3.5" customHeight="1" thickBot="1">
      <c r="L96" s="189"/>
      <c r="M96" s="1021"/>
      <c r="N96" s="189"/>
      <c r="O96" s="1074"/>
      <c r="P96" s="1074"/>
      <c r="Q96" s="1074"/>
      <c r="R96" s="1075"/>
      <c r="S96" s="1074"/>
      <c r="T96" s="1076"/>
      <c r="U96" s="1076"/>
      <c r="V96" s="1075"/>
      <c r="W96" s="1076"/>
      <c r="X96" s="1076"/>
      <c r="Y96" s="1075"/>
      <c r="Z96" s="1075"/>
      <c r="AA96" s="1865"/>
      <c r="AC96" s="315"/>
      <c r="AD96" s="315"/>
      <c r="AE96" s="315"/>
      <c r="AF96" s="170"/>
      <c r="AG96" s="189"/>
      <c r="AH96" s="189"/>
      <c r="AI96" s="189"/>
      <c r="AK96" s="16"/>
      <c r="AL96" s="11"/>
      <c r="AM96" s="11"/>
      <c r="AN96" s="32"/>
      <c r="AO96" s="21"/>
      <c r="AP96" s="33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5.75" customHeight="1" thickBot="1">
      <c r="B97" s="1559" t="s">
        <v>504</v>
      </c>
      <c r="C97" s="133"/>
      <c r="D97" s="1560" t="s">
        <v>505</v>
      </c>
      <c r="E97" s="1561" t="s">
        <v>506</v>
      </c>
      <c r="F97" s="1561"/>
      <c r="G97" s="1561"/>
      <c r="H97" s="1562" t="s">
        <v>507</v>
      </c>
      <c r="I97" s="1563" t="s">
        <v>508</v>
      </c>
      <c r="J97" s="1564" t="s">
        <v>509</v>
      </c>
      <c r="L97" s="1862"/>
      <c r="M97" s="1863"/>
      <c r="N97" s="797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8"/>
      <c r="AC97" s="369"/>
      <c r="AD97" s="369"/>
      <c r="AE97" s="369"/>
      <c r="AF97" s="189"/>
      <c r="AG97" s="189"/>
      <c r="AH97" s="189"/>
      <c r="AI97" s="189"/>
      <c r="AK97" s="16"/>
      <c r="AL97" s="11"/>
      <c r="AM97" s="11"/>
      <c r="AN97" s="21"/>
      <c r="AO97" s="21"/>
      <c r="AP97" s="33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4.25" customHeight="1">
      <c r="B98" s="1565" t="s">
        <v>510</v>
      </c>
      <c r="C98" s="1566" t="s">
        <v>511</v>
      </c>
      <c r="D98" s="1567" t="s">
        <v>512</v>
      </c>
      <c r="E98" s="1568" t="s">
        <v>513</v>
      </c>
      <c r="F98" s="1568" t="s">
        <v>77</v>
      </c>
      <c r="G98" s="1568" t="s">
        <v>78</v>
      </c>
      <c r="H98" s="1569" t="s">
        <v>514</v>
      </c>
      <c r="I98" s="1570" t="s">
        <v>515</v>
      </c>
      <c r="J98" s="1571" t="s">
        <v>516</v>
      </c>
      <c r="L98" s="206"/>
      <c r="M98" s="174"/>
      <c r="N98" s="158"/>
      <c r="O98" s="207"/>
      <c r="P98" s="207"/>
      <c r="Q98" s="207"/>
      <c r="R98" s="366"/>
      <c r="S98" s="207"/>
      <c r="T98" s="207"/>
      <c r="U98" s="207"/>
      <c r="V98" s="207"/>
      <c r="W98" s="207"/>
      <c r="X98" s="368"/>
      <c r="Y98" s="207"/>
      <c r="Z98" s="207"/>
      <c r="AA98" s="369"/>
      <c r="AC98" s="1066"/>
      <c r="AD98" s="1066"/>
      <c r="AE98" s="1056"/>
      <c r="AF98" s="170"/>
      <c r="AG98" s="189"/>
      <c r="AH98" s="189"/>
      <c r="AI98" s="189"/>
      <c r="AK98" s="16"/>
      <c r="AL98" s="11"/>
      <c r="AM98" s="11"/>
      <c r="AN98" s="21"/>
      <c r="AO98" s="21"/>
      <c r="AP98" s="33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1.25" customHeight="1" thickBot="1">
      <c r="B99" s="1825"/>
      <c r="C99" s="1573"/>
      <c r="D99" s="1574"/>
      <c r="E99" s="1575" t="s">
        <v>6</v>
      </c>
      <c r="F99" s="1575" t="s">
        <v>7</v>
      </c>
      <c r="G99" s="1575" t="s">
        <v>8</v>
      </c>
      <c r="H99" s="1576" t="s">
        <v>517</v>
      </c>
      <c r="I99" s="1577" t="s">
        <v>518</v>
      </c>
      <c r="J99" s="1578" t="s">
        <v>519</v>
      </c>
      <c r="L99" s="207"/>
      <c r="M99" s="174"/>
      <c r="N99" s="174"/>
      <c r="O99" s="369"/>
      <c r="P99" s="1063"/>
      <c r="Q99" s="369"/>
      <c r="R99" s="366"/>
      <c r="S99" s="369"/>
      <c r="T99" s="369"/>
      <c r="U99" s="1005"/>
      <c r="V99" s="1063"/>
      <c r="W99" s="369"/>
      <c r="X99" s="1005"/>
      <c r="Y99" s="369"/>
      <c r="Z99" s="1551"/>
      <c r="AA99" s="369"/>
      <c r="AC99" s="189"/>
      <c r="AD99" s="189"/>
      <c r="AE99" s="189"/>
      <c r="AF99" s="170"/>
      <c r="AG99" s="189"/>
      <c r="AH99" s="189"/>
      <c r="AI99" s="189"/>
      <c r="AK99" s="22"/>
      <c r="AL99" s="11"/>
      <c r="AM99" s="11"/>
      <c r="AN99" s="21"/>
      <c r="AO99" s="21"/>
      <c r="AP99" s="77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3.5" customHeight="1">
      <c r="B100" s="1607" t="s">
        <v>521</v>
      </c>
      <c r="C100" s="533" t="s">
        <v>308</v>
      </c>
      <c r="D100" s="685">
        <v>60</v>
      </c>
      <c r="E100" s="982">
        <v>0.42</v>
      </c>
      <c r="F100" s="980">
        <v>0.06</v>
      </c>
      <c r="G100" s="980">
        <v>1.1399999999999999</v>
      </c>
      <c r="H100" s="1534">
        <f>G100*4+F100*9+E100*4</f>
        <v>6.7799999999999994</v>
      </c>
      <c r="I100" s="1840">
        <v>2</v>
      </c>
      <c r="J100" s="1581" t="s">
        <v>22</v>
      </c>
      <c r="L100" s="208"/>
      <c r="M100" s="174"/>
      <c r="N100" s="797"/>
      <c r="O100" s="207"/>
      <c r="P100" s="207"/>
      <c r="Q100" s="367"/>
      <c r="R100" s="366"/>
      <c r="S100" s="207"/>
      <c r="T100" s="369"/>
      <c r="U100" s="369"/>
      <c r="V100" s="369"/>
      <c r="W100" s="369"/>
      <c r="X100" s="369"/>
      <c r="Y100" s="369"/>
      <c r="Z100" s="369"/>
      <c r="AA100" s="369"/>
      <c r="AC100" s="189"/>
      <c r="AD100" s="1047"/>
      <c r="AE100" s="189"/>
      <c r="AF100" s="170"/>
      <c r="AG100" s="189"/>
      <c r="AH100" s="189"/>
      <c r="AI100" s="189"/>
      <c r="AK100" s="22"/>
      <c r="AL100" s="11"/>
      <c r="AM100" s="11"/>
      <c r="AN100" s="21"/>
      <c r="AO100" s="21"/>
      <c r="AP100" s="33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3.5" customHeight="1">
      <c r="B101" s="1586" t="s">
        <v>522</v>
      </c>
      <c r="C101" s="786" t="s">
        <v>310</v>
      </c>
      <c r="D101" s="1007">
        <v>180</v>
      </c>
      <c r="E101" s="982">
        <v>14.962999999999999</v>
      </c>
      <c r="F101" s="980">
        <v>18.606999999999999</v>
      </c>
      <c r="G101" s="980">
        <v>17.053999999999998</v>
      </c>
      <c r="H101" s="1534">
        <f>G101*4+F101*9+E101*4</f>
        <v>295.53099999999995</v>
      </c>
      <c r="I101" s="1834">
        <v>13</v>
      </c>
      <c r="J101" s="1593" t="s">
        <v>309</v>
      </c>
      <c r="L101" s="206"/>
      <c r="M101" s="174"/>
      <c r="N101" s="158"/>
      <c r="O101" s="207"/>
      <c r="P101" s="207"/>
      <c r="Q101" s="207"/>
      <c r="R101" s="366"/>
      <c r="S101" s="419"/>
      <c r="T101" s="367"/>
      <c r="U101" s="367"/>
      <c r="V101" s="367"/>
      <c r="W101" s="367"/>
      <c r="X101" s="367"/>
      <c r="Y101" s="367"/>
      <c r="Z101" s="367"/>
      <c r="AA101" s="369"/>
      <c r="AC101" s="189"/>
      <c r="AD101" s="1047"/>
      <c r="AE101" s="189"/>
      <c r="AF101" s="170"/>
      <c r="AG101" s="189"/>
      <c r="AH101" s="189"/>
      <c r="AI101" s="189"/>
      <c r="AK101" s="16"/>
      <c r="AL101" s="11"/>
      <c r="AM101" s="11"/>
      <c r="AN101" s="21"/>
      <c r="AO101" s="21"/>
      <c r="AP101" s="33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4.25" customHeight="1">
      <c r="B102" s="1881" t="s">
        <v>17</v>
      </c>
      <c r="C102" s="786" t="s">
        <v>480</v>
      </c>
      <c r="D102" s="685">
        <v>200</v>
      </c>
      <c r="E102" s="982">
        <v>0.66200000000000003</v>
      </c>
      <c r="F102" s="980">
        <v>0.09</v>
      </c>
      <c r="G102" s="980">
        <v>31.05</v>
      </c>
      <c r="H102" s="1534">
        <f>G102*4+F102*9+E102*4</f>
        <v>127.658</v>
      </c>
      <c r="I102" s="1834">
        <v>24</v>
      </c>
      <c r="J102" s="1593" t="s">
        <v>18</v>
      </c>
      <c r="L102" s="206"/>
      <c r="M102" s="174"/>
      <c r="N102" s="158"/>
      <c r="O102" s="207"/>
      <c r="P102" s="207"/>
      <c r="Q102" s="207"/>
      <c r="R102" s="366"/>
      <c r="S102" s="207"/>
      <c r="T102" s="207"/>
      <c r="U102" s="207"/>
      <c r="V102" s="207"/>
      <c r="W102" s="207"/>
      <c r="X102" s="207"/>
      <c r="Y102" s="207"/>
      <c r="Z102" s="207"/>
      <c r="AA102" s="369"/>
      <c r="AC102" s="158"/>
      <c r="AD102" s="158"/>
      <c r="AE102" s="249"/>
      <c r="AF102" s="158"/>
      <c r="AG102" s="158"/>
      <c r="AH102" s="189"/>
      <c r="AI102" s="189"/>
      <c r="AK102" s="22"/>
      <c r="AL102" s="11"/>
      <c r="AM102" s="11"/>
      <c r="AN102" s="21"/>
      <c r="AO102" s="21"/>
      <c r="AP102" s="33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4.25" customHeight="1">
      <c r="B103" s="1882" t="s">
        <v>50</v>
      </c>
      <c r="C103" s="786" t="s">
        <v>11</v>
      </c>
      <c r="D103" s="685">
        <v>40</v>
      </c>
      <c r="E103" s="982">
        <v>2.1</v>
      </c>
      <c r="F103" s="980">
        <v>0.28399999999999997</v>
      </c>
      <c r="G103" s="980">
        <v>16.716999999999999</v>
      </c>
      <c r="H103" s="1534">
        <f>G103*4+F103*9+E103*4</f>
        <v>77.823999999999998</v>
      </c>
      <c r="I103" s="1822">
        <v>20</v>
      </c>
      <c r="J103" s="1593" t="s">
        <v>10</v>
      </c>
      <c r="L103" s="206"/>
      <c r="M103" s="174"/>
      <c r="N103" s="158"/>
      <c r="O103" s="207"/>
      <c r="P103" s="207"/>
      <c r="Q103" s="207"/>
      <c r="R103" s="366"/>
      <c r="S103" s="207"/>
      <c r="T103" s="207"/>
      <c r="U103" s="207"/>
      <c r="V103" s="207"/>
      <c r="W103" s="207"/>
      <c r="X103" s="207"/>
      <c r="Y103" s="207"/>
      <c r="Z103" s="207"/>
      <c r="AA103" s="369"/>
      <c r="AC103" s="1070"/>
      <c r="AD103" s="158"/>
      <c r="AE103" s="249"/>
      <c r="AF103" s="158"/>
      <c r="AG103" s="158"/>
      <c r="AH103" s="189"/>
      <c r="AI103" s="189"/>
      <c r="AK103" s="16"/>
      <c r="AL103" s="11"/>
      <c r="AM103" s="11"/>
      <c r="AN103" s="45"/>
      <c r="AO103" s="21"/>
      <c r="AP103" s="33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5" customHeight="1" thickBot="1">
      <c r="B104" s="118"/>
      <c r="C104" s="1606" t="s">
        <v>12</v>
      </c>
      <c r="D104" s="1007">
        <v>30</v>
      </c>
      <c r="E104" s="982">
        <v>1.6950000000000001</v>
      </c>
      <c r="F104" s="980">
        <v>0.36</v>
      </c>
      <c r="G104" s="980">
        <v>12.555</v>
      </c>
      <c r="H104" s="1534">
        <f>G104*4+F104*9+E104*4</f>
        <v>60.24</v>
      </c>
      <c r="I104" s="1819">
        <v>19</v>
      </c>
      <c r="J104" s="1661" t="s">
        <v>10</v>
      </c>
      <c r="L104" s="349"/>
      <c r="N104"/>
      <c r="O104"/>
      <c r="P104"/>
      <c r="R104" s="1"/>
      <c r="T104" s="1"/>
      <c r="V104" s="207"/>
      <c r="W104" s="207"/>
      <c r="X104" s="207"/>
      <c r="Y104" s="207"/>
      <c r="Z104" s="368"/>
      <c r="AA104" s="369"/>
      <c r="AC104" s="157"/>
      <c r="AD104" s="157"/>
      <c r="AE104" s="157"/>
      <c r="AF104" s="157"/>
      <c r="AG104" s="157"/>
      <c r="AH104" s="189"/>
      <c r="AI104" s="189"/>
      <c r="AK104" s="16"/>
      <c r="AL104" s="11"/>
      <c r="AM104" s="11"/>
      <c r="AN104" s="21"/>
      <c r="AO104" s="21"/>
      <c r="AP104" s="33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7.25" customHeight="1" thickBot="1">
      <c r="B105" s="1635" t="s">
        <v>607</v>
      </c>
      <c r="C105" s="48"/>
      <c r="D105" s="49"/>
      <c r="E105" s="75">
        <f>SUM(E100:E104)</f>
        <v>19.84</v>
      </c>
      <c r="F105" s="76">
        <f>SUM(F100:F104)</f>
        <v>19.400999999999996</v>
      </c>
      <c r="G105" s="76">
        <f>SUM(G100:G104)</f>
        <v>78.515999999999991</v>
      </c>
      <c r="H105" s="224">
        <f>SUM(H100:H104)</f>
        <v>568.0329999999999</v>
      </c>
      <c r="I105" s="1824" t="s">
        <v>526</v>
      </c>
      <c r="J105" s="1597"/>
      <c r="L105" s="158"/>
      <c r="M105"/>
      <c r="N105" s="26"/>
      <c r="P105"/>
      <c r="R105" s="26"/>
      <c r="S105" s="26"/>
      <c r="T105" s="27"/>
      <c r="U105" s="27"/>
      <c r="V105" s="1028"/>
      <c r="W105" s="1026"/>
      <c r="X105" s="1028"/>
      <c r="Y105" s="1028"/>
      <c r="Z105" s="1026"/>
      <c r="AA105" s="1026"/>
      <c r="AC105" s="207"/>
      <c r="AD105" s="207"/>
      <c r="AE105" s="368"/>
      <c r="AF105" s="207"/>
      <c r="AG105" s="207"/>
      <c r="AH105" s="189"/>
      <c r="AI105" s="189"/>
      <c r="AK105" s="16"/>
      <c r="AL105" s="11"/>
      <c r="AM105" s="11"/>
      <c r="AN105" s="21"/>
      <c r="AO105" s="21"/>
      <c r="AP105" s="33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4.25" customHeight="1" thickBot="1">
      <c r="B106" s="1595" t="s">
        <v>14</v>
      </c>
      <c r="C106" s="52"/>
      <c r="D106" s="53"/>
      <c r="E106" s="994">
        <v>19.25</v>
      </c>
      <c r="F106" s="995">
        <v>19.75</v>
      </c>
      <c r="G106" s="995">
        <v>83.75</v>
      </c>
      <c r="H106" s="997">
        <v>587.5</v>
      </c>
      <c r="I106" s="1598" t="s">
        <v>527</v>
      </c>
      <c r="J106" s="1599">
        <f>D102+D103+D104+D101+D100</f>
        <v>510</v>
      </c>
      <c r="L106" s="189"/>
      <c r="M106" s="1021"/>
      <c r="N106" s="189"/>
      <c r="O106" s="1074"/>
      <c r="P106" s="1074"/>
      <c r="Q106" s="1074"/>
      <c r="R106" s="1075"/>
      <c r="S106" s="1074"/>
      <c r="T106" s="1076"/>
      <c r="U106" s="1076"/>
      <c r="V106" s="1075"/>
      <c r="W106" s="1076"/>
      <c r="X106" s="1076"/>
      <c r="Y106" s="1075"/>
      <c r="Z106" s="1075"/>
      <c r="AA106" s="1865"/>
      <c r="AB106" s="43"/>
      <c r="AC106" s="207"/>
      <c r="AD106" s="207"/>
      <c r="AE106" s="207"/>
      <c r="AF106" s="207"/>
      <c r="AG106" s="207"/>
      <c r="AH106" s="189"/>
      <c r="AI106" s="189"/>
      <c r="AK106" s="16"/>
      <c r="AL106" s="11"/>
      <c r="AM106" s="11"/>
      <c r="AN106" s="21"/>
      <c r="AO106" s="21"/>
      <c r="AP106" s="33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2.75" customHeight="1">
      <c r="L107" s="189"/>
      <c r="N107" s="27"/>
      <c r="O107"/>
      <c r="T107" s="212"/>
      <c r="U107" s="212"/>
      <c r="V107" s="212"/>
      <c r="W107" s="212"/>
      <c r="X107" s="212"/>
      <c r="Y107" s="212"/>
      <c r="Z107" s="212"/>
      <c r="AA107" s="189"/>
      <c r="AB107" s="44"/>
      <c r="AC107" s="367"/>
      <c r="AD107" s="367"/>
      <c r="AE107" s="367"/>
      <c r="AF107" s="367"/>
      <c r="AG107" s="367"/>
      <c r="AH107" s="189"/>
      <c r="AI107" s="189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4.25" customHeight="1">
      <c r="B108" s="1818" t="s">
        <v>600</v>
      </c>
      <c r="J108" s="36">
        <v>0.25</v>
      </c>
      <c r="L108" s="265"/>
      <c r="M108" s="314"/>
      <c r="N108" s="189"/>
      <c r="O108" s="189"/>
      <c r="P108" s="189"/>
      <c r="Q108" s="189"/>
      <c r="R108" s="189"/>
      <c r="S108" s="297"/>
      <c r="T108" s="297"/>
      <c r="U108" s="297"/>
      <c r="V108" s="315"/>
      <c r="W108" s="242"/>
      <c r="X108" s="242"/>
      <c r="Y108" s="242"/>
      <c r="Z108" s="212"/>
      <c r="AA108" s="206"/>
      <c r="AC108" s="1065"/>
      <c r="AD108" s="315"/>
      <c r="AE108" s="189"/>
      <c r="AF108" s="189"/>
      <c r="AG108" s="189"/>
      <c r="AH108" s="189"/>
      <c r="AI108" s="189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5.75" customHeight="1">
      <c r="D109" s="1090" t="s">
        <v>602</v>
      </c>
      <c r="L109" s="189"/>
      <c r="M109" s="189"/>
      <c r="N109" s="189"/>
      <c r="O109" s="189"/>
      <c r="P109" s="314"/>
      <c r="Q109" s="189"/>
      <c r="R109" s="189"/>
      <c r="S109" s="189"/>
      <c r="T109" s="189"/>
      <c r="U109" s="189"/>
      <c r="V109" s="189"/>
      <c r="W109" s="189"/>
      <c r="X109" s="189"/>
      <c r="Y109" s="189"/>
      <c r="Z109" s="212"/>
      <c r="AA109" s="206"/>
      <c r="AC109" s="297"/>
      <c r="AD109" s="242"/>
      <c r="AE109" s="189"/>
      <c r="AF109" s="189"/>
      <c r="AG109" s="189"/>
      <c r="AH109" s="189"/>
      <c r="AI109" s="189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9.5" customHeight="1" thickBot="1">
      <c r="B110" s="27" t="s">
        <v>257</v>
      </c>
      <c r="H110" s="2" t="s">
        <v>0</v>
      </c>
      <c r="I110" s="27" t="s">
        <v>603</v>
      </c>
      <c r="J110" s="27"/>
      <c r="L110" s="189"/>
      <c r="M110" s="297"/>
      <c r="N110" s="189"/>
      <c r="O110" s="189"/>
      <c r="P110" s="297"/>
      <c r="Q110" s="297"/>
      <c r="R110" s="242"/>
      <c r="S110" s="242"/>
      <c r="T110" s="242"/>
      <c r="U110" s="242"/>
      <c r="V110" s="189"/>
      <c r="W110" s="189"/>
      <c r="X110" s="189"/>
      <c r="Y110" s="189"/>
      <c r="Z110" s="212"/>
      <c r="AA110" s="213"/>
      <c r="AC110" s="189"/>
      <c r="AD110" s="212"/>
      <c r="AE110" s="189"/>
      <c r="AF110" s="189"/>
      <c r="AG110" s="189"/>
      <c r="AH110" s="189"/>
      <c r="AI110" s="189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8.75" customHeight="1" thickBot="1">
      <c r="B111" s="1559" t="s">
        <v>504</v>
      </c>
      <c r="C111" s="133"/>
      <c r="D111" s="1560" t="s">
        <v>505</v>
      </c>
      <c r="E111" s="1561" t="s">
        <v>506</v>
      </c>
      <c r="F111" s="1561"/>
      <c r="G111" s="1561"/>
      <c r="H111" s="1562" t="s">
        <v>507</v>
      </c>
      <c r="I111" s="1563" t="s">
        <v>508</v>
      </c>
      <c r="J111" s="1564" t="s">
        <v>509</v>
      </c>
      <c r="L111" s="1382"/>
      <c r="M111" s="189"/>
      <c r="N111" s="212"/>
      <c r="O111" s="212"/>
      <c r="P111" s="1383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189"/>
      <c r="AC111" s="242"/>
      <c r="AD111" s="189"/>
      <c r="AE111" s="206"/>
      <c r="AF111" s="189"/>
      <c r="AG111" s="189"/>
      <c r="AH111" s="189"/>
      <c r="AI111" s="189"/>
      <c r="AK111" s="16"/>
      <c r="AL111" s="16"/>
      <c r="AM111" s="16"/>
      <c r="AN111" s="16"/>
      <c r="AO111" s="16"/>
      <c r="AP111" s="16"/>
      <c r="AQ111" s="16"/>
      <c r="AR111" s="16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5" customHeight="1">
      <c r="B112" s="1565" t="s">
        <v>510</v>
      </c>
      <c r="C112" s="1566" t="s">
        <v>511</v>
      </c>
      <c r="D112" s="1567" t="s">
        <v>512</v>
      </c>
      <c r="E112" s="1568" t="s">
        <v>513</v>
      </c>
      <c r="F112" s="1568" t="s">
        <v>77</v>
      </c>
      <c r="G112" s="1568" t="s">
        <v>78</v>
      </c>
      <c r="H112" s="1569" t="s">
        <v>514</v>
      </c>
      <c r="I112" s="1570" t="s">
        <v>515</v>
      </c>
      <c r="J112" s="1571" t="s">
        <v>516</v>
      </c>
      <c r="L112" s="337"/>
      <c r="M112" s="189"/>
      <c r="N112" s="242"/>
      <c r="O112" s="337"/>
      <c r="P112" s="189"/>
      <c r="Q112" s="189"/>
      <c r="R112" s="337"/>
      <c r="S112" s="189"/>
      <c r="T112" s="337"/>
      <c r="U112" s="189"/>
      <c r="V112" s="242"/>
      <c r="W112" s="212"/>
      <c r="X112" s="212"/>
      <c r="Y112" s="212"/>
      <c r="Z112" s="212"/>
      <c r="AA112" s="206"/>
      <c r="AC112" s="212"/>
      <c r="AD112" s="212"/>
      <c r="AE112" s="189"/>
      <c r="AF112" s="189"/>
      <c r="AG112" s="189"/>
      <c r="AH112" s="189"/>
      <c r="AI112" s="189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8" customHeight="1" thickBot="1">
      <c r="B113" s="1825"/>
      <c r="C113" s="1573"/>
      <c r="D113" s="1574"/>
      <c r="E113" s="1575" t="s">
        <v>6</v>
      </c>
      <c r="F113" s="1575" t="s">
        <v>7</v>
      </c>
      <c r="G113" s="1575" t="s">
        <v>8</v>
      </c>
      <c r="H113" s="1576" t="s">
        <v>517</v>
      </c>
      <c r="I113" s="1577" t="s">
        <v>518</v>
      </c>
      <c r="J113" s="1578" t="s">
        <v>519</v>
      </c>
      <c r="L113" s="998"/>
      <c r="M113" s="242"/>
      <c r="N113" s="999"/>
      <c r="O113" s="242"/>
      <c r="P113" s="242"/>
      <c r="Q113" s="242"/>
      <c r="R113" s="198"/>
      <c r="S113" s="198"/>
      <c r="T113" s="1000"/>
      <c r="U113" s="242"/>
      <c r="V113" s="242"/>
      <c r="W113" s="198"/>
      <c r="X113" s="242"/>
      <c r="Y113" s="242"/>
      <c r="Z113" s="242"/>
      <c r="AA113" s="242"/>
      <c r="AC113" s="189"/>
      <c r="AD113" s="189"/>
      <c r="AE113" s="189"/>
      <c r="AF113" s="189"/>
      <c r="AG113" s="189"/>
      <c r="AH113" s="189"/>
      <c r="AI113" s="189"/>
      <c r="AK113" s="16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5" customHeight="1">
      <c r="B114" s="1607" t="s">
        <v>521</v>
      </c>
      <c r="C114" s="533" t="s">
        <v>188</v>
      </c>
      <c r="D114" s="685">
        <v>90</v>
      </c>
      <c r="E114" s="982">
        <v>9.5869999999999997</v>
      </c>
      <c r="F114" s="980">
        <v>9.0879999999999992</v>
      </c>
      <c r="G114" s="980">
        <v>9.2680000000000007</v>
      </c>
      <c r="H114" s="1534">
        <f t="shared" ref="H114:H120" si="4">G114*4+F114*9+E114*4</f>
        <v>157.21199999999999</v>
      </c>
      <c r="I114" s="1840">
        <v>8</v>
      </c>
      <c r="J114" s="1601" t="s">
        <v>28</v>
      </c>
      <c r="L114" s="998"/>
      <c r="M114" s="242"/>
      <c r="N114" s="242"/>
      <c r="O114" s="242"/>
      <c r="P114" s="242"/>
      <c r="Q114" s="242"/>
      <c r="R114" s="198"/>
      <c r="S114" s="999"/>
      <c r="T114" s="1000"/>
      <c r="U114" s="242"/>
      <c r="V114" s="242"/>
      <c r="W114" s="242"/>
      <c r="X114" s="242"/>
      <c r="Y114" s="242"/>
      <c r="Z114" s="242"/>
      <c r="AA114" s="999"/>
      <c r="AC114" s="189"/>
      <c r="AD114" s="189"/>
      <c r="AE114" s="189"/>
      <c r="AF114" s="189"/>
      <c r="AG114" s="189"/>
      <c r="AH114" s="189"/>
      <c r="AI114" s="189"/>
      <c r="AK114" s="16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>
      <c r="B115" s="1586" t="s">
        <v>522</v>
      </c>
      <c r="C115" s="1511" t="s">
        <v>496</v>
      </c>
      <c r="D115" s="1521" t="s">
        <v>300</v>
      </c>
      <c r="E115" s="966">
        <v>3.42</v>
      </c>
      <c r="F115" s="967">
        <v>4.5949999999999998</v>
      </c>
      <c r="G115" s="968">
        <v>19.614999999999998</v>
      </c>
      <c r="H115" s="1533">
        <f t="shared" si="4"/>
        <v>133.495</v>
      </c>
      <c r="I115" s="1836">
        <v>4</v>
      </c>
      <c r="J115" s="1585" t="s">
        <v>610</v>
      </c>
      <c r="L115" s="1862"/>
      <c r="M115" s="1867"/>
      <c r="N115" s="189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8"/>
      <c r="AC115" s="189"/>
      <c r="AD115" s="189"/>
      <c r="AE115" s="189"/>
      <c r="AF115" s="189"/>
      <c r="AG115" s="189"/>
      <c r="AH115" s="189"/>
      <c r="AI115" s="189"/>
      <c r="AK115" s="16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 ht="14.25" customHeight="1">
      <c r="B116" s="1881" t="s">
        <v>17</v>
      </c>
      <c r="C116" s="641" t="s">
        <v>413</v>
      </c>
      <c r="D116" s="686"/>
      <c r="E116" s="974">
        <v>1.659</v>
      </c>
      <c r="F116" s="975">
        <v>0.72</v>
      </c>
      <c r="G116" s="976">
        <v>16.010000000000002</v>
      </c>
      <c r="H116" s="1532">
        <f t="shared" si="4"/>
        <v>77.156000000000006</v>
      </c>
      <c r="I116" s="1833"/>
      <c r="J116" s="1589"/>
      <c r="L116" s="210"/>
      <c r="M116" s="174"/>
      <c r="N116" s="158"/>
      <c r="O116" s="207"/>
      <c r="P116" s="207"/>
      <c r="Q116" s="207"/>
      <c r="R116" s="366"/>
      <c r="S116" s="207"/>
      <c r="T116" s="207"/>
      <c r="U116" s="419"/>
      <c r="V116" s="207"/>
      <c r="W116" s="207"/>
      <c r="X116" s="368"/>
      <c r="Y116" s="368"/>
      <c r="Z116" s="207"/>
      <c r="AA116" s="369"/>
      <c r="AC116" s="189"/>
      <c r="AD116" s="189"/>
      <c r="AE116" s="189"/>
      <c r="AF116" s="189"/>
      <c r="AG116" s="189"/>
      <c r="AH116" s="189"/>
      <c r="AI116" s="189"/>
      <c r="AK116" s="22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>
      <c r="B117" s="1882" t="s">
        <v>51</v>
      </c>
      <c r="C117" s="641" t="s">
        <v>254</v>
      </c>
      <c r="D117" s="1007">
        <v>200</v>
      </c>
      <c r="E117" s="982">
        <v>1</v>
      </c>
      <c r="F117" s="980">
        <v>0</v>
      </c>
      <c r="G117" s="980">
        <v>20.92</v>
      </c>
      <c r="H117" s="1534">
        <f t="shared" si="4"/>
        <v>87.68</v>
      </c>
      <c r="I117" s="1834">
        <v>23</v>
      </c>
      <c r="J117" s="1593" t="s">
        <v>9</v>
      </c>
      <c r="L117" s="206"/>
      <c r="M117" s="174"/>
      <c r="N117" s="158"/>
      <c r="O117" s="369"/>
      <c r="P117" s="369"/>
      <c r="Q117" s="369"/>
      <c r="R117" s="366"/>
      <c r="S117" s="369"/>
      <c r="T117" s="369"/>
      <c r="U117" s="369"/>
      <c r="V117" s="369"/>
      <c r="W117" s="369"/>
      <c r="X117" s="369"/>
      <c r="Y117" s="369"/>
      <c r="Z117" s="369"/>
      <c r="AA117" s="369"/>
      <c r="AC117" s="189"/>
      <c r="AD117" s="189"/>
      <c r="AE117" s="189"/>
      <c r="AF117" s="189"/>
      <c r="AG117" s="189"/>
      <c r="AH117" s="189"/>
      <c r="AI117" s="189"/>
      <c r="AK117" s="5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4.25" customHeight="1">
      <c r="B118" s="118"/>
      <c r="C118" s="786" t="s">
        <v>11</v>
      </c>
      <c r="D118" s="685">
        <v>30</v>
      </c>
      <c r="E118" s="982">
        <v>1.575</v>
      </c>
      <c r="F118" s="980">
        <v>0.21299999999999999</v>
      </c>
      <c r="G118" s="980">
        <v>12.538</v>
      </c>
      <c r="H118" s="1534">
        <f t="shared" si="4"/>
        <v>58.369</v>
      </c>
      <c r="I118" s="1822">
        <v>20</v>
      </c>
      <c r="J118" s="1593" t="s">
        <v>10</v>
      </c>
      <c r="L118" s="208"/>
      <c r="M118" s="174"/>
      <c r="N118" s="158"/>
      <c r="O118" s="207"/>
      <c r="P118" s="207"/>
      <c r="Q118" s="207"/>
      <c r="R118" s="366"/>
      <c r="S118" s="207"/>
      <c r="T118" s="207"/>
      <c r="U118" s="367"/>
      <c r="V118" s="207"/>
      <c r="W118" s="207"/>
      <c r="X118" s="207"/>
      <c r="Y118" s="207"/>
      <c r="Z118" s="207"/>
      <c r="AA118" s="369"/>
      <c r="AB118" s="55"/>
      <c r="AC118" s="189"/>
      <c r="AD118" s="189"/>
      <c r="AE118" s="189"/>
      <c r="AF118" s="189"/>
      <c r="AG118" s="189"/>
      <c r="AH118" s="189"/>
      <c r="AI118" s="189"/>
      <c r="AK118" s="5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>
      <c r="B119" s="118"/>
      <c r="C119" s="1511" t="s">
        <v>12</v>
      </c>
      <c r="D119" s="1007">
        <v>20</v>
      </c>
      <c r="E119" s="982">
        <v>1.1299999999999999</v>
      </c>
      <c r="F119" s="980">
        <v>0.24</v>
      </c>
      <c r="G119" s="980">
        <v>8.3699999999999992</v>
      </c>
      <c r="H119" s="1534">
        <f t="shared" si="4"/>
        <v>40.159999999999997</v>
      </c>
      <c r="I119" s="1819">
        <v>19</v>
      </c>
      <c r="J119" s="1585" t="s">
        <v>10</v>
      </c>
      <c r="L119" s="206"/>
      <c r="M119" s="174"/>
      <c r="N119" s="158"/>
      <c r="O119" s="207"/>
      <c r="P119" s="207"/>
      <c r="Q119" s="207"/>
      <c r="R119" s="366"/>
      <c r="S119" s="207"/>
      <c r="T119" s="207"/>
      <c r="U119" s="207"/>
      <c r="V119" s="207"/>
      <c r="W119" s="207"/>
      <c r="X119" s="207"/>
      <c r="Y119" s="207"/>
      <c r="Z119" s="207"/>
      <c r="AA119" s="369"/>
      <c r="AB119" s="137"/>
      <c r="AC119" s="189"/>
      <c r="AD119" s="189"/>
      <c r="AE119" s="189"/>
      <c r="AF119" s="189"/>
      <c r="AG119" s="189"/>
      <c r="AH119" s="189"/>
      <c r="AI119" s="189"/>
      <c r="AK119" s="5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2.75" customHeight="1" thickBot="1">
      <c r="B120" s="121"/>
      <c r="C120" s="1606" t="s">
        <v>495</v>
      </c>
      <c r="D120" s="1841">
        <v>90</v>
      </c>
      <c r="E120" s="1657">
        <v>0.36</v>
      </c>
      <c r="F120" s="1837">
        <v>0.36</v>
      </c>
      <c r="G120" s="1658">
        <v>8.82</v>
      </c>
      <c r="H120" s="1659">
        <f t="shared" si="4"/>
        <v>39.96</v>
      </c>
      <c r="I120" s="1838">
        <v>22</v>
      </c>
      <c r="J120" s="1839" t="s">
        <v>13</v>
      </c>
      <c r="L120" s="206"/>
      <c r="M120" s="174"/>
      <c r="N120" s="158"/>
      <c r="O120" s="207"/>
      <c r="P120" s="207"/>
      <c r="Q120" s="207"/>
      <c r="R120" s="366"/>
      <c r="S120" s="207"/>
      <c r="T120" s="207"/>
      <c r="U120" s="207"/>
      <c r="V120" s="207"/>
      <c r="W120" s="207"/>
      <c r="X120" s="207"/>
      <c r="Y120" s="207"/>
      <c r="Z120" s="207"/>
      <c r="AA120" s="369"/>
      <c r="AB120" s="55"/>
      <c r="AC120" s="189"/>
      <c r="AD120" s="189"/>
      <c r="AE120" s="189"/>
      <c r="AF120" s="189"/>
      <c r="AG120" s="189"/>
      <c r="AH120" s="189"/>
      <c r="AI120" s="189"/>
      <c r="AK120" s="3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 ht="17.25" customHeight="1" thickBot="1">
      <c r="B121" s="1635" t="s">
        <v>607</v>
      </c>
      <c r="C121" s="48"/>
      <c r="D121" s="65"/>
      <c r="E121" s="75">
        <f>SUM(E114:E120)</f>
        <v>18.730999999999998</v>
      </c>
      <c r="F121" s="153">
        <f>SUM(F114:F120)</f>
        <v>15.215999999999999</v>
      </c>
      <c r="G121" s="76">
        <f>SUM(G114:G120)</f>
        <v>95.540999999999997</v>
      </c>
      <c r="H121" s="224">
        <f>SUM(H114:H120)</f>
        <v>594.03200000000004</v>
      </c>
      <c r="I121" s="1824" t="s">
        <v>526</v>
      </c>
      <c r="J121" s="1597"/>
      <c r="L121" s="349"/>
      <c r="M121" s="174"/>
      <c r="N121" s="158"/>
      <c r="O121" s="207"/>
      <c r="P121" s="367"/>
      <c r="Q121" s="207"/>
      <c r="R121" s="366"/>
      <c r="S121" s="207"/>
      <c r="T121" s="207"/>
      <c r="U121" s="207"/>
      <c r="V121" s="207"/>
      <c r="W121" s="207"/>
      <c r="X121" s="207"/>
      <c r="Y121" s="207"/>
      <c r="Z121" s="368"/>
      <c r="AA121" s="369"/>
      <c r="AB121" s="218"/>
      <c r="AC121" s="189"/>
      <c r="AD121" s="189"/>
      <c r="AE121" s="189"/>
      <c r="AF121" s="189"/>
      <c r="AG121" s="189"/>
      <c r="AH121" s="189"/>
      <c r="AI121" s="189"/>
      <c r="AK121" s="22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8" customHeight="1" thickBot="1">
      <c r="B122" s="1595" t="s">
        <v>14</v>
      </c>
      <c r="C122" s="52"/>
      <c r="D122" s="68"/>
      <c r="E122" s="994">
        <v>19.25</v>
      </c>
      <c r="F122" s="995">
        <v>19.75</v>
      </c>
      <c r="G122" s="995">
        <v>83.75</v>
      </c>
      <c r="H122" s="997">
        <v>587.5</v>
      </c>
      <c r="I122" s="1598" t="s">
        <v>527</v>
      </c>
      <c r="J122" s="1599">
        <f>D118+D119+D120+D117+D114+80+70</f>
        <v>580</v>
      </c>
      <c r="L122" s="158"/>
      <c r="M122" s="1017"/>
      <c r="N122" s="170"/>
      <c r="O122" s="212"/>
      <c r="P122" s="212"/>
      <c r="Q122" s="189"/>
      <c r="R122" s="189"/>
      <c r="S122" s="1026"/>
      <c r="T122" s="1026"/>
      <c r="U122" s="1027"/>
      <c r="V122" s="1027"/>
      <c r="W122" s="1026"/>
      <c r="X122" s="1028"/>
      <c r="Y122" s="1028"/>
      <c r="Z122" s="1026"/>
      <c r="AA122" s="1026"/>
      <c r="AB122" s="206"/>
      <c r="AC122" s="170"/>
      <c r="AD122" s="170"/>
      <c r="AE122" s="170"/>
      <c r="AF122" s="189"/>
      <c r="AG122" s="189"/>
      <c r="AH122" s="189"/>
      <c r="AI122" s="189"/>
      <c r="AK122" s="22"/>
      <c r="AL122" s="11"/>
      <c r="AM122" s="11"/>
      <c r="AN122" s="20"/>
      <c r="AO122" s="21"/>
      <c r="AP122" s="33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 ht="18" customHeight="1">
      <c r="B123" s="26"/>
      <c r="E123"/>
      <c r="F123"/>
      <c r="G123"/>
      <c r="H123"/>
      <c r="I123"/>
      <c r="J123"/>
      <c r="L123" s="189"/>
      <c r="M123" s="1021"/>
      <c r="N123" s="189"/>
      <c r="O123" s="1074"/>
      <c r="P123" s="1074"/>
      <c r="Q123" s="1074"/>
      <c r="R123" s="1075"/>
      <c r="S123" s="1074"/>
      <c r="T123" s="1076"/>
      <c r="U123" s="1076"/>
      <c r="V123" s="1075"/>
      <c r="W123" s="1076"/>
      <c r="X123" s="1076"/>
      <c r="Y123" s="1075"/>
      <c r="Z123" s="1075"/>
      <c r="AA123" s="1865"/>
      <c r="AB123" s="44"/>
      <c r="AC123" s="198"/>
      <c r="AD123" s="242"/>
      <c r="AE123" s="242"/>
      <c r="AF123" s="242"/>
      <c r="AG123" s="189"/>
      <c r="AH123" s="189"/>
      <c r="AI123" s="189"/>
      <c r="AK123" s="22"/>
      <c r="AL123" s="11"/>
      <c r="AM123" s="11"/>
      <c r="AN123" s="21"/>
      <c r="AO123" s="21"/>
      <c r="AP123" s="33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 ht="15.75" customHeight="1">
      <c r="D124" s="1090" t="s">
        <v>611</v>
      </c>
      <c r="I124" s="27"/>
      <c r="L124" s="1862"/>
      <c r="M124" s="1867"/>
      <c r="N124" s="797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8"/>
      <c r="AC124" s="999"/>
      <c r="AD124" s="999"/>
      <c r="AE124" s="999"/>
      <c r="AF124" s="999"/>
      <c r="AG124" s="189"/>
      <c r="AH124" s="189"/>
      <c r="AI124" s="189"/>
      <c r="AK124" s="16"/>
      <c r="AL124" s="11"/>
      <c r="AM124" s="11"/>
      <c r="AN124" s="21"/>
      <c r="AO124" s="11"/>
      <c r="AP124" s="33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 ht="18.75" customHeight="1" thickBot="1">
      <c r="L125" s="218"/>
      <c r="M125" s="174"/>
      <c r="N125" s="158"/>
      <c r="O125" s="207"/>
      <c r="P125" s="207"/>
      <c r="Q125" s="207"/>
      <c r="R125" s="366"/>
      <c r="S125" s="207"/>
      <c r="T125" s="207"/>
      <c r="U125" s="367"/>
      <c r="V125" s="207"/>
      <c r="W125" s="207"/>
      <c r="X125" s="368"/>
      <c r="Y125" s="368"/>
      <c r="Z125" s="207"/>
      <c r="AA125" s="369"/>
      <c r="AC125" s="170"/>
      <c r="AD125" s="170"/>
      <c r="AE125" s="170"/>
      <c r="AF125" s="189"/>
      <c r="AG125" s="189"/>
      <c r="AH125" s="189"/>
      <c r="AI125" s="205"/>
      <c r="AJ125" s="189"/>
      <c r="AK125" s="16"/>
      <c r="AL125" s="11"/>
      <c r="AM125" s="11"/>
      <c r="AN125" s="21"/>
      <c r="AO125" s="21"/>
      <c r="AP125" s="33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 ht="15.75" customHeight="1" thickBot="1">
      <c r="B126" s="1559" t="s">
        <v>504</v>
      </c>
      <c r="C126" s="133"/>
      <c r="D126" s="1560" t="s">
        <v>505</v>
      </c>
      <c r="E126" s="1561" t="s">
        <v>506</v>
      </c>
      <c r="F126" s="1561"/>
      <c r="G126" s="1561"/>
      <c r="H126" s="1562" t="s">
        <v>507</v>
      </c>
      <c r="I126" s="1563" t="s">
        <v>508</v>
      </c>
      <c r="J126" s="1564" t="s">
        <v>509</v>
      </c>
      <c r="L126" s="206"/>
      <c r="M126" s="509"/>
      <c r="N126" s="158"/>
      <c r="O126" s="369"/>
      <c r="P126" s="1063"/>
      <c r="Q126" s="369"/>
      <c r="R126" s="366"/>
      <c r="S126" s="369"/>
      <c r="T126" s="1062"/>
      <c r="U126" s="1005"/>
      <c r="V126" s="1063"/>
      <c r="W126" s="369"/>
      <c r="X126" s="1005"/>
      <c r="Y126" s="369"/>
      <c r="Z126" s="369"/>
      <c r="AA126" s="369"/>
      <c r="AB126" s="210"/>
      <c r="AC126" s="170"/>
      <c r="AD126" s="170"/>
      <c r="AE126" s="170"/>
      <c r="AF126" s="189"/>
      <c r="AG126" s="189"/>
      <c r="AH126" s="189"/>
      <c r="AI126" s="205"/>
      <c r="AJ126" s="189"/>
      <c r="AK126" s="16"/>
      <c r="AL126" s="11"/>
      <c r="AM126" s="11"/>
      <c r="AN126" s="7"/>
      <c r="AO126" s="7"/>
      <c r="AP126" s="17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 ht="12.75" customHeight="1">
      <c r="B127" s="1565" t="s">
        <v>510</v>
      </c>
      <c r="C127" s="1566" t="s">
        <v>511</v>
      </c>
      <c r="D127" s="1567" t="s">
        <v>512</v>
      </c>
      <c r="E127" s="1568" t="s">
        <v>513</v>
      </c>
      <c r="F127" s="1568" t="s">
        <v>77</v>
      </c>
      <c r="G127" s="1568" t="s">
        <v>78</v>
      </c>
      <c r="H127" s="1569" t="s">
        <v>514</v>
      </c>
      <c r="I127" s="1570" t="s">
        <v>515</v>
      </c>
      <c r="J127" s="1571" t="s">
        <v>516</v>
      </c>
      <c r="L127" s="206"/>
      <c r="M127" s="174"/>
      <c r="N127" s="158"/>
      <c r="O127" s="207"/>
      <c r="P127" s="207"/>
      <c r="Q127" s="367"/>
      <c r="R127" s="366"/>
      <c r="S127" s="207"/>
      <c r="T127" s="369"/>
      <c r="U127" s="369"/>
      <c r="V127" s="369"/>
      <c r="W127" s="369"/>
      <c r="X127" s="369"/>
      <c r="Y127" s="369"/>
      <c r="Z127" s="369"/>
      <c r="AA127" s="369"/>
      <c r="AB127" s="210"/>
      <c r="AC127" s="1059"/>
      <c r="AD127" s="1059"/>
      <c r="AE127" s="1059"/>
      <c r="AF127" s="189"/>
      <c r="AG127" s="189"/>
      <c r="AH127" s="189"/>
      <c r="AI127" s="205"/>
      <c r="AK127" s="16"/>
      <c r="AL127" s="11"/>
      <c r="AM127" s="11"/>
      <c r="AN127" s="7"/>
      <c r="AO127" s="7"/>
      <c r="AP127" s="33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 ht="13.5" customHeight="1" thickBot="1">
      <c r="B128" s="1825"/>
      <c r="C128" s="1573"/>
      <c r="D128" s="1574"/>
      <c r="E128" s="1575" t="s">
        <v>6</v>
      </c>
      <c r="F128" s="1575" t="s">
        <v>7</v>
      </c>
      <c r="G128" s="1575" t="s">
        <v>8</v>
      </c>
      <c r="H128" s="1576" t="s">
        <v>517</v>
      </c>
      <c r="I128" s="1577" t="s">
        <v>518</v>
      </c>
      <c r="J128" s="1578" t="s">
        <v>519</v>
      </c>
      <c r="L128" s="206"/>
      <c r="M128" s="174"/>
      <c r="N128" s="158"/>
      <c r="O128" s="207"/>
      <c r="P128" s="207"/>
      <c r="Q128" s="207"/>
      <c r="R128" s="366"/>
      <c r="S128" s="419"/>
      <c r="T128" s="367"/>
      <c r="U128" s="367"/>
      <c r="V128" s="367"/>
      <c r="W128" s="367"/>
      <c r="X128" s="367"/>
      <c r="Y128" s="367"/>
      <c r="Z128" s="367"/>
      <c r="AA128" s="369"/>
      <c r="AB128" s="11"/>
      <c r="AC128" s="189"/>
      <c r="AD128" s="189"/>
      <c r="AE128" s="189"/>
      <c r="AF128" s="189"/>
      <c r="AG128" s="189"/>
      <c r="AH128" s="189"/>
      <c r="AI128" s="205"/>
      <c r="AK128" s="16"/>
      <c r="AL128" s="11"/>
      <c r="AM128" s="11"/>
      <c r="AN128" s="21"/>
      <c r="AO128" s="21"/>
      <c r="AP128" s="33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 ht="15.75" customHeight="1">
      <c r="B129" s="1607" t="s">
        <v>521</v>
      </c>
      <c r="C129" s="533" t="s">
        <v>317</v>
      </c>
      <c r="D129" s="685">
        <v>60</v>
      </c>
      <c r="E129" s="982">
        <v>0.66</v>
      </c>
      <c r="F129" s="980">
        <v>0.12</v>
      </c>
      <c r="G129" s="980">
        <v>2.2799999999999998</v>
      </c>
      <c r="H129" s="1534">
        <f t="shared" ref="H129:H134" si="5">G129*4+F129*9+E129*4</f>
        <v>12.84</v>
      </c>
      <c r="I129" s="1580">
        <v>2</v>
      </c>
      <c r="J129" s="1842" t="s">
        <v>414</v>
      </c>
      <c r="L129" s="206"/>
      <c r="M129" s="174"/>
      <c r="N129" s="158"/>
      <c r="O129" s="207"/>
      <c r="P129" s="207"/>
      <c r="Q129" s="207"/>
      <c r="R129" s="366"/>
      <c r="S129" s="207"/>
      <c r="T129" s="207"/>
      <c r="U129" s="207"/>
      <c r="V129" s="207"/>
      <c r="W129" s="207"/>
      <c r="X129" s="207"/>
      <c r="Y129" s="207"/>
      <c r="Z129" s="207"/>
      <c r="AA129" s="369"/>
      <c r="AB129" s="11"/>
      <c r="AC129" s="188"/>
      <c r="AD129" s="188"/>
      <c r="AE129" s="188"/>
      <c r="AF129" s="189"/>
      <c r="AG129" s="189"/>
      <c r="AH129" s="189"/>
      <c r="AI129" s="189"/>
      <c r="AK129" s="16"/>
      <c r="AL129" s="11"/>
      <c r="AM129" s="11"/>
      <c r="AN129" s="21"/>
      <c r="AO129" s="21"/>
      <c r="AP129" s="33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6.5" customHeight="1">
      <c r="B130" s="1586" t="s">
        <v>538</v>
      </c>
      <c r="C130" s="786" t="s">
        <v>139</v>
      </c>
      <c r="D130" s="685">
        <v>170</v>
      </c>
      <c r="E130" s="1010">
        <v>15.077</v>
      </c>
      <c r="F130" s="1011">
        <v>17.786999999999999</v>
      </c>
      <c r="G130" s="1011">
        <v>30.036999999999999</v>
      </c>
      <c r="H130" s="1534">
        <f t="shared" si="5"/>
        <v>340.53899999999999</v>
      </c>
      <c r="I130" s="1086">
        <v>15</v>
      </c>
      <c r="J130" s="1593" t="s">
        <v>23</v>
      </c>
      <c r="L130" s="206"/>
      <c r="M130" s="174"/>
      <c r="N130" s="158"/>
      <c r="O130" s="207"/>
      <c r="P130" s="207"/>
      <c r="Q130" s="207"/>
      <c r="R130" s="366"/>
      <c r="S130" s="207"/>
      <c r="T130" s="207"/>
      <c r="U130" s="207"/>
      <c r="V130" s="207"/>
      <c r="W130" s="207"/>
      <c r="X130" s="207"/>
      <c r="Y130" s="207"/>
      <c r="Z130" s="207"/>
      <c r="AA130" s="369"/>
      <c r="AC130" s="280"/>
      <c r="AD130" s="280"/>
      <c r="AE130" s="280"/>
      <c r="AF130" s="189"/>
      <c r="AG130" s="189"/>
      <c r="AH130" s="189"/>
      <c r="AI130" s="608"/>
      <c r="AK130" s="16"/>
      <c r="AL130" s="11"/>
      <c r="AM130" s="11"/>
      <c r="AN130" s="24"/>
      <c r="AO130" s="7"/>
      <c r="AP130" s="16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 ht="15.75" customHeight="1">
      <c r="B131" s="1881" t="s">
        <v>17</v>
      </c>
      <c r="C131" s="786" t="s">
        <v>21</v>
      </c>
      <c r="D131" s="685">
        <v>200</v>
      </c>
      <c r="E131" s="1016">
        <v>7.0000000000000007E-2</v>
      </c>
      <c r="F131" s="980">
        <v>0.02</v>
      </c>
      <c r="G131" s="980">
        <v>15</v>
      </c>
      <c r="H131" s="1534">
        <f t="shared" si="5"/>
        <v>60.46</v>
      </c>
      <c r="I131" s="1086">
        <v>28</v>
      </c>
      <c r="J131" s="1593" t="s">
        <v>20</v>
      </c>
      <c r="L131" s="158"/>
      <c r="M131" s="1017"/>
      <c r="N131" s="170"/>
      <c r="O131" s="212"/>
      <c r="P131" s="212"/>
      <c r="Q131" s="189"/>
      <c r="R131" s="189"/>
      <c r="S131" s="1026"/>
      <c r="T131" s="1026"/>
      <c r="U131" s="1028"/>
      <c r="V131" s="1026"/>
      <c r="W131" s="1026"/>
      <c r="X131" s="1028"/>
      <c r="Y131" s="1028"/>
      <c r="Z131" s="1026"/>
      <c r="AA131" s="1026"/>
      <c r="AC131" s="280"/>
      <c r="AD131" s="280"/>
      <c r="AE131" s="280"/>
      <c r="AF131" s="189"/>
      <c r="AG131" s="189"/>
      <c r="AH131" s="189"/>
      <c r="AI131" s="189"/>
      <c r="AK131" s="22"/>
      <c r="AL131" s="11"/>
      <c r="AM131" s="11"/>
      <c r="AN131" s="21"/>
      <c r="AO131" s="21"/>
      <c r="AP131" s="33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 ht="16.5" customHeight="1">
      <c r="B132" s="1882" t="s">
        <v>52</v>
      </c>
      <c r="C132" s="786" t="s">
        <v>11</v>
      </c>
      <c r="D132" s="685">
        <v>30</v>
      </c>
      <c r="E132" s="982">
        <v>1.575</v>
      </c>
      <c r="F132" s="980">
        <v>0.21299999999999999</v>
      </c>
      <c r="G132" s="980">
        <v>12.538</v>
      </c>
      <c r="H132" s="1534">
        <f t="shared" si="5"/>
        <v>58.369</v>
      </c>
      <c r="I132" s="1822">
        <v>20</v>
      </c>
      <c r="J132" s="1593" t="s">
        <v>10</v>
      </c>
      <c r="L132" s="189"/>
      <c r="M132" s="1021"/>
      <c r="N132" s="189"/>
      <c r="O132" s="1074"/>
      <c r="P132" s="1074"/>
      <c r="Q132" s="1074"/>
      <c r="R132" s="1075"/>
      <c r="S132" s="1074"/>
      <c r="T132" s="1076"/>
      <c r="U132" s="1076"/>
      <c r="V132" s="1075"/>
      <c r="W132" s="1076"/>
      <c r="X132" s="1076"/>
      <c r="Y132" s="1075"/>
      <c r="Z132" s="1075"/>
      <c r="AA132" s="1865"/>
      <c r="AC132" s="189"/>
      <c r="AD132" s="189"/>
      <c r="AE132" s="189"/>
      <c r="AF132" s="189"/>
      <c r="AG132" s="189"/>
      <c r="AH132" s="350"/>
      <c r="AI132" s="350"/>
      <c r="AJ132" s="107"/>
      <c r="AK132" s="22"/>
      <c r="AL132" s="11"/>
      <c r="AM132" s="11"/>
      <c r="AN132" s="7"/>
      <c r="AO132" s="7"/>
      <c r="AP132" s="16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3.5" customHeight="1">
      <c r="B133" s="118"/>
      <c r="C133" s="786" t="s">
        <v>12</v>
      </c>
      <c r="D133" s="1007">
        <v>30</v>
      </c>
      <c r="E133" s="982">
        <v>1.6950000000000001</v>
      </c>
      <c r="F133" s="980">
        <v>0.36</v>
      </c>
      <c r="G133" s="980">
        <v>12.555</v>
      </c>
      <c r="H133" s="1534">
        <f t="shared" si="5"/>
        <v>60.24</v>
      </c>
      <c r="I133" s="1819">
        <v>19</v>
      </c>
      <c r="J133" s="1593" t="s">
        <v>10</v>
      </c>
      <c r="L133" s="189"/>
      <c r="M133" s="189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2"/>
      <c r="Y133" s="212"/>
      <c r="Z133" s="212"/>
      <c r="AA133" s="189"/>
      <c r="AC133" s="1049"/>
      <c r="AD133" s="1049"/>
      <c r="AE133" s="1038"/>
      <c r="AF133" s="189"/>
      <c r="AG133" s="189"/>
      <c r="AH133" s="189"/>
      <c r="AI133" s="205"/>
      <c r="AK133" s="16"/>
      <c r="AL133" s="11"/>
      <c r="AM133" s="11"/>
      <c r="AN133" s="7"/>
      <c r="AO133" s="11"/>
      <c r="AP133" s="62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 ht="16.5" thickBot="1">
      <c r="B134" s="121"/>
      <c r="C134" s="1606" t="s">
        <v>495</v>
      </c>
      <c r="D134" s="1841">
        <v>90</v>
      </c>
      <c r="E134" s="1657">
        <v>0.36</v>
      </c>
      <c r="F134" s="1837">
        <v>0.36</v>
      </c>
      <c r="G134" s="1658">
        <v>8.82</v>
      </c>
      <c r="H134" s="1659">
        <f t="shared" si="5"/>
        <v>39.96</v>
      </c>
      <c r="I134" s="1819">
        <v>22</v>
      </c>
      <c r="J134" s="1839" t="s">
        <v>13</v>
      </c>
      <c r="L134" s="1862"/>
      <c r="M134" s="1867"/>
      <c r="N134" s="797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8"/>
      <c r="AC134" s="315"/>
      <c r="AD134" s="315"/>
      <c r="AE134" s="315"/>
      <c r="AF134" s="189"/>
      <c r="AG134" s="189"/>
      <c r="AH134" s="350"/>
      <c r="AI134" s="205"/>
      <c r="AK134" s="16"/>
      <c r="AL134" s="11"/>
      <c r="AM134" s="11"/>
      <c r="AN134" s="7"/>
      <c r="AO134" s="7"/>
      <c r="AP134" s="16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18" customHeight="1" thickBot="1">
      <c r="B135" s="1635" t="s">
        <v>607</v>
      </c>
      <c r="C135" s="48"/>
      <c r="D135" s="65"/>
      <c r="E135" s="75">
        <f>SUM(E129:E134)</f>
        <v>19.437000000000001</v>
      </c>
      <c r="F135" s="153">
        <f>SUM(F129:F134)</f>
        <v>18.86</v>
      </c>
      <c r="G135" s="76">
        <f>SUM(G129:G134)</f>
        <v>81.22999999999999</v>
      </c>
      <c r="H135" s="224">
        <f>SUM(H129:H134)</f>
        <v>572.40800000000002</v>
      </c>
      <c r="I135" s="1824" t="s">
        <v>526</v>
      </c>
      <c r="J135" s="1597"/>
      <c r="L135" s="1284"/>
      <c r="M135" s="174"/>
      <c r="N135" s="170"/>
      <c r="O135" s="1005"/>
      <c r="P135" s="1005"/>
      <c r="Q135" s="369"/>
      <c r="R135" s="366"/>
      <c r="S135" s="369"/>
      <c r="T135" s="369"/>
      <c r="U135" s="1064"/>
      <c r="V135" s="1063"/>
      <c r="W135" s="369"/>
      <c r="X135" s="1005"/>
      <c r="Y135" s="369"/>
      <c r="Z135" s="1551"/>
      <c r="AA135" s="369"/>
      <c r="AC135" s="207"/>
      <c r="AD135" s="207"/>
      <c r="AE135" s="223"/>
      <c r="AF135" s="189"/>
      <c r="AG135" s="189"/>
      <c r="AH135" s="189"/>
      <c r="AI135" s="205"/>
      <c r="AK135" s="16"/>
      <c r="AL135" s="11"/>
      <c r="AM135" s="11"/>
      <c r="AN135" s="7"/>
      <c r="AO135" s="7"/>
      <c r="AP135" s="62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 ht="13.5" customHeight="1" thickBot="1">
      <c r="B136" s="1595" t="s">
        <v>14</v>
      </c>
      <c r="C136" s="52"/>
      <c r="D136" s="68"/>
      <c r="E136" s="994">
        <v>19.25</v>
      </c>
      <c r="F136" s="995">
        <v>19.75</v>
      </c>
      <c r="G136" s="995">
        <v>83.75</v>
      </c>
      <c r="H136" s="996">
        <v>587.5</v>
      </c>
      <c r="I136" s="1598" t="s">
        <v>527</v>
      </c>
      <c r="J136" s="1599">
        <f>D132+D133+D134+D131+D130+D129</f>
        <v>580</v>
      </c>
      <c r="L136" s="223"/>
      <c r="M136" s="201"/>
      <c r="N136" s="797"/>
      <c r="O136" s="207"/>
      <c r="P136" s="207"/>
      <c r="Q136" s="367"/>
      <c r="R136" s="366"/>
      <c r="S136" s="207"/>
      <c r="T136" s="369"/>
      <c r="U136" s="369"/>
      <c r="V136" s="369"/>
      <c r="W136" s="369"/>
      <c r="X136" s="369"/>
      <c r="Y136" s="369"/>
      <c r="Z136" s="369"/>
      <c r="AA136" s="369"/>
      <c r="AC136" s="1066"/>
      <c r="AD136" s="1066"/>
      <c r="AE136" s="1381"/>
      <c r="AF136" s="189"/>
      <c r="AG136" s="189"/>
      <c r="AH136" s="206"/>
      <c r="AI136" s="174"/>
      <c r="AJ136" s="16"/>
      <c r="AK136" s="16"/>
      <c r="AL136" s="11"/>
      <c r="AM136" s="11"/>
      <c r="AN136" s="7"/>
      <c r="AO136" s="7"/>
      <c r="AP136" s="33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 ht="13.5" customHeight="1" thickBot="1">
      <c r="L137" s="208"/>
      <c r="M137" s="174"/>
      <c r="N137" s="158"/>
      <c r="O137" s="207"/>
      <c r="P137" s="207"/>
      <c r="Q137" s="207"/>
      <c r="R137" s="366"/>
      <c r="S137" s="207"/>
      <c r="T137" s="207"/>
      <c r="U137" s="207"/>
      <c r="V137" s="207"/>
      <c r="W137" s="207"/>
      <c r="X137" s="207"/>
      <c r="Y137" s="207"/>
      <c r="Z137" s="207"/>
      <c r="AA137" s="369"/>
      <c r="AC137" s="189"/>
      <c r="AD137" s="189"/>
      <c r="AE137" s="189"/>
      <c r="AF137" s="189"/>
      <c r="AG137" s="189"/>
      <c r="AH137" s="206"/>
      <c r="AI137" s="242"/>
      <c r="AJ137" s="16"/>
      <c r="AK137" s="16"/>
      <c r="AL137" s="11"/>
      <c r="AM137" s="11"/>
      <c r="AN137" s="7"/>
      <c r="AO137" s="7"/>
      <c r="AP137" s="16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5.75" customHeight="1" thickBot="1">
      <c r="B138" s="1559" t="s">
        <v>504</v>
      </c>
      <c r="C138" s="133"/>
      <c r="D138" s="1560" t="s">
        <v>505</v>
      </c>
      <c r="E138" s="1561" t="s">
        <v>506</v>
      </c>
      <c r="F138" s="1561"/>
      <c r="G138" s="1561"/>
      <c r="H138" s="1562" t="s">
        <v>507</v>
      </c>
      <c r="I138" s="1563" t="s">
        <v>508</v>
      </c>
      <c r="J138" s="1564" t="s">
        <v>509</v>
      </c>
      <c r="L138" s="206"/>
      <c r="M138" s="174"/>
      <c r="N138" s="158"/>
      <c r="O138" s="207"/>
      <c r="P138" s="207"/>
      <c r="Q138" s="207"/>
      <c r="R138" s="366"/>
      <c r="S138" s="207"/>
      <c r="T138" s="207"/>
      <c r="U138" s="207"/>
      <c r="V138" s="207"/>
      <c r="W138" s="207"/>
      <c r="X138" s="207"/>
      <c r="Y138" s="207"/>
      <c r="Z138" s="207"/>
      <c r="AA138" s="369"/>
      <c r="AC138" s="189"/>
      <c r="AD138" s="1047"/>
      <c r="AE138" s="189"/>
      <c r="AF138" s="189"/>
      <c r="AG138" s="189"/>
      <c r="AH138" s="189"/>
      <c r="AI138" s="189"/>
      <c r="AK138" s="16"/>
      <c r="AL138" s="11"/>
      <c r="AM138" s="11"/>
      <c r="AN138" s="7"/>
      <c r="AO138" s="7"/>
      <c r="AP138" s="16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 ht="18" customHeight="1">
      <c r="B139" s="1565" t="s">
        <v>510</v>
      </c>
      <c r="C139" s="1566" t="s">
        <v>511</v>
      </c>
      <c r="D139" s="1567" t="s">
        <v>512</v>
      </c>
      <c r="E139" s="1568" t="s">
        <v>513</v>
      </c>
      <c r="F139" s="1568" t="s">
        <v>77</v>
      </c>
      <c r="G139" s="1568" t="s">
        <v>78</v>
      </c>
      <c r="H139" s="1569" t="s">
        <v>514</v>
      </c>
      <c r="I139" s="1570" t="s">
        <v>515</v>
      </c>
      <c r="J139" s="1571" t="s">
        <v>516</v>
      </c>
      <c r="L139" s="206"/>
      <c r="M139" s="174"/>
      <c r="N139" s="158"/>
      <c r="O139" s="207"/>
      <c r="P139" s="207"/>
      <c r="Q139" s="207"/>
      <c r="R139" s="366"/>
      <c r="S139" s="207"/>
      <c r="T139" s="207"/>
      <c r="U139" s="207"/>
      <c r="V139" s="207"/>
      <c r="W139" s="207"/>
      <c r="X139" s="207"/>
      <c r="Y139" s="207"/>
      <c r="Z139" s="207"/>
      <c r="AA139" s="369"/>
      <c r="AC139" s="189"/>
      <c r="AD139" s="1047"/>
      <c r="AE139" s="189"/>
      <c r="AF139" s="189"/>
      <c r="AG139" s="189"/>
      <c r="AH139" s="189"/>
      <c r="AI139" s="189"/>
      <c r="AK139" s="16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5" customHeight="1" thickBot="1">
      <c r="B140" s="1825"/>
      <c r="C140" s="1573"/>
      <c r="D140" s="1574"/>
      <c r="E140" s="1575" t="s">
        <v>6</v>
      </c>
      <c r="F140" s="1575" t="s">
        <v>7</v>
      </c>
      <c r="G140" s="1575" t="s">
        <v>8</v>
      </c>
      <c r="H140" s="1576" t="s">
        <v>517</v>
      </c>
      <c r="I140" s="1577" t="s">
        <v>518</v>
      </c>
      <c r="J140" s="1578" t="s">
        <v>519</v>
      </c>
      <c r="L140" s="349"/>
      <c r="M140" s="174"/>
      <c r="N140" s="158"/>
      <c r="O140" s="207"/>
      <c r="P140" s="367"/>
      <c r="Q140" s="207"/>
      <c r="R140" s="366"/>
      <c r="S140" s="207"/>
      <c r="T140" s="207"/>
      <c r="U140" s="207"/>
      <c r="V140" s="207"/>
      <c r="W140" s="207"/>
      <c r="X140" s="207"/>
      <c r="Y140" s="368"/>
      <c r="Z140" s="207"/>
      <c r="AA140" s="369"/>
      <c r="AC140" s="189"/>
      <c r="AD140" s="189"/>
      <c r="AE140" s="189"/>
      <c r="AF140" s="189"/>
      <c r="AG140" s="189"/>
      <c r="AH140" s="189"/>
      <c r="AI140" s="189"/>
      <c r="AK140" s="16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7.25" customHeight="1">
      <c r="B141" s="1607" t="s">
        <v>521</v>
      </c>
      <c r="C141" s="533" t="s">
        <v>417</v>
      </c>
      <c r="D141" s="685" t="s">
        <v>424</v>
      </c>
      <c r="E141" s="982">
        <v>9.08</v>
      </c>
      <c r="F141" s="980">
        <v>8.8550000000000004</v>
      </c>
      <c r="G141" s="980">
        <v>12.94</v>
      </c>
      <c r="H141" s="1534">
        <f t="shared" ref="H141:H146" si="6">G141*4+F141*9+E141*4</f>
        <v>167.77500000000001</v>
      </c>
      <c r="I141" s="1580">
        <v>10</v>
      </c>
      <c r="J141" s="1581" t="s">
        <v>27</v>
      </c>
      <c r="L141" s="158"/>
      <c r="M141" s="1017"/>
      <c r="N141" s="170"/>
      <c r="O141" s="212"/>
      <c r="P141" s="212"/>
      <c r="Q141" s="189"/>
      <c r="R141" s="189"/>
      <c r="S141" s="1026"/>
      <c r="T141" s="1026"/>
      <c r="U141" s="1552"/>
      <c r="V141" s="1027"/>
      <c r="W141" s="1026"/>
      <c r="X141" s="1548"/>
      <c r="Y141" s="1026"/>
      <c r="Z141" s="1026"/>
      <c r="AA141" s="1026"/>
      <c r="AC141" s="170"/>
      <c r="AD141" s="170"/>
      <c r="AE141" s="170"/>
      <c r="AF141" s="189"/>
      <c r="AG141" s="189"/>
      <c r="AH141" s="189"/>
      <c r="AI141" s="189"/>
      <c r="AK141" s="5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 ht="16.5" customHeight="1">
      <c r="B142" s="1586" t="s">
        <v>538</v>
      </c>
      <c r="C142" s="1843" t="s">
        <v>416</v>
      </c>
      <c r="D142" s="1521" t="s">
        <v>471</v>
      </c>
      <c r="E142" s="966">
        <v>2.657</v>
      </c>
      <c r="F142" s="967">
        <v>6.4359999999999999</v>
      </c>
      <c r="G142" s="968">
        <v>15.746</v>
      </c>
      <c r="H142" s="1533">
        <f t="shared" si="6"/>
        <v>131.536</v>
      </c>
      <c r="I142" s="1584">
        <v>6</v>
      </c>
      <c r="J142" s="1585" t="s">
        <v>612</v>
      </c>
      <c r="L142" s="189"/>
      <c r="M142" s="1021"/>
      <c r="N142" s="189"/>
      <c r="O142" s="1074"/>
      <c r="P142" s="1074"/>
      <c r="Q142" s="1074"/>
      <c r="R142" s="1075"/>
      <c r="S142" s="1074"/>
      <c r="T142" s="1076"/>
      <c r="U142" s="1076"/>
      <c r="V142" s="1075"/>
      <c r="W142" s="1076"/>
      <c r="X142" s="1076"/>
      <c r="Y142" s="1075"/>
      <c r="Z142" s="1075"/>
      <c r="AA142" s="1865"/>
      <c r="AC142" s="265"/>
      <c r="AD142" s="265"/>
      <c r="AE142" s="189"/>
      <c r="AF142" s="189"/>
      <c r="AG142" s="189"/>
      <c r="AH142" s="189"/>
      <c r="AI142" s="189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 ht="16.5" customHeight="1">
      <c r="B143" s="1881" t="s">
        <v>17</v>
      </c>
      <c r="C143" s="641" t="s">
        <v>415</v>
      </c>
      <c r="D143" s="666"/>
      <c r="E143" s="974">
        <v>1.6379999999999999</v>
      </c>
      <c r="F143" s="975">
        <v>4.3120000000000003</v>
      </c>
      <c r="G143" s="976">
        <v>8.7270000000000003</v>
      </c>
      <c r="H143" s="1532">
        <f t="shared" si="6"/>
        <v>80.268000000000001</v>
      </c>
      <c r="I143" s="1588"/>
      <c r="J143" s="1589"/>
      <c r="L143" s="1862"/>
      <c r="M143" s="1863"/>
      <c r="N143" s="797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189"/>
      <c r="AC143" s="189"/>
      <c r="AD143" s="189"/>
      <c r="AE143" s="189"/>
      <c r="AF143" s="189"/>
      <c r="AG143" s="189"/>
      <c r="AH143" s="189"/>
      <c r="AI143" s="189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4.25" customHeight="1">
      <c r="B144" s="1882" t="s">
        <v>53</v>
      </c>
      <c r="C144" s="641" t="s">
        <v>254</v>
      </c>
      <c r="D144" s="1007">
        <v>200</v>
      </c>
      <c r="E144" s="982">
        <v>1</v>
      </c>
      <c r="F144" s="980">
        <v>0</v>
      </c>
      <c r="G144" s="980">
        <v>20.92</v>
      </c>
      <c r="H144" s="1534">
        <f t="shared" si="6"/>
        <v>87.68</v>
      </c>
      <c r="I144" s="1086">
        <v>23</v>
      </c>
      <c r="J144" s="1593" t="s">
        <v>9</v>
      </c>
      <c r="L144" s="218"/>
      <c r="M144" s="174"/>
      <c r="N144" s="158"/>
      <c r="O144" s="207"/>
      <c r="P144" s="207"/>
      <c r="Q144" s="207"/>
      <c r="R144" s="366"/>
      <c r="S144" s="207"/>
      <c r="T144" s="207"/>
      <c r="U144" s="419"/>
      <c r="V144" s="207"/>
      <c r="W144" s="207"/>
      <c r="X144" s="368"/>
      <c r="Y144" s="368"/>
      <c r="Z144" s="207"/>
      <c r="AA144" s="369"/>
      <c r="AC144" s="189"/>
      <c r="AD144" s="189"/>
      <c r="AE144" s="189"/>
      <c r="AF144" s="189"/>
      <c r="AG144" s="189"/>
      <c r="AH144" s="189"/>
      <c r="AI144" s="189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 ht="13.5" customHeight="1">
      <c r="B145" s="118"/>
      <c r="C145" s="786" t="s">
        <v>11</v>
      </c>
      <c r="D145" s="685">
        <v>40</v>
      </c>
      <c r="E145" s="982">
        <v>2.1</v>
      </c>
      <c r="F145" s="980">
        <v>0.28399999999999997</v>
      </c>
      <c r="G145" s="980">
        <v>16.716999999999999</v>
      </c>
      <c r="H145" s="1534">
        <f t="shared" si="6"/>
        <v>77.823999999999998</v>
      </c>
      <c r="I145" s="1822">
        <v>20</v>
      </c>
      <c r="J145" s="1593" t="s">
        <v>10</v>
      </c>
      <c r="L145" s="206"/>
      <c r="M145" s="174"/>
      <c r="N145" s="170"/>
      <c r="O145" s="367"/>
      <c r="P145" s="367"/>
      <c r="Q145" s="367"/>
      <c r="R145" s="366"/>
      <c r="S145" s="419"/>
      <c r="T145" s="367"/>
      <c r="U145" s="371"/>
      <c r="V145" s="923"/>
      <c r="W145" s="924"/>
      <c r="X145" s="924"/>
      <c r="Y145" s="925"/>
      <c r="Z145" s="923"/>
      <c r="AA145" s="1063"/>
      <c r="AC145" s="189"/>
      <c r="AD145" s="189"/>
      <c r="AE145" s="189"/>
      <c r="AF145" s="189"/>
      <c r="AG145" s="189"/>
      <c r="AH145" s="189"/>
      <c r="AI145" s="189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 ht="15.75" customHeight="1" thickBot="1">
      <c r="B146" s="121"/>
      <c r="C146" s="1606" t="s">
        <v>12</v>
      </c>
      <c r="D146" s="1007">
        <v>20</v>
      </c>
      <c r="E146" s="982">
        <v>1.1299999999999999</v>
      </c>
      <c r="F146" s="980">
        <v>0.24</v>
      </c>
      <c r="G146" s="980">
        <v>8.3699999999999992</v>
      </c>
      <c r="H146" s="1534">
        <f t="shared" si="6"/>
        <v>40.159999999999997</v>
      </c>
      <c r="I146" s="1819">
        <v>19</v>
      </c>
      <c r="J146" s="1585" t="s">
        <v>10</v>
      </c>
      <c r="L146" s="206"/>
      <c r="M146" s="174"/>
      <c r="N146" s="158"/>
      <c r="O146" s="207"/>
      <c r="P146" s="207"/>
      <c r="Q146" s="419"/>
      <c r="R146" s="366"/>
      <c r="S146" s="207"/>
      <c r="T146" s="369"/>
      <c r="U146" s="369"/>
      <c r="V146" s="369"/>
      <c r="W146" s="369"/>
      <c r="X146" s="369"/>
      <c r="Y146" s="369"/>
      <c r="Z146" s="369"/>
      <c r="AA146" s="369"/>
      <c r="AC146" s="189"/>
      <c r="AD146" s="189"/>
      <c r="AE146" s="189"/>
      <c r="AF146" s="189"/>
      <c r="AG146" s="189"/>
      <c r="AH146" s="189"/>
      <c r="AI146" s="189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 ht="15.75" thickBot="1">
      <c r="B147" s="1635" t="s">
        <v>607</v>
      </c>
      <c r="C147" s="48"/>
      <c r="D147" s="65"/>
      <c r="E147" s="1012">
        <f>SUM(E141:E146)</f>
        <v>17.605</v>
      </c>
      <c r="F147" s="76">
        <f>SUM(F141:F146)</f>
        <v>20.126999999999999</v>
      </c>
      <c r="G147" s="76">
        <f>SUM(G141:G146)</f>
        <v>83.42</v>
      </c>
      <c r="H147" s="154">
        <f>SUM(H141:H146)</f>
        <v>585.24300000000005</v>
      </c>
      <c r="I147" s="1824" t="s">
        <v>526</v>
      </c>
      <c r="J147" s="1597"/>
      <c r="L147" s="206"/>
      <c r="M147" s="174"/>
      <c r="N147" s="158"/>
      <c r="O147" s="207"/>
      <c r="P147" s="207"/>
      <c r="Q147" s="207"/>
      <c r="R147" s="366"/>
      <c r="S147" s="207"/>
      <c r="T147" s="207"/>
      <c r="U147" s="207"/>
      <c r="V147" s="207"/>
      <c r="W147" s="207"/>
      <c r="X147" s="207"/>
      <c r="Y147" s="207"/>
      <c r="Z147" s="207"/>
      <c r="AA147" s="369"/>
      <c r="AC147" s="189"/>
      <c r="AD147" s="189"/>
      <c r="AE147" s="189"/>
      <c r="AF147" s="189"/>
      <c r="AG147" s="189"/>
      <c r="AH147" s="189"/>
      <c r="AI147" s="189"/>
      <c r="AK147" s="80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4.25" customHeight="1" thickBot="1">
      <c r="B148" s="1595" t="s">
        <v>14</v>
      </c>
      <c r="C148" s="52"/>
      <c r="D148" s="68"/>
      <c r="E148" s="994">
        <v>19.25</v>
      </c>
      <c r="F148" s="995">
        <v>19.75</v>
      </c>
      <c r="G148" s="995">
        <v>83.75</v>
      </c>
      <c r="H148" s="997">
        <v>587.5</v>
      </c>
      <c r="I148" s="1598" t="s">
        <v>527</v>
      </c>
      <c r="J148" s="1599">
        <f>D146+D145+D144+90+20+120+60</f>
        <v>550</v>
      </c>
      <c r="L148" s="206"/>
      <c r="M148" s="174"/>
      <c r="N148" s="158"/>
      <c r="O148" s="207"/>
      <c r="P148" s="207"/>
      <c r="Q148" s="207"/>
      <c r="R148" s="366"/>
      <c r="S148" s="207"/>
      <c r="T148" s="207"/>
      <c r="U148" s="207"/>
      <c r="V148" s="207"/>
      <c r="W148" s="207"/>
      <c r="X148" s="207"/>
      <c r="Y148" s="207"/>
      <c r="Z148" s="207"/>
      <c r="AA148" s="369"/>
      <c r="AC148" s="1047"/>
      <c r="AD148" s="280"/>
      <c r="AE148" s="280"/>
      <c r="AF148" s="189"/>
      <c r="AG148" s="189"/>
      <c r="AH148" s="189"/>
      <c r="AI148" s="189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5.75" customHeight="1" thickBot="1">
      <c r="L149" s="349"/>
      <c r="M149" s="174"/>
      <c r="N149" s="158"/>
      <c r="O149" s="207"/>
      <c r="P149" s="367"/>
      <c r="Q149" s="207"/>
      <c r="R149" s="366"/>
      <c r="S149" s="207"/>
      <c r="T149" s="207"/>
      <c r="U149" s="207"/>
      <c r="V149" s="207"/>
      <c r="W149" s="207"/>
      <c r="X149" s="207"/>
      <c r="Y149" s="368"/>
      <c r="Z149" s="207"/>
      <c r="AA149" s="369"/>
      <c r="AC149" s="280"/>
      <c r="AD149" s="280"/>
      <c r="AE149" s="280"/>
      <c r="AF149" s="189"/>
      <c r="AG149" s="189"/>
      <c r="AH149" s="189"/>
      <c r="AI149" s="189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7.25" customHeight="1" thickBot="1">
      <c r="B150" s="1559" t="s">
        <v>504</v>
      </c>
      <c r="C150" s="133"/>
      <c r="D150" s="1560" t="s">
        <v>505</v>
      </c>
      <c r="E150" s="1561" t="s">
        <v>506</v>
      </c>
      <c r="F150" s="1561"/>
      <c r="G150" s="1561"/>
      <c r="H150" s="1562" t="s">
        <v>507</v>
      </c>
      <c r="I150" s="1563" t="s">
        <v>508</v>
      </c>
      <c r="J150" s="1564" t="s">
        <v>509</v>
      </c>
      <c r="L150" s="208"/>
      <c r="M150" s="1017"/>
      <c r="N150" s="170"/>
      <c r="O150" s="212"/>
      <c r="P150" s="212"/>
      <c r="Q150" s="189"/>
      <c r="R150" s="189"/>
      <c r="S150" s="1027"/>
      <c r="T150" s="1027"/>
      <c r="U150" s="1028"/>
      <c r="V150" s="1027"/>
      <c r="W150" s="1868"/>
      <c r="X150" s="1868"/>
      <c r="Y150" s="1028"/>
      <c r="Z150" s="1027"/>
      <c r="AA150" s="1026"/>
      <c r="AC150" s="174"/>
      <c r="AD150" s="189"/>
      <c r="AE150" s="189"/>
      <c r="AF150" s="189"/>
      <c r="AG150" s="189"/>
      <c r="AH150" s="189"/>
      <c r="AI150" s="189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5.75" customHeight="1">
      <c r="B151" s="1565" t="s">
        <v>510</v>
      </c>
      <c r="C151" s="1566" t="s">
        <v>511</v>
      </c>
      <c r="D151" s="1567" t="s">
        <v>512</v>
      </c>
      <c r="E151" s="1568" t="s">
        <v>513</v>
      </c>
      <c r="F151" s="1568" t="s">
        <v>77</v>
      </c>
      <c r="G151" s="1568" t="s">
        <v>78</v>
      </c>
      <c r="H151" s="1569" t="s">
        <v>514</v>
      </c>
      <c r="I151" s="1570" t="s">
        <v>515</v>
      </c>
      <c r="J151" s="1571" t="s">
        <v>516</v>
      </c>
      <c r="L151" s="189"/>
      <c r="M151" s="1021"/>
      <c r="N151" s="189"/>
      <c r="O151" s="1074"/>
      <c r="P151" s="1074"/>
      <c r="Q151" s="1074"/>
      <c r="R151" s="1075"/>
      <c r="S151" s="1074"/>
      <c r="T151" s="1076"/>
      <c r="U151" s="1076"/>
      <c r="V151" s="1075"/>
      <c r="W151" s="1076"/>
      <c r="X151" s="1076"/>
      <c r="Y151" s="1075"/>
      <c r="Z151" s="1075"/>
      <c r="AA151" s="1865"/>
      <c r="AC151" s="1053"/>
      <c r="AD151" s="1049"/>
      <c r="AE151" s="1049"/>
      <c r="AF151" s="189"/>
      <c r="AG151" s="189"/>
      <c r="AH151" s="189"/>
      <c r="AI151" s="189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5" customHeight="1" thickBot="1">
      <c r="B152" s="1825"/>
      <c r="C152" s="1573"/>
      <c r="D152" s="1574"/>
      <c r="E152" s="1575" t="s">
        <v>6</v>
      </c>
      <c r="F152" s="1575" t="s">
        <v>7</v>
      </c>
      <c r="G152" s="1575" t="s">
        <v>8</v>
      </c>
      <c r="H152" s="1576" t="s">
        <v>517</v>
      </c>
      <c r="I152" s="1577" t="s">
        <v>518</v>
      </c>
      <c r="J152" s="1578" t="s">
        <v>519</v>
      </c>
      <c r="L152" s="1862"/>
      <c r="M152" s="1863"/>
      <c r="N152" s="797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189"/>
      <c r="AC152" s="315"/>
      <c r="AD152" s="315"/>
      <c r="AE152" s="315"/>
      <c r="AF152" s="189"/>
      <c r="AG152" s="189"/>
      <c r="AH152" s="189"/>
      <c r="AI152" s="189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 ht="19.5" customHeight="1">
      <c r="B153" s="1607" t="s">
        <v>521</v>
      </c>
      <c r="C153" s="606" t="s">
        <v>343</v>
      </c>
      <c r="D153" s="1521" t="s">
        <v>420</v>
      </c>
      <c r="E153" s="1844">
        <v>9.6999999999999993</v>
      </c>
      <c r="F153" s="970">
        <v>8.4589999999999996</v>
      </c>
      <c r="G153" s="968">
        <v>4.76</v>
      </c>
      <c r="H153" s="1533">
        <f t="shared" ref="H153:H158" si="7">G153*4+F153*9+E153*4</f>
        <v>133.971</v>
      </c>
      <c r="I153" s="1610">
        <v>7</v>
      </c>
      <c r="J153" s="1845" t="s">
        <v>613</v>
      </c>
      <c r="L153" s="206"/>
      <c r="M153" s="174"/>
      <c r="N153" s="158"/>
      <c r="O153" s="369"/>
      <c r="P153" s="369"/>
      <c r="Q153" s="369"/>
      <c r="R153" s="366"/>
      <c r="S153" s="419"/>
      <c r="T153" s="367"/>
      <c r="U153" s="367"/>
      <c r="V153" s="923"/>
      <c r="W153" s="924"/>
      <c r="X153" s="924"/>
      <c r="Y153" s="925"/>
      <c r="Z153" s="925"/>
      <c r="AA153" s="369"/>
      <c r="AC153" s="207"/>
      <c r="AD153" s="207"/>
      <c r="AE153" s="207"/>
      <c r="AF153" s="1063"/>
      <c r="AG153" s="189"/>
      <c r="AH153" s="189"/>
      <c r="AI153" s="189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5" customHeight="1">
      <c r="B154" s="1586" t="s">
        <v>538</v>
      </c>
      <c r="C154" s="576" t="s">
        <v>497</v>
      </c>
      <c r="D154" s="686"/>
      <c r="E154" s="974">
        <v>1.7270000000000001</v>
      </c>
      <c r="F154" s="975">
        <v>1.4750000000000001</v>
      </c>
      <c r="G154" s="976">
        <v>3.2869999999999999</v>
      </c>
      <c r="H154" s="1532">
        <f t="shared" si="7"/>
        <v>33.331000000000003</v>
      </c>
      <c r="I154" s="1588"/>
      <c r="J154" s="1591"/>
      <c r="L154" s="206"/>
      <c r="M154" s="174"/>
      <c r="N154" s="158"/>
      <c r="O154" s="207"/>
      <c r="P154" s="207"/>
      <c r="Q154" s="207"/>
      <c r="R154" s="366"/>
      <c r="S154" s="207"/>
      <c r="T154" s="207"/>
      <c r="U154" s="207"/>
      <c r="V154" s="207"/>
      <c r="W154" s="207"/>
      <c r="X154" s="368"/>
      <c r="Y154" s="207"/>
      <c r="Z154" s="207"/>
      <c r="AA154" s="369"/>
      <c r="AC154" s="1067"/>
      <c r="AD154" s="1066"/>
      <c r="AE154" s="1066"/>
      <c r="AF154" s="189"/>
      <c r="AG154" s="189"/>
      <c r="AH154" s="189"/>
      <c r="AI154" s="189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 ht="15.75" customHeight="1">
      <c r="B155" s="1881" t="s">
        <v>17</v>
      </c>
      <c r="C155" s="786" t="s">
        <v>192</v>
      </c>
      <c r="D155" s="685">
        <v>200</v>
      </c>
      <c r="E155" s="982">
        <v>4.5</v>
      </c>
      <c r="F155" s="980">
        <v>3.7</v>
      </c>
      <c r="G155" s="980">
        <v>19.600000000000001</v>
      </c>
      <c r="H155" s="1534">
        <f t="shared" si="7"/>
        <v>129.70000000000002</v>
      </c>
      <c r="I155" s="1086">
        <v>27</v>
      </c>
      <c r="J155" s="1593" t="s">
        <v>193</v>
      </c>
      <c r="L155" s="384"/>
      <c r="M155" s="174"/>
      <c r="N155" s="158"/>
      <c r="O155" s="207"/>
      <c r="P155" s="207"/>
      <c r="Q155" s="207"/>
      <c r="R155" s="366"/>
      <c r="S155" s="367"/>
      <c r="T155" s="367"/>
      <c r="U155" s="367"/>
      <c r="V155" s="367"/>
      <c r="W155" s="368"/>
      <c r="X155" s="367"/>
      <c r="Y155" s="367"/>
      <c r="Z155" s="367"/>
      <c r="AA155" s="369"/>
      <c r="AC155" s="189"/>
      <c r="AD155" s="189"/>
      <c r="AE155" s="189"/>
      <c r="AF155" s="189"/>
      <c r="AG155" s="189"/>
      <c r="AH155" s="189"/>
      <c r="AI155" s="189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 ht="14.25" customHeight="1">
      <c r="B156" s="1882" t="s">
        <v>54</v>
      </c>
      <c r="C156" s="786" t="s">
        <v>11</v>
      </c>
      <c r="D156" s="685">
        <v>40</v>
      </c>
      <c r="E156" s="982">
        <v>2.1</v>
      </c>
      <c r="F156" s="980">
        <v>0.28399999999999997</v>
      </c>
      <c r="G156" s="980">
        <v>16.716999999999999</v>
      </c>
      <c r="H156" s="1534">
        <f t="shared" si="7"/>
        <v>77.823999999999998</v>
      </c>
      <c r="I156" s="1822">
        <v>20</v>
      </c>
      <c r="J156" s="1593" t="s">
        <v>10</v>
      </c>
      <c r="L156" s="206"/>
      <c r="M156" s="174"/>
      <c r="N156" s="158"/>
      <c r="O156" s="207"/>
      <c r="P156" s="207"/>
      <c r="Q156" s="207"/>
      <c r="R156" s="366"/>
      <c r="S156" s="207"/>
      <c r="T156" s="207"/>
      <c r="U156" s="207"/>
      <c r="V156" s="207"/>
      <c r="W156" s="207"/>
      <c r="X156" s="207"/>
      <c r="Y156" s="207"/>
      <c r="Z156" s="207"/>
      <c r="AA156" s="369"/>
      <c r="AB156" s="11"/>
      <c r="AC156" s="1047"/>
      <c r="AD156" s="189"/>
      <c r="AE156" s="1047"/>
      <c r="AF156" s="189"/>
      <c r="AG156" s="189"/>
      <c r="AH156" s="189"/>
      <c r="AI156" s="189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5" customHeight="1">
      <c r="B157" s="118"/>
      <c r="C157" s="1511" t="s">
        <v>12</v>
      </c>
      <c r="D157" s="1007">
        <v>20</v>
      </c>
      <c r="E157" s="982">
        <v>1.1299999999999999</v>
      </c>
      <c r="F157" s="980">
        <v>0.24</v>
      </c>
      <c r="G157" s="980">
        <v>8.3699999999999992</v>
      </c>
      <c r="H157" s="1534">
        <f t="shared" si="7"/>
        <v>40.159999999999997</v>
      </c>
      <c r="I157" s="1819">
        <v>19</v>
      </c>
      <c r="J157" s="1585" t="s">
        <v>10</v>
      </c>
      <c r="L157" s="206"/>
      <c r="M157" s="174"/>
      <c r="N157" s="158"/>
      <c r="O157" s="207"/>
      <c r="P157" s="207"/>
      <c r="Q157" s="207"/>
      <c r="R157" s="366"/>
      <c r="S157" s="207"/>
      <c r="T157" s="207"/>
      <c r="U157" s="207"/>
      <c r="V157" s="207"/>
      <c r="W157" s="207"/>
      <c r="X157" s="207"/>
      <c r="Y157" s="207"/>
      <c r="Z157" s="207"/>
      <c r="AA157" s="369"/>
      <c r="AB157" s="63"/>
      <c r="AC157" s="189"/>
      <c r="AD157" s="189"/>
      <c r="AE157" s="1047"/>
      <c r="AF157" s="189"/>
      <c r="AG157" s="189"/>
      <c r="AH157" s="189"/>
      <c r="AI157" s="189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5" customHeight="1" thickBot="1">
      <c r="B158" s="121"/>
      <c r="C158" s="1606" t="s">
        <v>495</v>
      </c>
      <c r="D158" s="1786">
        <v>100</v>
      </c>
      <c r="E158" s="1657">
        <v>0.4</v>
      </c>
      <c r="F158" s="1837">
        <v>0.4</v>
      </c>
      <c r="G158" s="1658">
        <v>9.8000000000000007</v>
      </c>
      <c r="H158" s="1659">
        <f t="shared" si="7"/>
        <v>44.400000000000006</v>
      </c>
      <c r="I158" s="1660">
        <v>22</v>
      </c>
      <c r="J158" s="1839" t="s">
        <v>13</v>
      </c>
      <c r="L158" s="158"/>
      <c r="M158" s="1017"/>
      <c r="N158" s="170"/>
      <c r="O158" s="212"/>
      <c r="P158" s="212"/>
      <c r="Q158" s="189"/>
      <c r="R158" s="189"/>
      <c r="S158" s="1026"/>
      <c r="T158" s="1026"/>
      <c r="U158" s="1026"/>
      <c r="V158" s="1026"/>
      <c r="W158" s="1026"/>
      <c r="X158" s="1028"/>
      <c r="Y158" s="1026"/>
      <c r="Z158" s="1026"/>
      <c r="AA158" s="1026"/>
      <c r="AB158" s="44"/>
      <c r="AC158" s="189"/>
      <c r="AD158" s="189"/>
      <c r="AE158" s="189"/>
      <c r="AF158" s="189"/>
      <c r="AG158" s="189"/>
      <c r="AH158" s="189"/>
      <c r="AI158" s="205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4.25" customHeight="1" thickBot="1">
      <c r="B159" s="1635" t="s">
        <v>607</v>
      </c>
      <c r="C159" s="48"/>
      <c r="D159" s="65"/>
      <c r="E159" s="1883">
        <f>SUM(E153:E158)</f>
        <v>19.556999999999999</v>
      </c>
      <c r="F159" s="153">
        <f>SUM(F153:F158)</f>
        <v>14.558000000000002</v>
      </c>
      <c r="G159" s="76">
        <f>SUM(G153:G158)</f>
        <v>62.534000000000006</v>
      </c>
      <c r="H159" s="151">
        <f>SUM(H153:H158)</f>
        <v>459.38600000000008</v>
      </c>
      <c r="I159" s="1824" t="s">
        <v>526</v>
      </c>
      <c r="J159" s="1597"/>
      <c r="L159" s="189"/>
      <c r="M159" s="1021"/>
      <c r="N159" s="189"/>
      <c r="O159" s="1074"/>
      <c r="P159" s="1074"/>
      <c r="Q159" s="1074"/>
      <c r="R159" s="1075"/>
      <c r="S159" s="1074"/>
      <c r="T159" s="1076"/>
      <c r="U159" s="1076"/>
      <c r="V159" s="1075"/>
      <c r="W159" s="1076"/>
      <c r="X159" s="1076"/>
      <c r="Y159" s="1075"/>
      <c r="Z159" s="1075"/>
      <c r="AA159" s="1865"/>
      <c r="AB159" s="44"/>
      <c r="AC159" s="189"/>
      <c r="AD159" s="189"/>
      <c r="AE159" s="189"/>
      <c r="AF159" s="189"/>
      <c r="AG159" s="189"/>
      <c r="AH159" s="189"/>
      <c r="AI159" s="189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 ht="13.5" customHeight="1" thickBot="1">
      <c r="B160" s="1595" t="s">
        <v>14</v>
      </c>
      <c r="C160" s="52"/>
      <c r="D160" s="68"/>
      <c r="E160" s="994">
        <v>19.25</v>
      </c>
      <c r="F160" s="995">
        <v>19.75</v>
      </c>
      <c r="G160" s="995">
        <v>83.75</v>
      </c>
      <c r="H160" s="997">
        <v>587.5</v>
      </c>
      <c r="I160" s="1598" t="s">
        <v>527</v>
      </c>
      <c r="J160" s="1599">
        <f>D158+D157+D156+D155+130+60</f>
        <v>550</v>
      </c>
      <c r="L160" s="189"/>
      <c r="M160" s="189"/>
      <c r="N160" s="212"/>
      <c r="O160" s="212"/>
      <c r="P160" s="212"/>
      <c r="Q160" s="212"/>
      <c r="R160" s="212"/>
      <c r="S160" s="212"/>
      <c r="T160" s="212"/>
      <c r="U160" s="212"/>
      <c r="V160" s="212"/>
      <c r="W160" s="212"/>
      <c r="X160" s="212"/>
      <c r="Y160" s="212"/>
      <c r="Z160" s="212"/>
      <c r="AA160" s="189"/>
      <c r="AC160" s="207"/>
      <c r="AD160" s="207"/>
      <c r="AE160" s="368"/>
      <c r="AF160" s="368"/>
      <c r="AG160" s="207"/>
      <c r="AH160" s="369"/>
      <c r="AI160" s="189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 ht="16.5" customHeight="1">
      <c r="L161" s="189"/>
      <c r="M161" s="189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189"/>
      <c r="AC161" s="207"/>
      <c r="AD161" s="207"/>
      <c r="AE161" s="207"/>
      <c r="AF161" s="207"/>
      <c r="AG161" s="207"/>
      <c r="AH161" s="369"/>
      <c r="AI161" s="189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 ht="16.5" customHeight="1">
      <c r="B162" s="1818" t="s">
        <v>600</v>
      </c>
      <c r="D162"/>
      <c r="E162"/>
      <c r="F162"/>
      <c r="H162"/>
      <c r="J162" s="36">
        <v>0.25</v>
      </c>
      <c r="L162" s="158"/>
      <c r="M162" s="1690"/>
      <c r="N162" s="1691"/>
      <c r="O162" s="242"/>
      <c r="P162" s="242"/>
      <c r="Q162" s="242"/>
      <c r="R162" s="198"/>
      <c r="S162" s="198"/>
      <c r="T162" s="1000"/>
      <c r="U162" s="242"/>
      <c r="V162" s="242"/>
      <c r="W162" s="198"/>
      <c r="X162" s="242"/>
      <c r="Y162" s="242"/>
      <c r="Z162" s="242"/>
      <c r="AA162" s="189"/>
      <c r="AC162" s="369"/>
      <c r="AD162" s="369"/>
      <c r="AE162" s="369"/>
      <c r="AF162" s="369"/>
      <c r="AG162" s="369"/>
      <c r="AH162" s="369"/>
      <c r="AI162" s="189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 ht="15" customHeight="1" thickBot="1">
      <c r="B163" s="106" t="s">
        <v>257</v>
      </c>
      <c r="H163" s="2" t="s">
        <v>0</v>
      </c>
      <c r="I163" s="27" t="s">
        <v>603</v>
      </c>
      <c r="J163" s="27"/>
      <c r="L163" s="189"/>
      <c r="M163" s="1692"/>
      <c r="N163" s="1691"/>
      <c r="O163" s="999"/>
      <c r="P163" s="999"/>
      <c r="Q163" s="999"/>
      <c r="R163" s="999"/>
      <c r="S163" s="999"/>
      <c r="T163" s="999"/>
      <c r="U163" s="999"/>
      <c r="V163" s="999"/>
      <c r="W163" s="999"/>
      <c r="X163" s="999"/>
      <c r="Y163" s="999"/>
      <c r="Z163" s="999"/>
      <c r="AA163" s="999"/>
      <c r="AC163" s="207"/>
      <c r="AD163" s="207"/>
      <c r="AE163" s="207"/>
      <c r="AF163" s="207"/>
      <c r="AG163" s="207"/>
      <c r="AH163" s="369"/>
      <c r="AI163" s="189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 ht="17.25" customHeight="1" thickBot="1">
      <c r="B164" s="1559" t="s">
        <v>504</v>
      </c>
      <c r="C164" s="133"/>
      <c r="D164" s="1560" t="s">
        <v>505</v>
      </c>
      <c r="E164" s="1561" t="s">
        <v>506</v>
      </c>
      <c r="F164" s="1561"/>
      <c r="G164" s="1561"/>
      <c r="H164" s="1562" t="s">
        <v>507</v>
      </c>
      <c r="I164" s="1563" t="s">
        <v>508</v>
      </c>
      <c r="J164" s="1564" t="s">
        <v>509</v>
      </c>
      <c r="L164" s="189"/>
      <c r="M164" s="1041"/>
      <c r="N164" s="1693"/>
      <c r="O164" s="212"/>
      <c r="P164" s="212"/>
      <c r="Q164" s="189"/>
      <c r="R164" s="189"/>
      <c r="S164" s="1553"/>
      <c r="T164" s="1554"/>
      <c r="U164" s="1554"/>
      <c r="V164" s="1554"/>
      <c r="W164" s="1554"/>
      <c r="X164" s="1554"/>
      <c r="Y164" s="1554"/>
      <c r="Z164" s="1554"/>
      <c r="AA164" s="1553"/>
      <c r="AC164" s="923"/>
      <c r="AD164" s="924"/>
      <c r="AE164" s="924"/>
      <c r="AF164" s="925"/>
      <c r="AG164" s="925"/>
      <c r="AH164" s="369"/>
      <c r="AI164" s="189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 ht="16.5" customHeight="1">
      <c r="B165" s="1565" t="s">
        <v>510</v>
      </c>
      <c r="C165" s="1566" t="s">
        <v>511</v>
      </c>
      <c r="D165" s="1567" t="s">
        <v>512</v>
      </c>
      <c r="E165" s="1568" t="s">
        <v>513</v>
      </c>
      <c r="F165" s="1568" t="s">
        <v>77</v>
      </c>
      <c r="G165" s="1568" t="s">
        <v>78</v>
      </c>
      <c r="H165" s="1569" t="s">
        <v>514</v>
      </c>
      <c r="I165" s="1570" t="s">
        <v>515</v>
      </c>
      <c r="J165" s="1571" t="s">
        <v>516</v>
      </c>
      <c r="L165" s="189"/>
      <c r="M165" s="809"/>
      <c r="N165" s="1691"/>
      <c r="O165" s="212"/>
      <c r="P165" s="212"/>
      <c r="Q165" s="189"/>
      <c r="R165" s="189"/>
      <c r="S165" s="1555"/>
      <c r="T165" s="1555"/>
      <c r="U165" s="1555"/>
      <c r="V165" s="1555"/>
      <c r="W165" s="1555"/>
      <c r="X165" s="1555"/>
      <c r="Y165" s="1555"/>
      <c r="Z165" s="1555"/>
      <c r="AA165" s="1555"/>
      <c r="AC165" s="297"/>
      <c r="AD165" s="315"/>
      <c r="AE165" s="242"/>
      <c r="AF165" s="242"/>
      <c r="AG165" s="242"/>
      <c r="AH165" s="212"/>
      <c r="AI165" s="189"/>
      <c r="AJ165" s="44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 ht="15.75" customHeight="1" thickBot="1">
      <c r="B166" s="1825"/>
      <c r="C166" s="1573"/>
      <c r="D166" s="1574"/>
      <c r="E166" s="1575" t="s">
        <v>6</v>
      </c>
      <c r="F166" s="1575" t="s">
        <v>7</v>
      </c>
      <c r="G166" s="1575" t="s">
        <v>8</v>
      </c>
      <c r="H166" s="1576" t="s">
        <v>517</v>
      </c>
      <c r="I166" s="1577" t="s">
        <v>518</v>
      </c>
      <c r="J166" s="1578" t="s">
        <v>519</v>
      </c>
      <c r="L166" s="1695"/>
      <c r="M166" s="1696"/>
      <c r="N166" s="1693"/>
      <c r="O166" s="212"/>
      <c r="P166" s="212"/>
      <c r="Q166" s="189"/>
      <c r="R166" s="189"/>
      <c r="S166" s="1697"/>
      <c r="T166" s="1869"/>
      <c r="U166" s="1870"/>
      <c r="V166" s="1697"/>
      <c r="W166" s="1870"/>
      <c r="X166" s="1870"/>
      <c r="Y166" s="1697"/>
      <c r="Z166" s="1869"/>
      <c r="AA166" s="1871"/>
      <c r="AC166" s="189"/>
      <c r="AD166" s="189"/>
      <c r="AE166" s="189"/>
      <c r="AF166" s="189"/>
      <c r="AG166" s="189"/>
      <c r="AH166" s="212"/>
      <c r="AI166" s="189"/>
      <c r="AJ166" s="44"/>
    </row>
    <row r="167" spans="2:59" ht="16.5" customHeight="1">
      <c r="B167" s="1607" t="s">
        <v>521</v>
      </c>
      <c r="C167" s="1592" t="s">
        <v>308</v>
      </c>
      <c r="D167" s="1006">
        <v>60</v>
      </c>
      <c r="E167" s="982">
        <v>0.42</v>
      </c>
      <c r="F167" s="980">
        <v>0.06</v>
      </c>
      <c r="G167" s="980">
        <v>1.1399999999999999</v>
      </c>
      <c r="H167" s="1534">
        <f t="shared" ref="H167:H172" si="8">G167*4+F167*9+E167*4</f>
        <v>6.7799999999999994</v>
      </c>
      <c r="I167" s="1580">
        <v>2</v>
      </c>
      <c r="J167" s="1581" t="s">
        <v>22</v>
      </c>
      <c r="L167" s="189"/>
      <c r="M167" s="1698"/>
      <c r="N167" s="1691"/>
      <c r="O167" s="212"/>
      <c r="P167" s="212"/>
      <c r="Q167" s="189"/>
      <c r="R167" s="189"/>
      <c r="S167" s="1556"/>
      <c r="T167" s="1556"/>
      <c r="U167" s="1556"/>
      <c r="V167" s="1556"/>
      <c r="W167" s="1556"/>
      <c r="X167" s="1556"/>
      <c r="Y167" s="1556"/>
      <c r="Z167" s="1556"/>
      <c r="AA167" s="189"/>
      <c r="AC167" s="242"/>
      <c r="AD167" s="189"/>
      <c r="AE167" s="189"/>
      <c r="AF167" s="189"/>
      <c r="AG167" s="189"/>
      <c r="AH167" s="212"/>
      <c r="AI167" s="189"/>
      <c r="AJ167" s="44"/>
    </row>
    <row r="168" spans="2:59">
      <c r="B168" s="1586" t="s">
        <v>538</v>
      </c>
      <c r="C168" s="1592" t="s">
        <v>547</v>
      </c>
      <c r="D168" s="1521" t="s">
        <v>470</v>
      </c>
      <c r="E168" s="1014">
        <v>15.465999999999999</v>
      </c>
      <c r="F168" s="985">
        <v>21.388000000000002</v>
      </c>
      <c r="G168" s="1015">
        <v>32.92</v>
      </c>
      <c r="H168" s="1534">
        <f t="shared" si="8"/>
        <v>386.036</v>
      </c>
      <c r="I168" s="1086">
        <v>14</v>
      </c>
      <c r="J168" s="1585" t="s">
        <v>363</v>
      </c>
      <c r="L168" s="189"/>
      <c r="M168" s="1699"/>
      <c r="N168" s="1700"/>
      <c r="O168" s="212"/>
      <c r="P168" s="212"/>
      <c r="Q168" s="189"/>
      <c r="R168" s="189"/>
      <c r="S168" s="1872"/>
      <c r="T168" s="1873"/>
      <c r="U168" s="1873"/>
      <c r="V168" s="1872"/>
      <c r="W168" s="1873"/>
      <c r="X168" s="1873"/>
      <c r="Y168" s="1873"/>
      <c r="Z168" s="1874"/>
      <c r="AA168" s="1874"/>
      <c r="AC168" s="212"/>
      <c r="AD168" s="212"/>
      <c r="AE168" s="212"/>
      <c r="AF168" s="212"/>
      <c r="AG168" s="212"/>
      <c r="AH168" s="212"/>
      <c r="AI168" s="189"/>
      <c r="AJ168" s="44"/>
    </row>
    <row r="169" spans="2:59" ht="15" customHeight="1">
      <c r="B169" s="1881" t="s">
        <v>17</v>
      </c>
      <c r="C169" s="1592" t="s">
        <v>263</v>
      </c>
      <c r="D169" s="1006">
        <v>200</v>
      </c>
      <c r="E169" s="982">
        <v>0.31</v>
      </c>
      <c r="F169" s="980">
        <v>0</v>
      </c>
      <c r="G169" s="984">
        <v>20.399999999999999</v>
      </c>
      <c r="H169" s="1534">
        <f t="shared" si="8"/>
        <v>82.839999999999989</v>
      </c>
      <c r="I169" s="1086">
        <v>25</v>
      </c>
      <c r="J169" s="1593" t="s">
        <v>489</v>
      </c>
      <c r="L169" s="189"/>
      <c r="M169" s="189"/>
      <c r="N169" s="189"/>
      <c r="O169" s="1875"/>
      <c r="P169" s="1875"/>
      <c r="Q169" s="1875"/>
      <c r="R169" s="1876"/>
      <c r="S169" s="1876"/>
      <c r="T169" s="1875"/>
      <c r="U169" s="1875"/>
      <c r="V169" s="1876"/>
      <c r="W169" s="1875"/>
      <c r="X169" s="1875"/>
      <c r="Y169" s="1877"/>
      <c r="Z169" s="1876"/>
      <c r="AA169" s="1876"/>
      <c r="AC169" s="212"/>
      <c r="AD169" s="212"/>
      <c r="AE169" s="212"/>
      <c r="AF169" s="212"/>
      <c r="AG169" s="212"/>
      <c r="AH169" s="212"/>
      <c r="AI169" s="189"/>
      <c r="AJ169" s="63"/>
    </row>
    <row r="170" spans="2:59" ht="18" customHeight="1">
      <c r="B170" s="1882" t="s">
        <v>55</v>
      </c>
      <c r="C170" s="1592" t="s">
        <v>11</v>
      </c>
      <c r="D170" s="1006">
        <v>40</v>
      </c>
      <c r="E170" s="982">
        <v>2.1</v>
      </c>
      <c r="F170" s="980">
        <v>0.28399999999999997</v>
      </c>
      <c r="G170" s="980">
        <v>16.716999999999999</v>
      </c>
      <c r="H170" s="1534">
        <f t="shared" si="8"/>
        <v>77.823999999999998</v>
      </c>
      <c r="I170" s="1822">
        <v>20</v>
      </c>
      <c r="J170" s="1593" t="s">
        <v>10</v>
      </c>
      <c r="L170" s="350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C170" s="189"/>
      <c r="AD170" s="242"/>
      <c r="AE170" s="212"/>
      <c r="AF170" s="212"/>
      <c r="AG170" s="212"/>
      <c r="AH170" s="212"/>
      <c r="AI170" s="189"/>
      <c r="AJ170" s="137"/>
    </row>
    <row r="171" spans="2:59">
      <c r="B171" s="118"/>
      <c r="C171" s="1583" t="s">
        <v>12</v>
      </c>
      <c r="D171" s="981">
        <v>20</v>
      </c>
      <c r="E171" s="982">
        <v>1.1299999999999999</v>
      </c>
      <c r="F171" s="980">
        <v>0.24</v>
      </c>
      <c r="G171" s="980">
        <v>8.3699999999999992</v>
      </c>
      <c r="H171" s="1534">
        <f t="shared" si="8"/>
        <v>40.159999999999997</v>
      </c>
      <c r="I171" s="1819">
        <v>19</v>
      </c>
      <c r="J171" s="1585" t="s">
        <v>10</v>
      </c>
      <c r="L171" s="189"/>
      <c r="M171" s="189"/>
      <c r="N171" s="189"/>
      <c r="O171" s="797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C171" s="212"/>
      <c r="AD171" s="212"/>
      <c r="AE171" s="212"/>
      <c r="AF171" s="212"/>
      <c r="AG171" s="212"/>
      <c r="AH171" s="212"/>
      <c r="AI171" s="189"/>
    </row>
    <row r="172" spans="2:59" ht="15.75" thickBot="1">
      <c r="B172" s="121"/>
      <c r="C172" s="1651" t="s">
        <v>495</v>
      </c>
      <c r="D172" s="1652">
        <v>80</v>
      </c>
      <c r="E172" s="1657">
        <v>0.32</v>
      </c>
      <c r="F172" s="1837">
        <v>0.32</v>
      </c>
      <c r="G172" s="1658">
        <v>7.84</v>
      </c>
      <c r="H172" s="1659">
        <f t="shared" si="8"/>
        <v>35.520000000000003</v>
      </c>
      <c r="I172" s="1660">
        <v>22</v>
      </c>
      <c r="J172" s="1839" t="s">
        <v>13</v>
      </c>
      <c r="L172" s="197"/>
      <c r="M172" s="223"/>
      <c r="N172" s="223"/>
      <c r="O172" s="1878"/>
      <c r="P172" s="223"/>
      <c r="Q172" s="223"/>
      <c r="R172" s="223"/>
      <c r="S172" s="223"/>
      <c r="T172" s="223"/>
      <c r="U172" s="223"/>
      <c r="V172" s="223"/>
      <c r="W172" s="1878"/>
      <c r="X172" s="223"/>
      <c r="Y172" s="223"/>
      <c r="Z172" s="223"/>
      <c r="AA172" s="189"/>
      <c r="AC172" s="242"/>
      <c r="AD172" s="242"/>
      <c r="AE172" s="198"/>
      <c r="AF172" s="242"/>
      <c r="AG172" s="242"/>
      <c r="AH172" s="242"/>
      <c r="AI172" s="242"/>
    </row>
    <row r="173" spans="2:59" ht="15.75" thickBot="1">
      <c r="B173" s="1635" t="s">
        <v>607</v>
      </c>
      <c r="C173" s="48"/>
      <c r="D173" s="65"/>
      <c r="E173" s="75">
        <f>SUM(E167:E172)</f>
        <v>19.745999999999999</v>
      </c>
      <c r="F173" s="153">
        <f>SUM(F167:F172)</f>
        <v>22.291999999999998</v>
      </c>
      <c r="G173" s="224">
        <f>SUM(G167:G172)</f>
        <v>87.387</v>
      </c>
      <c r="H173" s="153">
        <f>SUM(H167:H172)</f>
        <v>629.15999999999985</v>
      </c>
      <c r="I173" s="1824" t="s">
        <v>526</v>
      </c>
      <c r="J173" s="1597"/>
      <c r="L173" s="197"/>
      <c r="M173" s="186"/>
      <c r="N173" s="186"/>
      <c r="O173" s="1558"/>
      <c r="P173" s="186"/>
      <c r="Q173" s="186"/>
      <c r="R173" s="186"/>
      <c r="S173" s="186"/>
      <c r="T173" s="186"/>
      <c r="U173" s="186"/>
      <c r="V173" s="1558"/>
      <c r="W173" s="186"/>
      <c r="X173" s="186"/>
      <c r="Y173" s="186"/>
      <c r="Z173" s="186"/>
      <c r="AA173" s="189"/>
      <c r="AC173" s="242"/>
      <c r="AD173" s="242"/>
      <c r="AE173" s="242"/>
      <c r="AF173" s="242"/>
      <c r="AG173" s="242"/>
      <c r="AH173" s="242"/>
      <c r="AI173" s="999"/>
    </row>
    <row r="174" spans="2:59" ht="15.75" thickBot="1">
      <c r="B174" s="1595" t="s">
        <v>14</v>
      </c>
      <c r="C174" s="52"/>
      <c r="D174" s="68"/>
      <c r="E174" s="994">
        <v>19.25</v>
      </c>
      <c r="F174" s="995">
        <v>19.75</v>
      </c>
      <c r="G174" s="995">
        <v>83.75</v>
      </c>
      <c r="H174" s="997">
        <v>587.5</v>
      </c>
      <c r="I174" s="1598" t="s">
        <v>527</v>
      </c>
      <c r="J174" s="1599">
        <f>D172+D171+D170+D169+D167+150+30</f>
        <v>580</v>
      </c>
      <c r="L174" s="189"/>
      <c r="M174" s="186"/>
      <c r="N174" s="186"/>
      <c r="O174" s="157"/>
      <c r="P174" s="1558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9"/>
      <c r="AC174" s="544"/>
      <c r="AD174" s="367"/>
      <c r="AE174" s="544"/>
      <c r="AF174" s="544"/>
      <c r="AG174" s="544"/>
      <c r="AH174" s="206"/>
      <c r="AI174" s="174"/>
      <c r="AJ174" s="62"/>
    </row>
    <row r="175" spans="2:59" ht="15.75" thickBot="1">
      <c r="L175" s="189"/>
      <c r="M175" s="186"/>
      <c r="N175" s="186"/>
      <c r="O175" s="157"/>
      <c r="P175" s="186"/>
      <c r="Q175" s="1558"/>
      <c r="R175" s="186"/>
      <c r="S175" s="186"/>
      <c r="T175" s="186"/>
      <c r="U175" s="186"/>
      <c r="V175" s="186"/>
      <c r="W175" s="186"/>
      <c r="X175" s="186"/>
      <c r="Y175" s="1878"/>
      <c r="Z175" s="186"/>
      <c r="AA175" s="189"/>
      <c r="AC175" s="158"/>
      <c r="AD175" s="158"/>
      <c r="AE175" s="158"/>
      <c r="AF175" s="158"/>
      <c r="AG175" s="158"/>
      <c r="AH175" s="206"/>
      <c r="AI175" s="174"/>
      <c r="AJ175" s="62"/>
    </row>
    <row r="176" spans="2:59" ht="15.75" thickBot="1">
      <c r="B176" s="1559" t="s">
        <v>504</v>
      </c>
      <c r="C176" s="133"/>
      <c r="D176" s="1560" t="s">
        <v>505</v>
      </c>
      <c r="E176" s="1561" t="s">
        <v>506</v>
      </c>
      <c r="F176" s="1561"/>
      <c r="G176" s="1561"/>
      <c r="H176" s="1562" t="s">
        <v>507</v>
      </c>
      <c r="I176" s="1563" t="s">
        <v>508</v>
      </c>
      <c r="J176" s="1564" t="s">
        <v>509</v>
      </c>
      <c r="L176" s="189"/>
      <c r="M176" s="186"/>
      <c r="N176" s="186"/>
      <c r="O176" s="157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9"/>
      <c r="AC176" s="158"/>
      <c r="AD176" s="158"/>
      <c r="AE176" s="158"/>
      <c r="AF176" s="158"/>
      <c r="AG176" s="158"/>
      <c r="AH176" s="206"/>
      <c r="AI176" s="189"/>
      <c r="AJ176" s="11"/>
    </row>
    <row r="177" spans="2:36">
      <c r="B177" s="1565" t="s">
        <v>510</v>
      </c>
      <c r="C177" s="1566" t="s">
        <v>511</v>
      </c>
      <c r="D177" s="1567" t="s">
        <v>512</v>
      </c>
      <c r="E177" s="1568" t="s">
        <v>513</v>
      </c>
      <c r="F177" s="1568" t="s">
        <v>77</v>
      </c>
      <c r="G177" s="1568" t="s">
        <v>78</v>
      </c>
      <c r="H177" s="1569" t="s">
        <v>514</v>
      </c>
      <c r="I177" s="1570" t="s">
        <v>515</v>
      </c>
      <c r="J177" s="1571" t="s">
        <v>516</v>
      </c>
      <c r="L177" s="189"/>
      <c r="M177" s="186"/>
      <c r="N177" s="186"/>
      <c r="O177" s="157"/>
      <c r="P177" s="186"/>
      <c r="Q177" s="1558"/>
      <c r="R177" s="186"/>
      <c r="S177" s="186"/>
      <c r="T177" s="186"/>
      <c r="U177" s="186"/>
      <c r="V177" s="186"/>
      <c r="W177" s="186"/>
      <c r="X177" s="186"/>
      <c r="Y177" s="212"/>
      <c r="Z177" s="212"/>
      <c r="AA177" s="189"/>
      <c r="AC177" s="1026"/>
      <c r="AD177" s="1026"/>
      <c r="AE177" s="1028"/>
      <c r="AF177" s="1026"/>
      <c r="AG177" s="1026"/>
      <c r="AH177" s="158"/>
      <c r="AI177" s="189"/>
      <c r="AJ177" s="11"/>
    </row>
    <row r="178" spans="2:36" ht="15.75" thickBot="1">
      <c r="B178" s="1825"/>
      <c r="C178" s="1573"/>
      <c r="D178" s="1574"/>
      <c r="E178" s="1575" t="s">
        <v>6</v>
      </c>
      <c r="F178" s="1575" t="s">
        <v>7</v>
      </c>
      <c r="G178" s="1575" t="s">
        <v>8</v>
      </c>
      <c r="H178" s="1576" t="s">
        <v>517</v>
      </c>
      <c r="I178" s="1577" t="s">
        <v>518</v>
      </c>
      <c r="J178" s="1578" t="s">
        <v>519</v>
      </c>
      <c r="L178" s="189"/>
      <c r="M178" s="186"/>
      <c r="N178" s="186"/>
      <c r="O178" s="157"/>
      <c r="P178" s="186"/>
      <c r="Q178" s="186"/>
      <c r="R178" s="186"/>
      <c r="S178" s="186"/>
      <c r="T178" s="186"/>
      <c r="U178" s="186"/>
      <c r="V178" s="186"/>
      <c r="W178" s="186"/>
      <c r="X178" s="186"/>
      <c r="Y178" s="212"/>
      <c r="Z178" s="212"/>
      <c r="AA178" s="189"/>
      <c r="AC178" s="1075"/>
      <c r="AD178" s="1076"/>
      <c r="AE178" s="1076"/>
      <c r="AF178" s="1076"/>
      <c r="AG178" s="1075"/>
      <c r="AH178" s="1074"/>
      <c r="AI178" s="189"/>
    </row>
    <row r="179" spans="2:36">
      <c r="B179" s="1607" t="s">
        <v>521</v>
      </c>
      <c r="C179" s="863" t="s">
        <v>614</v>
      </c>
      <c r="D179" s="1006">
        <v>200</v>
      </c>
      <c r="E179" s="1013">
        <v>4.7080000000000002</v>
      </c>
      <c r="F179" s="1011">
        <v>8.11</v>
      </c>
      <c r="G179" s="1011">
        <v>36.19</v>
      </c>
      <c r="H179" s="1534">
        <f>G179*4+F179*9+E179*4</f>
        <v>236.58199999999999</v>
      </c>
      <c r="I179" s="1580">
        <v>1</v>
      </c>
      <c r="J179" s="1846" t="s">
        <v>24</v>
      </c>
      <c r="L179" s="189"/>
      <c r="M179" s="186"/>
      <c r="N179" s="186"/>
      <c r="O179" s="157"/>
      <c r="P179" s="186"/>
      <c r="Q179" s="1558"/>
      <c r="R179" s="186"/>
      <c r="S179" s="186"/>
      <c r="T179" s="186"/>
      <c r="U179" s="186"/>
      <c r="V179" s="186"/>
      <c r="W179" s="186"/>
      <c r="X179" s="186"/>
      <c r="Y179" s="212"/>
      <c r="Z179" s="212"/>
      <c r="AA179" s="189"/>
      <c r="AC179" s="189"/>
      <c r="AD179" s="189"/>
      <c r="AE179" s="189"/>
      <c r="AF179" s="189"/>
      <c r="AG179" s="189"/>
      <c r="AH179" s="189"/>
      <c r="AI179" s="189"/>
    </row>
    <row r="180" spans="2:36">
      <c r="B180" s="1586" t="s">
        <v>538</v>
      </c>
      <c r="C180" s="863" t="s">
        <v>26</v>
      </c>
      <c r="D180" s="1006">
        <v>200</v>
      </c>
      <c r="E180" s="982">
        <v>3.8</v>
      </c>
      <c r="F180" s="980">
        <v>3</v>
      </c>
      <c r="G180" s="980">
        <v>23</v>
      </c>
      <c r="H180" s="1534">
        <f>G180*4+F180*9+E180*4</f>
        <v>134.19999999999999</v>
      </c>
      <c r="I180" s="1086">
        <v>26</v>
      </c>
      <c r="J180" s="1847" t="s">
        <v>25</v>
      </c>
      <c r="L180" s="189"/>
      <c r="M180" s="189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189"/>
      <c r="AC180" s="1063"/>
      <c r="AD180" s="369"/>
      <c r="AE180" s="1005"/>
      <c r="AF180" s="369"/>
      <c r="AG180" s="369"/>
      <c r="AH180" s="218"/>
      <c r="AI180" s="189"/>
    </row>
    <row r="181" spans="2:36" ht="15.75">
      <c r="B181" s="1881" t="s">
        <v>17</v>
      </c>
      <c r="C181" s="1848" t="s">
        <v>266</v>
      </c>
      <c r="D181" s="1006">
        <v>55</v>
      </c>
      <c r="E181" s="1016">
        <v>5.1369999999999996</v>
      </c>
      <c r="F181" s="980">
        <v>7.8079999999999998</v>
      </c>
      <c r="G181" s="980">
        <v>13.574999999999999</v>
      </c>
      <c r="H181" s="1534">
        <f>G181*4+F181*9+E181*4</f>
        <v>145.11999999999998</v>
      </c>
      <c r="I181" s="1086">
        <v>17</v>
      </c>
      <c r="J181" s="1849" t="s">
        <v>623</v>
      </c>
      <c r="L181" s="189"/>
      <c r="M181" s="189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189"/>
      <c r="AC181" s="369"/>
      <c r="AD181" s="369"/>
      <c r="AE181" s="369"/>
      <c r="AF181" s="369"/>
      <c r="AG181" s="369"/>
      <c r="AH181" s="218"/>
      <c r="AI181" s="189"/>
    </row>
    <row r="182" spans="2:36">
      <c r="B182" s="1882" t="s">
        <v>56</v>
      </c>
      <c r="C182" s="863" t="s">
        <v>11</v>
      </c>
      <c r="D182" s="1006">
        <v>36</v>
      </c>
      <c r="E182" s="982">
        <v>1.89</v>
      </c>
      <c r="F182" s="980">
        <v>0.25600000000000001</v>
      </c>
      <c r="G182" s="980">
        <v>15.045</v>
      </c>
      <c r="H182" s="1534">
        <f>G182*4+F182*9+E182*4</f>
        <v>70.043999999999997</v>
      </c>
      <c r="I182" s="1822">
        <v>20</v>
      </c>
      <c r="J182" s="1847" t="s">
        <v>10</v>
      </c>
      <c r="L182" s="189"/>
      <c r="M182" s="189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189"/>
      <c r="AC182" s="207"/>
      <c r="AD182" s="207"/>
      <c r="AE182" s="207"/>
      <c r="AF182" s="207"/>
      <c r="AG182" s="207"/>
      <c r="AH182" s="218"/>
      <c r="AI182" s="189"/>
    </row>
    <row r="183" spans="2:36" ht="15.75" thickBot="1">
      <c r="B183" s="118"/>
      <c r="C183" s="863" t="s">
        <v>12</v>
      </c>
      <c r="D183" s="981">
        <v>20</v>
      </c>
      <c r="E183" s="982">
        <v>1.1299999999999999</v>
      </c>
      <c r="F183" s="980">
        <v>0.24</v>
      </c>
      <c r="G183" s="980">
        <v>8.3699999999999992</v>
      </c>
      <c r="H183" s="1534">
        <f>G183*4+F183*9+E183*4</f>
        <v>40.159999999999997</v>
      </c>
      <c r="I183" s="1819">
        <v>19</v>
      </c>
      <c r="J183" s="1752" t="s">
        <v>10</v>
      </c>
      <c r="L183" s="189"/>
      <c r="M183" s="189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189"/>
      <c r="AC183" s="207"/>
      <c r="AD183" s="207"/>
      <c r="AE183" s="207"/>
      <c r="AF183" s="207"/>
      <c r="AG183" s="207"/>
      <c r="AH183" s="218"/>
      <c r="AI183" s="189"/>
    </row>
    <row r="184" spans="2:36" ht="15.75" thickBot="1">
      <c r="B184" s="1635" t="s">
        <v>607</v>
      </c>
      <c r="C184" s="48"/>
      <c r="D184" s="65"/>
      <c r="E184" s="75">
        <f>SUM(E179:E183)</f>
        <v>16.664999999999999</v>
      </c>
      <c r="F184" s="76">
        <f>SUM(F179:F183)</f>
        <v>19.413999999999998</v>
      </c>
      <c r="G184" s="76">
        <f>SUM(G179:G183)</f>
        <v>96.18</v>
      </c>
      <c r="H184" s="151">
        <f>SUM(H179:H183)</f>
        <v>626.10599999999988</v>
      </c>
      <c r="I184" s="1824" t="s">
        <v>526</v>
      </c>
      <c r="J184" s="1597"/>
      <c r="L184" s="189"/>
      <c r="M184" s="189"/>
      <c r="N184" s="212"/>
      <c r="O184" s="212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189"/>
      <c r="AC184" s="189"/>
      <c r="AD184" s="189"/>
      <c r="AE184" s="189"/>
      <c r="AF184" s="189"/>
      <c r="AG184" s="189"/>
      <c r="AH184" s="189"/>
      <c r="AI184" s="189"/>
    </row>
    <row r="185" spans="2:36" ht="15.75" thickBot="1">
      <c r="B185" s="1595" t="s">
        <v>14</v>
      </c>
      <c r="C185" s="52"/>
      <c r="D185" s="68"/>
      <c r="E185" s="994">
        <v>19.25</v>
      </c>
      <c r="F185" s="995">
        <v>19.75</v>
      </c>
      <c r="G185" s="995">
        <v>83.75</v>
      </c>
      <c r="H185" s="997">
        <v>587.5</v>
      </c>
      <c r="I185" s="1598" t="s">
        <v>527</v>
      </c>
      <c r="J185" s="1599">
        <f>D183+D182+D181+D180+D179</f>
        <v>511</v>
      </c>
      <c r="L185" s="189"/>
      <c r="M185" s="189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189"/>
      <c r="AC185" s="189"/>
      <c r="AD185" s="189"/>
      <c r="AE185" s="189"/>
      <c r="AF185" s="189"/>
      <c r="AG185" s="189"/>
      <c r="AH185" s="189"/>
      <c r="AI185" s="189"/>
    </row>
    <row r="186" spans="2:36">
      <c r="L186" s="189"/>
      <c r="M186" s="189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189"/>
      <c r="AC186" s="189"/>
      <c r="AD186" s="189"/>
      <c r="AE186" s="189"/>
      <c r="AF186" s="189"/>
      <c r="AG186" s="189"/>
      <c r="AH186" s="189"/>
      <c r="AI186" s="189"/>
    </row>
    <row r="187" spans="2:36">
      <c r="L187" s="189"/>
      <c r="M187" s="189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189"/>
      <c r="AC187" s="189"/>
      <c r="AD187" s="189"/>
      <c r="AE187" s="189"/>
      <c r="AF187" s="189"/>
      <c r="AG187" s="189"/>
      <c r="AH187" s="189"/>
      <c r="AI187" s="189"/>
    </row>
    <row r="188" spans="2:36" ht="15.75" thickBot="1">
      <c r="L188" s="189"/>
      <c r="M188" s="189"/>
      <c r="N188" s="212"/>
      <c r="O188" s="212"/>
      <c r="P188" s="212"/>
      <c r="Q188" s="212"/>
      <c r="R188" s="212"/>
      <c r="S188" s="212"/>
      <c r="T188" s="212"/>
      <c r="U188" s="212"/>
      <c r="V188" s="212"/>
      <c r="W188" s="212"/>
      <c r="X188" s="212"/>
      <c r="Y188" s="212"/>
      <c r="Z188" s="212"/>
      <c r="AA188" s="189"/>
      <c r="AC188" s="189"/>
      <c r="AD188" s="189"/>
      <c r="AE188" s="189"/>
      <c r="AF188" s="189"/>
      <c r="AG188" s="189"/>
      <c r="AH188" s="189"/>
      <c r="AI188" s="189"/>
    </row>
    <row r="189" spans="2:36" ht="15.75" thickBot="1">
      <c r="B189" s="1664" t="s">
        <v>257</v>
      </c>
      <c r="C189" s="82"/>
      <c r="D189" s="83"/>
      <c r="E189" s="1561" t="s">
        <v>506</v>
      </c>
      <c r="F189" s="1561"/>
      <c r="G189" s="1561"/>
      <c r="H189" s="1562" t="s">
        <v>507</v>
      </c>
      <c r="I189" s="1665" t="s">
        <v>552</v>
      </c>
      <c r="J189" s="1666"/>
      <c r="L189" s="189"/>
      <c r="M189" s="189"/>
      <c r="N189" s="212"/>
      <c r="O189" s="212"/>
      <c r="P189" s="212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189"/>
      <c r="AC189" s="189"/>
      <c r="AD189" s="189"/>
      <c r="AE189" s="189"/>
      <c r="AF189" s="189"/>
      <c r="AG189" s="189"/>
      <c r="AH189" s="189"/>
      <c r="AI189" s="189"/>
    </row>
    <row r="190" spans="2:36">
      <c r="B190" s="87"/>
      <c r="C190" s="1667" t="s">
        <v>615</v>
      </c>
      <c r="D190" s="1668"/>
      <c r="E190" s="1669" t="s">
        <v>513</v>
      </c>
      <c r="F190" s="1568" t="s">
        <v>77</v>
      </c>
      <c r="G190" s="1568" t="s">
        <v>78</v>
      </c>
      <c r="H190" s="1569" t="s">
        <v>514</v>
      </c>
      <c r="I190" s="1670" t="s">
        <v>57</v>
      </c>
      <c r="J190" s="1671" t="s">
        <v>554</v>
      </c>
      <c r="L190" s="189"/>
      <c r="M190" s="189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189"/>
      <c r="AC190" s="189"/>
      <c r="AD190" s="189"/>
      <c r="AE190" s="189"/>
      <c r="AF190" s="189"/>
      <c r="AG190" s="189"/>
      <c r="AH190" s="189"/>
      <c r="AI190" s="189"/>
    </row>
    <row r="191" spans="2:36" ht="15.75" thickBot="1">
      <c r="B191" s="79"/>
      <c r="C191" s="41"/>
      <c r="D191" s="1672"/>
      <c r="E191" s="1673" t="s">
        <v>6</v>
      </c>
      <c r="F191" s="1575" t="s">
        <v>7</v>
      </c>
      <c r="G191" s="1575" t="s">
        <v>8</v>
      </c>
      <c r="H191" s="1576" t="s">
        <v>517</v>
      </c>
      <c r="I191" s="1670" t="s">
        <v>555</v>
      </c>
      <c r="J191" s="1675"/>
      <c r="L191" s="189"/>
      <c r="M191" s="189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189"/>
      <c r="AC191" s="189"/>
      <c r="AD191" s="189"/>
      <c r="AE191" s="189"/>
      <c r="AF191" s="189"/>
      <c r="AG191" s="189"/>
      <c r="AH191" s="189"/>
      <c r="AI191" s="189"/>
    </row>
    <row r="192" spans="2:36">
      <c r="B192" s="87"/>
      <c r="C192" s="1850" t="s">
        <v>190</v>
      </c>
      <c r="D192" s="1851">
        <v>1</v>
      </c>
      <c r="E192" s="84">
        <v>77</v>
      </c>
      <c r="F192" s="85">
        <v>79</v>
      </c>
      <c r="G192" s="86">
        <v>335</v>
      </c>
      <c r="H192" s="86">
        <v>2350</v>
      </c>
      <c r="I192" s="1679" t="s">
        <v>513</v>
      </c>
      <c r="J192" s="1852">
        <f>(E194-E196)*10</f>
        <v>-2.9999999995311555E-4</v>
      </c>
      <c r="L192" s="189"/>
      <c r="M192" s="189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189"/>
      <c r="AC192" s="189"/>
      <c r="AD192" s="189"/>
      <c r="AE192" s="189"/>
      <c r="AF192" s="189"/>
      <c r="AG192" s="189"/>
      <c r="AH192" s="189"/>
      <c r="AI192" s="189"/>
    </row>
    <row r="193" spans="2:35">
      <c r="B193" s="575"/>
      <c r="C193" s="372" t="s">
        <v>230</v>
      </c>
      <c r="D193" s="1680"/>
      <c r="E193" s="1084"/>
      <c r="F193" s="1084"/>
      <c r="G193" s="1084"/>
      <c r="H193" s="1084"/>
      <c r="I193" s="1681" t="s">
        <v>77</v>
      </c>
      <c r="J193" s="1682">
        <f>(F194-F196)*10</f>
        <v>3.5527136788005009E-14</v>
      </c>
      <c r="L193" s="189"/>
      <c r="M193" s="189"/>
      <c r="N193" s="212"/>
      <c r="O193" s="212"/>
      <c r="P193" s="212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189"/>
      <c r="AC193" s="189"/>
      <c r="AD193" s="189"/>
      <c r="AE193" s="189"/>
      <c r="AF193" s="189"/>
      <c r="AG193" s="189"/>
      <c r="AH193" s="189"/>
      <c r="AI193" s="189"/>
    </row>
    <row r="194" spans="2:35">
      <c r="B194" s="1385" t="s">
        <v>258</v>
      </c>
      <c r="C194" s="1386" t="s">
        <v>261</v>
      </c>
      <c r="D194" s="1079">
        <v>0.25</v>
      </c>
      <c r="E194" s="1085">
        <v>19.25</v>
      </c>
      <c r="F194" s="1085">
        <v>19.75</v>
      </c>
      <c r="G194" s="1085">
        <v>83.75</v>
      </c>
      <c r="H194" s="1387">
        <v>587.5</v>
      </c>
      <c r="I194" s="1681" t="s">
        <v>78</v>
      </c>
      <c r="J194" s="1682">
        <f>(G194-G196)*10</f>
        <v>0</v>
      </c>
      <c r="L194" s="189"/>
      <c r="M194" s="189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189"/>
      <c r="AC194" s="189"/>
      <c r="AD194" s="189"/>
      <c r="AE194" s="189"/>
      <c r="AF194" s="189"/>
      <c r="AG194" s="189"/>
      <c r="AH194" s="189"/>
      <c r="AI194" s="189"/>
    </row>
    <row r="195" spans="2:35">
      <c r="B195" s="87"/>
      <c r="C195" s="1683"/>
      <c r="D195" s="1080"/>
      <c r="E195" s="1388"/>
      <c r="F195" s="1388"/>
      <c r="G195" s="1087"/>
      <c r="H195" s="1087"/>
      <c r="I195" s="1853" t="s">
        <v>556</v>
      </c>
      <c r="J195" s="1854"/>
      <c r="L195" s="189"/>
      <c r="M195" s="189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189"/>
      <c r="AC195" s="189"/>
      <c r="AD195" s="189"/>
      <c r="AE195" s="189"/>
      <c r="AF195" s="189"/>
      <c r="AG195" s="189"/>
      <c r="AH195" s="189"/>
      <c r="AI195" s="189"/>
    </row>
    <row r="196" spans="2:35" ht="15.75" thickBot="1">
      <c r="B196" s="1389"/>
      <c r="C196" s="1390" t="s">
        <v>259</v>
      </c>
      <c r="D196" s="1081"/>
      <c r="E196" s="1088">
        <f>(E69+E81+E94+E105+E121+E135+E147+E159+E173+E184)/10</f>
        <v>19.250029999999995</v>
      </c>
      <c r="F196" s="1088">
        <f>(F69+F81+F94+F105+F121+F135+F147+F159+F173+F184)/10</f>
        <v>19.749999999999996</v>
      </c>
      <c r="G196" s="1391">
        <f>(G69+G81+G94+G105+G121+G135+G147+G159+G173+G184)/10</f>
        <v>83.75</v>
      </c>
      <c r="H196" s="1391">
        <f>(H69+H81+H94+H105+H121+H135+H147+H159+H173+H184)/10</f>
        <v>589.75012000000004</v>
      </c>
      <c r="I196" s="1855" t="s">
        <v>517</v>
      </c>
      <c r="J196" s="1856">
        <f>(H194-H196)*10</f>
        <v>-22.501200000000381</v>
      </c>
      <c r="L196" s="189"/>
      <c r="M196" s="189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189"/>
      <c r="AC196" s="189"/>
      <c r="AD196" s="189"/>
      <c r="AE196" s="189"/>
      <c r="AF196" s="189"/>
      <c r="AG196" s="189"/>
      <c r="AH196" s="189"/>
      <c r="AI196" s="189"/>
    </row>
    <row r="197" spans="2:35">
      <c r="D197"/>
      <c r="E197" s="1857"/>
      <c r="F197" s="1857"/>
      <c r="G197" s="1858"/>
      <c r="H197" s="530"/>
      <c r="I197" s="945"/>
      <c r="J197" s="945"/>
      <c r="L197" s="189"/>
      <c r="M197" s="189"/>
      <c r="N197" s="212"/>
      <c r="O197" s="212"/>
      <c r="P197" s="212"/>
      <c r="Q197" s="212"/>
      <c r="R197" s="212"/>
      <c r="S197" s="212"/>
      <c r="T197" s="212"/>
      <c r="U197" s="212"/>
      <c r="V197" s="212"/>
      <c r="W197" s="212"/>
      <c r="X197" s="212"/>
      <c r="Y197" s="212"/>
      <c r="Z197" s="212"/>
      <c r="AA197" s="189"/>
      <c r="AC197" s="189"/>
      <c r="AD197" s="189"/>
      <c r="AE197" s="189"/>
      <c r="AF197" s="189"/>
      <c r="AG197" s="189"/>
      <c r="AH197" s="189"/>
      <c r="AI197" s="189"/>
    </row>
    <row r="198" spans="2:35">
      <c r="I198" s="1859"/>
      <c r="J198" s="1860"/>
      <c r="L198" s="189"/>
      <c r="M198" s="189"/>
      <c r="N198" s="212"/>
      <c r="O198" s="212"/>
      <c r="P198" s="212"/>
      <c r="Q198" s="212"/>
      <c r="R198" s="212"/>
      <c r="S198" s="212"/>
      <c r="T198" s="212"/>
      <c r="U198" s="212"/>
      <c r="V198" s="212"/>
      <c r="W198" s="212"/>
      <c r="X198" s="212"/>
      <c r="Y198" s="212"/>
      <c r="Z198" s="212"/>
      <c r="AA198" s="189"/>
      <c r="AC198" s="189"/>
      <c r="AD198" s="189"/>
      <c r="AE198" s="189"/>
      <c r="AF198" s="189"/>
      <c r="AG198" s="189"/>
      <c r="AH198" s="189"/>
      <c r="AI198" s="189"/>
    </row>
    <row r="199" spans="2:35">
      <c r="I199" s="1662"/>
      <c r="J199" s="1663"/>
      <c r="L199" s="189"/>
      <c r="M199" s="189"/>
      <c r="N199" s="212"/>
      <c r="O199" s="212"/>
      <c r="P199" s="212"/>
      <c r="Q199" s="212"/>
      <c r="R199" s="212"/>
      <c r="S199" s="212"/>
      <c r="T199" s="212"/>
      <c r="U199" s="212"/>
      <c r="V199" s="212"/>
      <c r="W199" s="212"/>
      <c r="X199" s="212"/>
      <c r="Y199" s="212"/>
      <c r="Z199" s="212"/>
      <c r="AA199" s="189"/>
      <c r="AC199" s="189"/>
      <c r="AD199" s="189"/>
      <c r="AE199" s="189"/>
      <c r="AF199" s="189"/>
      <c r="AG199" s="189"/>
      <c r="AH199" s="189"/>
      <c r="AI199" s="189"/>
    </row>
    <row r="200" spans="2:35">
      <c r="B200" s="2" t="s">
        <v>213</v>
      </c>
      <c r="D200"/>
      <c r="E200"/>
      <c r="F200"/>
      <c r="G200"/>
      <c r="H200" t="s">
        <v>214</v>
      </c>
      <c r="I200"/>
      <c r="J200"/>
      <c r="L200" s="189"/>
      <c r="M200" s="189"/>
      <c r="N200" s="212"/>
      <c r="O200" s="212"/>
      <c r="P200" s="212"/>
      <c r="Q200" s="212"/>
      <c r="R200" s="212"/>
      <c r="S200" s="212"/>
      <c r="T200" s="212"/>
      <c r="U200" s="212"/>
      <c r="V200" s="212"/>
      <c r="W200" s="212"/>
      <c r="X200" s="212"/>
      <c r="Y200" s="212"/>
      <c r="Z200" s="212"/>
      <c r="AA200" s="189"/>
      <c r="AC200" s="189"/>
      <c r="AD200" s="189"/>
      <c r="AE200" s="189"/>
      <c r="AF200" s="189"/>
      <c r="AG200" s="189"/>
      <c r="AH200" s="189"/>
      <c r="AI200" s="189"/>
    </row>
    <row r="201" spans="2:35">
      <c r="L201" s="189"/>
      <c r="M201" s="189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189"/>
      <c r="AC201" s="189"/>
      <c r="AD201" s="189"/>
      <c r="AE201" s="189"/>
      <c r="AF201" s="189"/>
      <c r="AG201" s="189"/>
      <c r="AH201" s="189"/>
      <c r="AI201" s="189"/>
    </row>
    <row r="202" spans="2:35">
      <c r="C202" t="s">
        <v>29</v>
      </c>
      <c r="D202"/>
      <c r="E202" s="6"/>
      <c r="F202"/>
      <c r="G202"/>
      <c r="H202"/>
      <c r="I202"/>
      <c r="J202"/>
      <c r="L202" s="189"/>
      <c r="M202" s="189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189"/>
      <c r="AC202" s="189"/>
      <c r="AD202" s="189"/>
      <c r="AE202" s="189"/>
      <c r="AF202" s="189"/>
      <c r="AG202" s="189"/>
      <c r="AH202" s="189"/>
      <c r="AI202" s="189"/>
    </row>
    <row r="203" spans="2:35">
      <c r="B203" s="89">
        <v>1</v>
      </c>
      <c r="C203" s="1686" t="s">
        <v>557</v>
      </c>
      <c r="D203" s="90"/>
      <c r="E203" s="1686" t="s">
        <v>30</v>
      </c>
      <c r="F203" s="90"/>
      <c r="H203" s="90"/>
      <c r="I203" s="90"/>
      <c r="J203" s="90"/>
      <c r="L203" s="189"/>
      <c r="M203" s="189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189"/>
      <c r="AC203" s="189"/>
      <c r="AD203" s="189"/>
      <c r="AE203" s="189"/>
      <c r="AF203" s="189"/>
      <c r="AG203" s="189"/>
      <c r="AH203" s="189"/>
      <c r="AI203" s="189"/>
    </row>
    <row r="204" spans="2:35">
      <c r="B204" s="89"/>
      <c r="C204" s="1687" t="s">
        <v>558</v>
      </c>
      <c r="D204" s="88"/>
      <c r="E204" s="1687" t="s">
        <v>31</v>
      </c>
      <c r="G204" s="88"/>
      <c r="H204" s="88"/>
      <c r="I204" s="88"/>
      <c r="J204" s="88"/>
      <c r="L204" s="189"/>
      <c r="M204" s="189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189"/>
      <c r="AC204" s="189"/>
      <c r="AD204" s="189"/>
      <c r="AE204" s="189"/>
      <c r="AF204" s="189"/>
      <c r="AG204" s="189"/>
      <c r="AH204" s="189"/>
      <c r="AI204" s="189"/>
    </row>
    <row r="205" spans="2:35">
      <c r="C205" s="1687" t="s">
        <v>32</v>
      </c>
      <c r="D205" s="88"/>
      <c r="E205" s="942"/>
      <c r="G205" s="88"/>
      <c r="H205" s="88"/>
      <c r="I205" s="88"/>
      <c r="J205" s="88"/>
      <c r="L205" s="189"/>
      <c r="M205" s="189"/>
      <c r="N205" s="212"/>
      <c r="O205" s="212"/>
      <c r="P205" s="212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189"/>
      <c r="AC205" s="189"/>
      <c r="AD205" s="189"/>
      <c r="AE205" s="189"/>
      <c r="AF205" s="189"/>
      <c r="AG205" s="189"/>
      <c r="AH205" s="189"/>
      <c r="AI205" s="189"/>
    </row>
    <row r="206" spans="2:35">
      <c r="C206" s="1687" t="s">
        <v>33</v>
      </c>
      <c r="D206" s="88"/>
      <c r="E206" s="94"/>
      <c r="F206" s="88"/>
      <c r="G206" s="88"/>
      <c r="H206" s="1686" t="s">
        <v>260</v>
      </c>
      <c r="I206" s="88"/>
      <c r="J206" s="88"/>
      <c r="L206" s="189"/>
      <c r="M206" s="189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189"/>
      <c r="AC206" s="189"/>
      <c r="AD206" s="189"/>
      <c r="AE206" s="189"/>
      <c r="AF206" s="189"/>
      <c r="AG206" s="189"/>
      <c r="AH206" s="189"/>
      <c r="AI206" s="189"/>
    </row>
    <row r="207" spans="2:35">
      <c r="B207">
        <v>2</v>
      </c>
      <c r="C207" s="88" t="s">
        <v>34</v>
      </c>
      <c r="D207" s="88"/>
      <c r="E207" s="94"/>
      <c r="F207" s="88" t="s">
        <v>35</v>
      </c>
      <c r="G207" s="88"/>
      <c r="H207" s="88"/>
      <c r="I207" s="88"/>
      <c r="J207" s="88"/>
      <c r="L207" s="189"/>
      <c r="M207" s="189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189"/>
      <c r="AC207" s="189"/>
      <c r="AD207" s="189"/>
      <c r="AE207" s="189"/>
      <c r="AF207" s="189"/>
      <c r="AG207" s="189"/>
      <c r="AH207" s="189"/>
      <c r="AI207" s="189"/>
    </row>
    <row r="208" spans="2:35">
      <c r="C208" s="88" t="s">
        <v>36</v>
      </c>
      <c r="D208" s="88"/>
      <c r="E208" s="94"/>
      <c r="F208" s="88"/>
      <c r="G208" s="93"/>
      <c r="H208" s="88"/>
      <c r="I208" s="88"/>
      <c r="J208" s="88"/>
      <c r="L208" s="189"/>
      <c r="M208" s="189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189"/>
      <c r="AC208" s="189"/>
      <c r="AD208" s="189"/>
      <c r="AE208" s="189"/>
      <c r="AF208" s="189"/>
      <c r="AG208" s="189"/>
      <c r="AH208" s="189"/>
      <c r="AI208" s="189"/>
    </row>
    <row r="209" spans="2:35">
      <c r="B209">
        <v>3</v>
      </c>
      <c r="C209" s="88" t="s">
        <v>37</v>
      </c>
      <c r="D209" s="88"/>
      <c r="E209" s="94"/>
      <c r="F209" s="88"/>
      <c r="G209" s="88"/>
      <c r="H209" s="88"/>
      <c r="I209" s="88"/>
      <c r="J209" s="88"/>
      <c r="L209" s="189"/>
      <c r="M209" s="189"/>
      <c r="N209" s="212"/>
      <c r="O209" s="212"/>
      <c r="P209" s="212"/>
      <c r="Q209" s="212"/>
      <c r="R209" s="212"/>
      <c r="S209" s="212"/>
      <c r="T209" s="212"/>
      <c r="U209" s="212"/>
      <c r="V209" s="212"/>
      <c r="W209" s="212"/>
      <c r="X209" s="212"/>
      <c r="Y209" s="212"/>
      <c r="Z209" s="212"/>
      <c r="AA209" s="189"/>
      <c r="AC209" s="189"/>
      <c r="AD209" s="189"/>
      <c r="AE209" s="189"/>
      <c r="AF209" s="189"/>
      <c r="AG209" s="189"/>
      <c r="AH209" s="189"/>
      <c r="AI209" s="189"/>
    </row>
    <row r="210" spans="2:35">
      <c r="C210" s="88" t="s">
        <v>38</v>
      </c>
      <c r="D210" s="88"/>
      <c r="E210" s="94"/>
      <c r="F210" s="88"/>
      <c r="G210" s="93"/>
      <c r="H210" s="88"/>
      <c r="I210" s="88"/>
      <c r="J210" s="88"/>
      <c r="L210" s="189"/>
      <c r="M210" s="189"/>
      <c r="N210" s="212"/>
      <c r="O210" s="212"/>
      <c r="P210" s="212"/>
      <c r="Q210" s="212"/>
      <c r="R210" s="212"/>
      <c r="S210" s="212"/>
      <c r="T210" s="212"/>
      <c r="U210" s="212"/>
      <c r="V210" s="212"/>
      <c r="W210" s="212"/>
      <c r="X210" s="212"/>
      <c r="Y210" s="212"/>
      <c r="Z210" s="212"/>
      <c r="AA210" s="189"/>
      <c r="AC210" s="189"/>
      <c r="AD210" s="189"/>
      <c r="AE210" s="189"/>
      <c r="AF210" s="189"/>
      <c r="AG210" s="189"/>
      <c r="AH210" s="189"/>
      <c r="AI210" s="189"/>
    </row>
    <row r="211" spans="2:35">
      <c r="I211" s="937"/>
      <c r="J211" s="937"/>
      <c r="L211" s="189"/>
      <c r="M211" s="189"/>
      <c r="N211" s="212"/>
      <c r="O211" s="212"/>
      <c r="P211" s="212"/>
      <c r="Q211" s="212"/>
      <c r="R211" s="212"/>
      <c r="S211" s="212"/>
      <c r="T211" s="212"/>
      <c r="U211" s="212"/>
      <c r="V211" s="212"/>
      <c r="W211" s="212"/>
      <c r="X211" s="212"/>
      <c r="Y211" s="212"/>
      <c r="Z211" s="212"/>
      <c r="AA211" s="189"/>
      <c r="AC211" s="189"/>
      <c r="AD211" s="189"/>
      <c r="AE211" s="189"/>
      <c r="AF211" s="189"/>
      <c r="AG211" s="189"/>
      <c r="AH211" s="189"/>
      <c r="AI211" s="189"/>
    </row>
    <row r="212" spans="2:35">
      <c r="I212" s="945"/>
      <c r="J212" s="945"/>
      <c r="L212" s="189"/>
      <c r="M212" s="189"/>
      <c r="N212" s="212"/>
      <c r="O212" s="189"/>
      <c r="P212" s="212"/>
      <c r="Q212" s="212"/>
      <c r="R212" s="212"/>
      <c r="S212" s="212"/>
      <c r="T212" s="212"/>
      <c r="U212" s="212"/>
      <c r="V212" s="212"/>
      <c r="W212" s="212"/>
      <c r="X212" s="212"/>
      <c r="Y212" s="212"/>
      <c r="Z212" s="212"/>
      <c r="AA212" s="189"/>
      <c r="AC212" s="189"/>
      <c r="AD212" s="189"/>
      <c r="AE212" s="189"/>
      <c r="AF212" s="189"/>
      <c r="AG212" s="189"/>
      <c r="AH212" s="189"/>
      <c r="AI212" s="189"/>
    </row>
    <row r="213" spans="2:35">
      <c r="L213" s="189"/>
      <c r="M213" s="189"/>
      <c r="N213" s="212"/>
      <c r="O213" s="212"/>
      <c r="P213" s="212"/>
      <c r="Q213" s="212"/>
      <c r="R213" s="212"/>
      <c r="S213" s="212"/>
      <c r="T213" s="212"/>
      <c r="U213" s="212"/>
      <c r="V213" s="212"/>
      <c r="W213" s="212"/>
      <c r="X213" s="212"/>
      <c r="Y213" s="212"/>
      <c r="Z213" s="212"/>
      <c r="AA213" s="189"/>
      <c r="AC213" s="189"/>
      <c r="AD213" s="189"/>
      <c r="AE213" s="189"/>
      <c r="AF213" s="189"/>
      <c r="AG213" s="189"/>
      <c r="AH213" s="189"/>
      <c r="AI213" s="189"/>
    </row>
    <row r="214" spans="2:35">
      <c r="L214" s="189"/>
      <c r="M214" s="189"/>
      <c r="N214" s="212"/>
      <c r="O214" s="212"/>
      <c r="P214" s="212"/>
      <c r="Q214" s="212"/>
      <c r="R214" s="212"/>
      <c r="S214" s="212"/>
      <c r="T214" s="212"/>
      <c r="U214" s="212"/>
      <c r="V214" s="212"/>
      <c r="W214" s="212"/>
      <c r="X214" s="212"/>
      <c r="Y214" s="212"/>
      <c r="Z214" s="212"/>
      <c r="AA214" s="189"/>
      <c r="AC214" s="189"/>
      <c r="AD214" s="189"/>
      <c r="AE214" s="189"/>
      <c r="AF214" s="189"/>
      <c r="AG214" s="189"/>
      <c r="AH214" s="189"/>
      <c r="AI214" s="189"/>
    </row>
    <row r="215" spans="2:35">
      <c r="L215" s="189"/>
      <c r="M215" s="189"/>
      <c r="N215" s="212"/>
      <c r="O215" s="212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189"/>
      <c r="AC215" s="189"/>
      <c r="AD215" s="189"/>
      <c r="AE215" s="189"/>
      <c r="AF215" s="189"/>
      <c r="AG215" s="189"/>
      <c r="AH215" s="189"/>
      <c r="AI215" s="189"/>
    </row>
    <row r="216" spans="2:35">
      <c r="L216" s="189"/>
      <c r="M216" s="189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189"/>
      <c r="AC216" s="189"/>
      <c r="AD216" s="189"/>
      <c r="AE216" s="189"/>
      <c r="AF216" s="189"/>
      <c r="AG216" s="189"/>
      <c r="AH216" s="189"/>
      <c r="AI216" s="189"/>
    </row>
    <row r="217" spans="2:35">
      <c r="L217" s="189"/>
      <c r="M217" s="189"/>
      <c r="N217" s="212"/>
      <c r="O217" s="212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189"/>
      <c r="AC217" s="189"/>
      <c r="AD217" s="189"/>
      <c r="AE217" s="189"/>
      <c r="AF217" s="189"/>
      <c r="AG217" s="189"/>
      <c r="AH217" s="189"/>
      <c r="AI217" s="189"/>
    </row>
    <row r="218" spans="2:35">
      <c r="L218" s="189"/>
      <c r="M218" s="189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186"/>
      <c r="Z218" s="186"/>
      <c r="AA218" s="189"/>
      <c r="AC218" s="189"/>
      <c r="AD218" s="189"/>
      <c r="AE218" s="189"/>
      <c r="AF218" s="189"/>
      <c r="AG218" s="189"/>
      <c r="AH218" s="189"/>
      <c r="AI218" s="189"/>
    </row>
    <row r="219" spans="2:35">
      <c r="L219" s="189"/>
      <c r="M219" s="189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186"/>
      <c r="Z219" s="186"/>
      <c r="AA219" s="189"/>
      <c r="AC219" s="189"/>
      <c r="AD219" s="189"/>
      <c r="AE219" s="189"/>
      <c r="AF219" s="189"/>
      <c r="AG219" s="189"/>
      <c r="AH219" s="189"/>
      <c r="AI219" s="189"/>
    </row>
    <row r="220" spans="2:35">
      <c r="L220" s="206"/>
      <c r="M220" s="174"/>
      <c r="N220" s="158"/>
      <c r="O220" s="207"/>
      <c r="P220" s="207"/>
      <c r="Q220" s="367"/>
      <c r="R220" s="366"/>
      <c r="S220" s="207"/>
      <c r="T220" s="369"/>
      <c r="U220" s="369"/>
      <c r="V220" s="369"/>
      <c r="W220" s="369"/>
      <c r="X220" s="369"/>
      <c r="Y220" s="369"/>
      <c r="Z220" s="369"/>
      <c r="AA220" s="369"/>
      <c r="AC220" s="189"/>
      <c r="AD220" s="189"/>
      <c r="AE220" s="189"/>
      <c r="AF220" s="189"/>
      <c r="AG220" s="189"/>
      <c r="AH220" s="189"/>
      <c r="AI220" s="189"/>
    </row>
    <row r="221" spans="2:35">
      <c r="L221" s="189"/>
      <c r="M221" s="189"/>
      <c r="N221" s="189"/>
      <c r="O221" s="212"/>
      <c r="P221" s="212"/>
      <c r="Q221" s="212"/>
      <c r="R221" s="212"/>
      <c r="S221" s="212"/>
      <c r="T221" s="212"/>
      <c r="U221" s="212"/>
      <c r="V221" s="212"/>
      <c r="W221" s="212"/>
      <c r="X221" s="212"/>
      <c r="Y221" s="212"/>
      <c r="Z221" s="212"/>
      <c r="AA221" s="189"/>
      <c r="AC221" s="189"/>
      <c r="AD221" s="189"/>
      <c r="AE221" s="189"/>
      <c r="AF221" s="189"/>
      <c r="AG221" s="189"/>
      <c r="AH221" s="189"/>
      <c r="AI221" s="189"/>
    </row>
    <row r="222" spans="2:35">
      <c r="L222" s="189"/>
      <c r="M222" s="189"/>
      <c r="N222" s="189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189"/>
      <c r="AC222" s="189"/>
      <c r="AD222" s="189"/>
      <c r="AE222" s="189"/>
      <c r="AF222" s="189"/>
      <c r="AG222" s="189"/>
      <c r="AH222" s="189"/>
      <c r="AI222" s="189"/>
    </row>
    <row r="223" spans="2:35">
      <c r="L223" s="189"/>
      <c r="M223" s="189"/>
      <c r="N223" s="189"/>
      <c r="O223" s="212"/>
      <c r="P223" s="212"/>
      <c r="Q223" s="212"/>
      <c r="R223" s="212"/>
      <c r="S223" s="212"/>
      <c r="T223" s="212"/>
      <c r="U223" s="212"/>
      <c r="V223" s="212"/>
      <c r="W223" s="212"/>
      <c r="X223" s="212"/>
      <c r="Y223" s="212"/>
      <c r="Z223" s="212"/>
      <c r="AA223" s="189"/>
      <c r="AC223" s="189"/>
      <c r="AD223" s="189"/>
      <c r="AE223" s="189"/>
      <c r="AF223" s="189"/>
      <c r="AG223" s="189"/>
      <c r="AH223" s="189"/>
      <c r="AI223" s="189"/>
    </row>
    <row r="224" spans="2:35">
      <c r="L224" s="189"/>
      <c r="M224" s="189"/>
      <c r="N224" s="212"/>
      <c r="O224" s="212"/>
      <c r="P224" s="212"/>
      <c r="Q224" s="212"/>
      <c r="R224" s="212"/>
      <c r="S224" s="212"/>
      <c r="T224" s="212"/>
      <c r="U224" s="212"/>
      <c r="V224" s="212"/>
      <c r="W224" s="212"/>
      <c r="X224" s="212"/>
      <c r="Y224" s="212"/>
      <c r="Z224" s="212"/>
      <c r="AA224" s="189"/>
      <c r="AC224" s="189"/>
      <c r="AD224" s="189"/>
      <c r="AE224" s="189"/>
      <c r="AF224" s="189"/>
      <c r="AG224" s="189"/>
      <c r="AH224" s="189"/>
      <c r="AI224" s="189"/>
    </row>
    <row r="225" spans="12:35">
      <c r="L225" s="189"/>
      <c r="M225" s="189"/>
      <c r="N225" s="212"/>
      <c r="O225" s="212"/>
      <c r="P225" s="212"/>
      <c r="Q225" s="212"/>
      <c r="R225" s="212"/>
      <c r="S225" s="212"/>
      <c r="T225" s="212"/>
      <c r="U225" s="212"/>
      <c r="V225" s="212"/>
      <c r="W225" s="212"/>
      <c r="X225" s="212"/>
      <c r="Y225" s="212"/>
      <c r="Z225" s="212"/>
      <c r="AA225" s="189"/>
      <c r="AC225" s="189"/>
      <c r="AD225" s="189"/>
      <c r="AE225" s="189"/>
      <c r="AF225" s="189"/>
      <c r="AG225" s="189"/>
      <c r="AH225" s="189"/>
      <c r="AI225" s="189"/>
    </row>
    <row r="226" spans="12:35">
      <c r="L226" s="189"/>
      <c r="M226" s="189"/>
      <c r="N226" s="212"/>
      <c r="O226" s="212"/>
      <c r="P226" s="212"/>
      <c r="Q226" s="212"/>
      <c r="R226" s="212"/>
      <c r="S226" s="212"/>
      <c r="T226" s="212"/>
      <c r="U226" s="212"/>
      <c r="V226" s="212"/>
      <c r="W226" s="212"/>
      <c r="X226" s="212"/>
      <c r="Y226" s="212"/>
      <c r="Z226" s="212"/>
      <c r="AA226" s="189"/>
      <c r="AB226" s="11"/>
      <c r="AC226" s="189"/>
      <c r="AD226" s="189"/>
      <c r="AE226" s="189"/>
      <c r="AF226" s="189"/>
      <c r="AG226" s="189"/>
      <c r="AH226" s="189"/>
      <c r="AI226" s="189"/>
    </row>
    <row r="227" spans="12:35">
      <c r="L227" s="189"/>
      <c r="M227" s="189"/>
      <c r="N227" s="212"/>
      <c r="O227" s="212"/>
      <c r="P227" s="212"/>
      <c r="Q227" s="212"/>
      <c r="R227" s="212"/>
      <c r="S227" s="212"/>
      <c r="T227" s="212"/>
      <c r="U227" s="212"/>
      <c r="V227" s="212"/>
      <c r="W227" s="212"/>
      <c r="X227" s="212"/>
      <c r="Y227" s="212"/>
      <c r="Z227" s="212"/>
      <c r="AA227" s="189"/>
      <c r="AB227" s="11"/>
      <c r="AC227" s="189"/>
      <c r="AD227" s="189"/>
      <c r="AE227" s="189"/>
      <c r="AF227" s="189"/>
      <c r="AG227" s="189"/>
      <c r="AH227" s="189"/>
      <c r="AI227" s="189"/>
    </row>
    <row r="228" spans="12:35">
      <c r="L228" s="189"/>
      <c r="M228" s="189"/>
      <c r="N228" s="212"/>
      <c r="O228" s="212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189"/>
      <c r="AB228" s="11"/>
      <c r="AC228" s="189"/>
      <c r="AD228" s="189"/>
      <c r="AE228" s="189"/>
      <c r="AF228" s="189"/>
      <c r="AG228" s="189"/>
      <c r="AH228" s="189"/>
      <c r="AI228" s="189"/>
    </row>
    <row r="229" spans="12:35">
      <c r="L229" s="189"/>
      <c r="M229" s="189"/>
      <c r="N229" s="212"/>
      <c r="O229" s="212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189"/>
      <c r="AB229" s="11"/>
      <c r="AC229" s="189"/>
      <c r="AD229" s="189"/>
      <c r="AE229" s="189"/>
      <c r="AF229" s="189"/>
      <c r="AG229" s="189"/>
      <c r="AH229" s="189"/>
      <c r="AI229" s="189"/>
    </row>
    <row r="230" spans="12:35">
      <c r="L230" s="189"/>
      <c r="M230" s="189"/>
      <c r="N230" s="212"/>
      <c r="O230" s="212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189"/>
      <c r="AB230" s="11"/>
      <c r="AC230" s="189"/>
      <c r="AD230" s="189"/>
      <c r="AE230" s="189"/>
      <c r="AF230" s="189"/>
      <c r="AG230" s="189"/>
      <c r="AH230" s="189"/>
      <c r="AI230" s="189"/>
    </row>
    <row r="231" spans="12:35">
      <c r="L231" s="189"/>
      <c r="M231" s="189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2"/>
      <c r="Y231" s="212"/>
      <c r="Z231" s="212"/>
      <c r="AA231" s="189"/>
      <c r="AB231" s="11"/>
      <c r="AC231" s="189"/>
      <c r="AD231" s="189"/>
      <c r="AE231" s="189"/>
      <c r="AF231" s="189"/>
      <c r="AG231" s="189"/>
      <c r="AH231" s="189"/>
      <c r="AI231" s="189"/>
    </row>
    <row r="232" spans="12:35">
      <c r="L232" s="189"/>
      <c r="M232" s="189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2"/>
      <c r="Y232" s="212"/>
      <c r="Z232" s="212"/>
      <c r="AA232" s="189"/>
      <c r="AB232" s="11"/>
      <c r="AC232" s="189"/>
      <c r="AD232" s="189"/>
      <c r="AE232" s="189"/>
      <c r="AF232" s="189"/>
      <c r="AG232" s="189"/>
      <c r="AH232" s="189"/>
      <c r="AI232" s="189"/>
    </row>
    <row r="233" spans="12:35">
      <c r="L233" s="189"/>
      <c r="M233" s="189"/>
      <c r="N233" s="212"/>
      <c r="O233" s="212"/>
      <c r="P233" s="212"/>
      <c r="Q233" s="212"/>
      <c r="R233" s="212"/>
      <c r="S233" s="212"/>
      <c r="T233" s="212"/>
      <c r="U233" s="212"/>
      <c r="V233" s="212"/>
      <c r="W233" s="212"/>
      <c r="X233" s="212"/>
      <c r="Y233" s="212"/>
      <c r="Z233" s="212"/>
      <c r="AA233" s="189"/>
      <c r="AB233" s="11"/>
      <c r="AC233" s="189"/>
      <c r="AD233" s="189"/>
      <c r="AE233" s="189"/>
      <c r="AF233" s="189"/>
      <c r="AG233" s="189"/>
      <c r="AH233" s="189"/>
      <c r="AI233" s="189"/>
    </row>
    <row r="234" spans="12:35">
      <c r="L234" s="189"/>
      <c r="M234" s="189"/>
      <c r="N234" s="212"/>
      <c r="O234" s="212"/>
      <c r="P234" s="212"/>
      <c r="Q234" s="212"/>
      <c r="R234" s="212"/>
      <c r="S234" s="212"/>
      <c r="T234" s="212"/>
      <c r="U234" s="212"/>
      <c r="V234" s="212"/>
      <c r="W234" s="212"/>
      <c r="X234" s="212"/>
      <c r="Y234" s="212"/>
      <c r="Z234" s="212"/>
      <c r="AA234" s="189"/>
      <c r="AB234" s="11"/>
      <c r="AC234" s="189"/>
      <c r="AD234" s="189"/>
      <c r="AE234" s="189"/>
      <c r="AF234" s="189"/>
      <c r="AG234" s="189"/>
      <c r="AH234" s="189"/>
      <c r="AI234" s="189"/>
    </row>
    <row r="235" spans="12:35">
      <c r="L235" s="189"/>
      <c r="M235" s="189"/>
      <c r="N235" s="212"/>
      <c r="O235" s="212"/>
      <c r="P235" s="212"/>
      <c r="Q235" s="212"/>
      <c r="R235" s="212"/>
      <c r="S235" s="212"/>
      <c r="T235" s="212"/>
      <c r="U235" s="212"/>
      <c r="V235" s="212"/>
      <c r="W235" s="212"/>
      <c r="X235" s="212"/>
      <c r="Y235" s="212"/>
      <c r="Z235" s="212"/>
      <c r="AA235" s="189"/>
      <c r="AB235" s="11"/>
      <c r="AC235" s="189"/>
      <c r="AD235" s="189"/>
      <c r="AE235" s="189"/>
      <c r="AF235" s="189"/>
      <c r="AG235" s="189"/>
      <c r="AH235" s="189"/>
      <c r="AI235" s="189"/>
    </row>
    <row r="236" spans="12:35">
      <c r="L236" s="189"/>
      <c r="M236" s="189"/>
      <c r="N236" s="212"/>
      <c r="O236" s="212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189"/>
      <c r="AB236" s="11"/>
      <c r="AC236" s="189"/>
      <c r="AD236" s="189"/>
      <c r="AE236" s="189"/>
      <c r="AF236" s="189"/>
      <c r="AG236" s="189"/>
      <c r="AH236" s="189"/>
      <c r="AI236" s="189"/>
    </row>
    <row r="237" spans="12:35">
      <c r="L237" s="998"/>
      <c r="M237" s="242"/>
      <c r="N237" s="242"/>
      <c r="O237" s="242"/>
      <c r="P237" s="242"/>
      <c r="Q237" s="242"/>
      <c r="R237" s="198"/>
      <c r="S237" s="999"/>
      <c r="T237" s="1000"/>
      <c r="U237" s="242"/>
      <c r="V237" s="242"/>
      <c r="W237" s="242"/>
      <c r="X237" s="242"/>
      <c r="Y237" s="242"/>
      <c r="Z237" s="242"/>
      <c r="AA237" s="189"/>
      <c r="AB237" s="11"/>
      <c r="AC237" s="189"/>
      <c r="AD237" s="189"/>
      <c r="AE237" s="189"/>
      <c r="AF237" s="189"/>
      <c r="AG237" s="189"/>
      <c r="AH237" s="189"/>
      <c r="AI237" s="189"/>
    </row>
    <row r="238" spans="12:35" ht="15.75">
      <c r="L238" s="540"/>
      <c r="M238" s="1025"/>
      <c r="N238" s="189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12"/>
      <c r="Z238" s="212"/>
      <c r="AA238" s="189"/>
      <c r="AB238" s="11"/>
      <c r="AC238" s="189"/>
      <c r="AD238" s="189"/>
      <c r="AE238" s="189"/>
      <c r="AF238" s="189"/>
      <c r="AG238" s="189"/>
      <c r="AH238" s="189"/>
      <c r="AI238" s="189"/>
    </row>
    <row r="239" spans="12:35">
      <c r="L239" s="206"/>
      <c r="M239" s="1001"/>
      <c r="N239" s="158"/>
      <c r="O239" s="158"/>
      <c r="P239" s="158"/>
      <c r="Q239" s="158"/>
      <c r="R239" s="1002"/>
      <c r="S239" s="158"/>
      <c r="T239" s="158"/>
      <c r="U239" s="158"/>
      <c r="V239" s="158"/>
      <c r="W239" s="158"/>
      <c r="X239" s="249"/>
      <c r="Y239" s="158"/>
      <c r="Z239" s="158"/>
      <c r="AA239" s="189"/>
      <c r="AB239" s="11"/>
      <c r="AC239" s="189"/>
      <c r="AD239" s="189"/>
      <c r="AE239" s="189"/>
      <c r="AF239" s="189"/>
      <c r="AG239" s="189"/>
      <c r="AH239" s="189"/>
      <c r="AI239" s="189"/>
    </row>
    <row r="240" spans="12:35">
      <c r="L240" s="206"/>
      <c r="M240" s="1001"/>
      <c r="N240" s="158"/>
      <c r="O240" s="158"/>
      <c r="P240" s="158"/>
      <c r="Q240" s="158"/>
      <c r="R240" s="1002"/>
      <c r="S240" s="158"/>
      <c r="T240" s="158"/>
      <c r="U240" s="158"/>
      <c r="V240" s="158"/>
      <c r="W240" s="158"/>
      <c r="X240" s="249"/>
      <c r="Y240" s="158"/>
      <c r="Z240" s="158"/>
      <c r="AA240" s="189"/>
      <c r="AB240" s="11"/>
      <c r="AC240" s="189"/>
      <c r="AD240" s="189"/>
      <c r="AE240" s="189"/>
      <c r="AF240" s="189"/>
      <c r="AG240" s="189"/>
      <c r="AH240" s="189"/>
      <c r="AI240" s="189"/>
    </row>
    <row r="241" spans="12:35">
      <c r="L241" s="384"/>
      <c r="M241" s="174"/>
      <c r="N241" s="158"/>
      <c r="O241" s="158"/>
      <c r="P241" s="158"/>
      <c r="Q241" s="158"/>
      <c r="R241" s="1002"/>
      <c r="S241" s="158"/>
      <c r="T241" s="544"/>
      <c r="U241" s="158"/>
      <c r="V241" s="158"/>
      <c r="W241" s="158"/>
      <c r="X241" s="249"/>
      <c r="Y241" s="158"/>
      <c r="Z241" s="158"/>
      <c r="AA241" s="189"/>
      <c r="AB241" s="11"/>
      <c r="AC241" s="189"/>
      <c r="AD241" s="189"/>
      <c r="AE241" s="189"/>
      <c r="AF241" s="189"/>
      <c r="AG241" s="189"/>
      <c r="AH241" s="189"/>
      <c r="AI241" s="189"/>
    </row>
    <row r="242" spans="12:35">
      <c r="L242" s="206"/>
      <c r="M242" s="174"/>
      <c r="N242" s="158"/>
      <c r="O242" s="158"/>
      <c r="P242" s="158"/>
      <c r="Q242" s="545"/>
      <c r="R242" s="1002"/>
      <c r="S242" s="158"/>
      <c r="T242" s="157"/>
      <c r="U242" s="157"/>
      <c r="V242" s="157"/>
      <c r="W242" s="157"/>
      <c r="X242" s="157"/>
      <c r="Y242" s="157"/>
      <c r="Z242" s="157"/>
      <c r="AA242" s="189"/>
      <c r="AB242" s="11"/>
      <c r="AC242" s="189"/>
      <c r="AD242" s="189"/>
      <c r="AE242" s="189"/>
      <c r="AF242" s="189"/>
      <c r="AG242" s="189"/>
      <c r="AH242" s="189"/>
      <c r="AI242" s="189"/>
    </row>
    <row r="243" spans="12:35">
      <c r="L243" s="206"/>
      <c r="M243" s="174"/>
      <c r="N243" s="158"/>
      <c r="O243" s="158"/>
      <c r="P243" s="158"/>
      <c r="Q243" s="158"/>
      <c r="R243" s="1002"/>
      <c r="S243" s="158"/>
      <c r="T243" s="158"/>
      <c r="U243" s="158"/>
      <c r="V243" s="545"/>
      <c r="W243" s="158"/>
      <c r="X243" s="158"/>
      <c r="Y243" s="158"/>
      <c r="Z243" s="158"/>
      <c r="AA243" s="189"/>
      <c r="AB243" s="11"/>
      <c r="AC243" s="189"/>
      <c r="AD243" s="189"/>
      <c r="AE243" s="189"/>
      <c r="AF243" s="189"/>
      <c r="AG243" s="189"/>
      <c r="AH243" s="189"/>
      <c r="AI243" s="189"/>
    </row>
    <row r="244" spans="12:35">
      <c r="L244" s="206"/>
      <c r="M244" s="174"/>
      <c r="N244" s="158"/>
      <c r="O244" s="1879"/>
      <c r="P244" s="1879"/>
      <c r="Q244" s="1879"/>
      <c r="R244" s="1880"/>
      <c r="S244" s="1879"/>
      <c r="T244" s="1879"/>
      <c r="U244" s="1879"/>
      <c r="V244" s="1879"/>
      <c r="W244" s="1879"/>
      <c r="X244" s="1879"/>
      <c r="Y244" s="1879"/>
      <c r="Z244" s="1879"/>
      <c r="AA244" s="189"/>
      <c r="AB244" s="11"/>
      <c r="AC244" s="189"/>
      <c r="AD244" s="189"/>
      <c r="AE244" s="189"/>
      <c r="AF244" s="189"/>
      <c r="AG244" s="189"/>
      <c r="AH244" s="189"/>
      <c r="AI244" s="189"/>
    </row>
    <row r="245" spans="12:35">
      <c r="L245" s="349"/>
      <c r="M245" s="174"/>
      <c r="N245" s="158"/>
      <c r="O245" s="158"/>
      <c r="P245" s="544"/>
      <c r="Q245" s="158"/>
      <c r="R245" s="1002"/>
      <c r="S245" s="158"/>
      <c r="T245" s="158"/>
      <c r="U245" s="158"/>
      <c r="V245" s="545"/>
      <c r="W245" s="158"/>
      <c r="X245" s="158"/>
      <c r="Y245" s="249"/>
      <c r="Z245" s="158"/>
      <c r="AA245" s="189"/>
      <c r="AB245" s="189"/>
      <c r="AC245" s="189"/>
      <c r="AD245" s="189"/>
      <c r="AE245" s="189"/>
      <c r="AF245" s="189"/>
      <c r="AG245" s="189"/>
      <c r="AH245" s="189"/>
      <c r="AI245" s="189"/>
    </row>
    <row r="246" spans="12:35">
      <c r="L246" s="158"/>
      <c r="M246" s="1017"/>
      <c r="N246" s="170"/>
      <c r="O246" s="1018"/>
      <c r="P246" s="1018"/>
      <c r="Q246" s="1018"/>
      <c r="R246" s="1019"/>
      <c r="S246" s="1018"/>
      <c r="T246" s="1018"/>
      <c r="U246" s="1018"/>
      <c r="V246" s="1018"/>
      <c r="W246" s="1018"/>
      <c r="X246" s="1020"/>
      <c r="Y246" s="1018"/>
      <c r="Z246" s="1018"/>
      <c r="AA246" s="189"/>
      <c r="AB246" s="189"/>
      <c r="AC246" s="189"/>
      <c r="AD246" s="189"/>
      <c r="AE246" s="189"/>
      <c r="AF246" s="189"/>
      <c r="AG246" s="189"/>
      <c r="AH246" s="189"/>
      <c r="AI246" s="189"/>
    </row>
    <row r="247" spans="12:35">
      <c r="L247" s="189"/>
      <c r="M247" s="1021"/>
      <c r="N247" s="189"/>
      <c r="O247" s="1022"/>
      <c r="P247" s="1022"/>
      <c r="Q247" s="1022"/>
      <c r="R247" s="1022"/>
      <c r="S247" s="1022"/>
      <c r="T247" s="1022"/>
      <c r="U247" s="1022"/>
      <c r="V247" s="1022"/>
      <c r="W247" s="1023"/>
      <c r="X247" s="1024"/>
      <c r="Y247" s="1024"/>
      <c r="Z247" s="1022"/>
      <c r="AA247" s="189"/>
      <c r="AB247" s="189"/>
      <c r="AC247" s="189"/>
      <c r="AD247" s="189"/>
      <c r="AE247" s="189"/>
      <c r="AF247" s="189"/>
      <c r="AG247" s="189"/>
      <c r="AH247" s="189"/>
      <c r="AI247" s="189"/>
    </row>
    <row r="248" spans="12:35">
      <c r="L248" s="189"/>
      <c r="M248" s="189"/>
      <c r="N248" s="212"/>
      <c r="O248" s="212"/>
      <c r="P248" s="212"/>
      <c r="Q248" s="212"/>
      <c r="R248" s="212"/>
      <c r="S248" s="212"/>
      <c r="T248" s="212"/>
      <c r="U248" s="212"/>
      <c r="V248" s="212"/>
      <c r="W248" s="212"/>
      <c r="X248" s="212"/>
      <c r="Y248" s="212"/>
      <c r="Z248" s="212"/>
      <c r="AA248" s="189"/>
      <c r="AB248" s="189"/>
      <c r="AC248" s="189"/>
      <c r="AD248" s="189"/>
      <c r="AE248" s="189"/>
      <c r="AF248" s="189"/>
      <c r="AG248" s="189"/>
      <c r="AH248" s="189"/>
      <c r="AI248" s="189"/>
    </row>
    <row r="249" spans="12:35">
      <c r="L249" s="189"/>
      <c r="M249" s="189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189"/>
      <c r="AB249" s="189"/>
      <c r="AC249" s="189"/>
      <c r="AD249" s="189"/>
      <c r="AE249" s="189"/>
      <c r="AF249" s="189"/>
      <c r="AG249" s="189"/>
      <c r="AH249" s="189"/>
      <c r="AI249" s="189"/>
    </row>
    <row r="250" spans="12:35" ht="15.75">
      <c r="L250" s="540"/>
      <c r="M250" s="1025"/>
      <c r="N250" s="189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189"/>
      <c r="AB250" s="189"/>
      <c r="AC250" s="189"/>
      <c r="AD250" s="189"/>
      <c r="AE250" s="189"/>
      <c r="AF250" s="189"/>
      <c r="AG250" s="189"/>
      <c r="AH250" s="189"/>
      <c r="AI250" s="189"/>
    </row>
    <row r="251" spans="12:35">
      <c r="L251" s="208"/>
      <c r="M251" s="174"/>
      <c r="N251" s="158"/>
      <c r="O251" s="158"/>
      <c r="P251" s="158"/>
      <c r="Q251" s="158"/>
      <c r="R251" s="1002"/>
      <c r="S251" s="158"/>
      <c r="T251" s="544"/>
      <c r="U251" s="158"/>
      <c r="V251" s="158"/>
      <c r="W251" s="158"/>
      <c r="X251" s="249"/>
      <c r="Y251" s="158"/>
      <c r="Z251" s="158"/>
      <c r="AA251" s="189"/>
      <c r="AB251" s="189"/>
      <c r="AC251" s="189"/>
      <c r="AD251" s="189"/>
      <c r="AE251" s="189"/>
      <c r="AF251" s="189"/>
      <c r="AG251" s="189"/>
      <c r="AH251" s="189"/>
      <c r="AI251" s="189"/>
    </row>
    <row r="252" spans="12:35">
      <c r="L252" s="206"/>
      <c r="M252" s="174"/>
      <c r="N252" s="158"/>
      <c r="O252" s="157"/>
      <c r="P252" s="157"/>
      <c r="Q252" s="157"/>
      <c r="R252" s="1002"/>
      <c r="S252" s="157"/>
      <c r="T252" s="157"/>
      <c r="U252" s="1003"/>
      <c r="V252" s="1004"/>
      <c r="W252" s="157"/>
      <c r="X252" s="1005"/>
      <c r="Y252" s="157"/>
      <c r="Z252" s="157"/>
      <c r="AA252" s="189"/>
      <c r="AB252" s="189"/>
      <c r="AC252" s="189"/>
      <c r="AD252" s="189"/>
      <c r="AE252" s="189"/>
      <c r="AF252" s="189"/>
      <c r="AG252" s="189"/>
      <c r="AH252" s="189"/>
      <c r="AI252" s="189"/>
    </row>
    <row r="253" spans="12:35">
      <c r="L253" s="384"/>
      <c r="M253" s="174"/>
      <c r="N253" s="158"/>
      <c r="O253" s="157"/>
      <c r="P253" s="157"/>
      <c r="Q253" s="157"/>
      <c r="R253" s="1002"/>
      <c r="S253" s="157"/>
      <c r="T253" s="157"/>
      <c r="U253" s="157"/>
      <c r="V253" s="157"/>
      <c r="W253" s="157"/>
      <c r="X253" s="157"/>
      <c r="Y253" s="157"/>
      <c r="Z253" s="157"/>
      <c r="AA253" s="189"/>
      <c r="AB253" s="189"/>
      <c r="AC253" s="189"/>
      <c r="AD253" s="189"/>
      <c r="AE253" s="189"/>
      <c r="AF253" s="189"/>
      <c r="AG253" s="189"/>
      <c r="AH253" s="189"/>
      <c r="AI253" s="189"/>
    </row>
    <row r="254" spans="12:35">
      <c r="L254" s="209"/>
      <c r="M254" s="174"/>
      <c r="N254" s="158"/>
      <c r="O254" s="158"/>
      <c r="P254" s="158"/>
      <c r="Q254" s="158"/>
      <c r="R254" s="1002"/>
      <c r="S254" s="158"/>
      <c r="T254" s="158"/>
      <c r="U254" s="544"/>
      <c r="V254" s="158"/>
      <c r="W254" s="158"/>
      <c r="X254" s="158"/>
      <c r="Y254" s="158"/>
      <c r="Z254" s="158"/>
      <c r="AA254" s="189"/>
      <c r="AB254" s="189"/>
      <c r="AC254" s="189"/>
      <c r="AD254" s="189"/>
      <c r="AE254" s="189"/>
      <c r="AF254" s="189"/>
      <c r="AG254" s="189"/>
      <c r="AH254" s="189"/>
      <c r="AI254" s="189"/>
    </row>
    <row r="255" spans="12:35">
      <c r="L255" s="206"/>
      <c r="M255" s="174"/>
      <c r="N255" s="158"/>
      <c r="O255" s="158"/>
      <c r="P255" s="158"/>
      <c r="Q255" s="158"/>
      <c r="R255" s="1002"/>
      <c r="S255" s="158"/>
      <c r="T255" s="158"/>
      <c r="U255" s="158"/>
      <c r="V255" s="158"/>
      <c r="W255" s="158"/>
      <c r="X255" s="158"/>
      <c r="Y255" s="158"/>
      <c r="Z255" s="158"/>
      <c r="AA255" s="189"/>
      <c r="AB255" s="189"/>
      <c r="AC255" s="189"/>
      <c r="AD255" s="189"/>
      <c r="AE255" s="189"/>
      <c r="AF255" s="189"/>
      <c r="AG255" s="189"/>
      <c r="AH255" s="189"/>
      <c r="AI255" s="189"/>
    </row>
    <row r="256" spans="12:35">
      <c r="L256" s="206"/>
      <c r="M256" s="174"/>
      <c r="N256" s="158"/>
      <c r="O256" s="158"/>
      <c r="P256" s="158"/>
      <c r="Q256" s="158"/>
      <c r="R256" s="1002"/>
      <c r="S256" s="158"/>
      <c r="T256" s="158"/>
      <c r="U256" s="158"/>
      <c r="V256" s="158"/>
      <c r="W256" s="158"/>
      <c r="X256" s="158"/>
      <c r="Y256" s="158"/>
      <c r="Z256" s="158"/>
      <c r="AA256" s="189"/>
      <c r="AB256" s="189"/>
      <c r="AC256" s="189"/>
      <c r="AD256" s="189"/>
      <c r="AE256" s="189"/>
      <c r="AF256" s="189"/>
      <c r="AG256" s="189"/>
      <c r="AH256" s="189"/>
      <c r="AI256" s="189"/>
    </row>
    <row r="257" spans="12:35">
      <c r="L257" s="349"/>
      <c r="M257" s="174"/>
      <c r="N257" s="158"/>
      <c r="O257" s="158"/>
      <c r="P257" s="544"/>
      <c r="Q257" s="158"/>
      <c r="R257" s="1002"/>
      <c r="S257" s="158"/>
      <c r="T257" s="158"/>
      <c r="U257" s="158"/>
      <c r="V257" s="158"/>
      <c r="W257" s="158"/>
      <c r="X257" s="158"/>
      <c r="Y257" s="249"/>
      <c r="Z257" s="158"/>
      <c r="AA257" s="189"/>
      <c r="AB257" s="189"/>
      <c r="AC257" s="189"/>
      <c r="AD257" s="189"/>
      <c r="AE257" s="189"/>
      <c r="AF257" s="189"/>
      <c r="AG257" s="189"/>
      <c r="AH257" s="189"/>
      <c r="AI257" s="189"/>
    </row>
    <row r="258" spans="12:35">
      <c r="L258" s="158"/>
      <c r="M258" s="1017"/>
      <c r="N258" s="170"/>
      <c r="O258" s="1026"/>
      <c r="P258" s="1026"/>
      <c r="Q258" s="1026"/>
      <c r="R258" s="1027"/>
      <c r="S258" s="1026"/>
      <c r="T258" s="1027"/>
      <c r="U258" s="1027"/>
      <c r="V258" s="1026"/>
      <c r="W258" s="1026"/>
      <c r="X258" s="1028"/>
      <c r="Y258" s="1026"/>
      <c r="Z258" s="1026"/>
      <c r="AA258" s="189"/>
      <c r="AB258" s="189"/>
      <c r="AC258" s="189"/>
      <c r="AD258" s="189"/>
      <c r="AE258" s="189"/>
      <c r="AF258" s="189"/>
      <c r="AG258" s="189"/>
      <c r="AH258" s="189"/>
      <c r="AI258" s="189"/>
    </row>
    <row r="259" spans="12:35">
      <c r="L259" s="189"/>
      <c r="M259" s="1021"/>
      <c r="N259" s="189"/>
      <c r="O259" s="1022"/>
      <c r="P259" s="1022"/>
      <c r="Q259" s="1022"/>
      <c r="R259" s="1022"/>
      <c r="S259" s="1022"/>
      <c r="T259" s="1022"/>
      <c r="U259" s="1022"/>
      <c r="V259" s="1022"/>
      <c r="W259" s="1023"/>
      <c r="X259" s="1024"/>
      <c r="Y259" s="1024"/>
      <c r="Z259" s="1022"/>
      <c r="AA259" s="189"/>
      <c r="AB259" s="189"/>
      <c r="AC259" s="189"/>
      <c r="AD259" s="189"/>
      <c r="AE259" s="189"/>
      <c r="AF259" s="189"/>
      <c r="AG259" s="189"/>
      <c r="AH259" s="189"/>
      <c r="AI259" s="189"/>
    </row>
    <row r="260" spans="12:35">
      <c r="L260" s="189"/>
      <c r="M260" s="189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189"/>
      <c r="AB260" s="189"/>
      <c r="AC260" s="189"/>
      <c r="AD260" s="189"/>
      <c r="AE260" s="189"/>
      <c r="AF260" s="189"/>
      <c r="AG260" s="189"/>
      <c r="AH260" s="189"/>
      <c r="AI260" s="189"/>
    </row>
    <row r="261" spans="12:35">
      <c r="L261" s="189"/>
      <c r="M261" s="189"/>
      <c r="N261" s="212"/>
      <c r="O261" s="212"/>
      <c r="P261" s="212"/>
      <c r="Q261" s="212"/>
      <c r="R261" s="212"/>
      <c r="S261" s="212"/>
      <c r="T261" s="212"/>
      <c r="U261" s="212"/>
      <c r="V261" s="212"/>
      <c r="W261" s="212"/>
      <c r="X261" s="212"/>
      <c r="Y261" s="212"/>
      <c r="Z261" s="212"/>
      <c r="AA261" s="189"/>
      <c r="AB261" s="189"/>
      <c r="AC261" s="189"/>
      <c r="AD261" s="189"/>
      <c r="AE261" s="189"/>
      <c r="AF261" s="189"/>
      <c r="AG261" s="189"/>
      <c r="AH261" s="189"/>
      <c r="AI261" s="189"/>
    </row>
    <row r="262" spans="12:35">
      <c r="L262" s="189"/>
      <c r="M262" s="189"/>
      <c r="N262" s="212"/>
      <c r="O262" s="212"/>
      <c r="P262" s="212"/>
      <c r="Q262" s="212"/>
      <c r="R262" s="212"/>
      <c r="S262" s="212"/>
      <c r="T262" s="212"/>
      <c r="U262" s="212"/>
      <c r="V262" s="212"/>
      <c r="W262" s="212"/>
      <c r="X262" s="212"/>
      <c r="Y262" s="212"/>
      <c r="Z262" s="212"/>
      <c r="AA262" s="189"/>
      <c r="AB262" s="189"/>
      <c r="AC262" s="189"/>
      <c r="AD262" s="189"/>
      <c r="AE262" s="189"/>
      <c r="AF262" s="189"/>
      <c r="AG262" s="189"/>
      <c r="AH262" s="189"/>
      <c r="AI262" s="189"/>
    </row>
    <row r="263" spans="12:35">
      <c r="L263" s="189"/>
      <c r="M263" s="189"/>
      <c r="N263" s="212"/>
      <c r="O263" s="212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189"/>
      <c r="AB263" s="189"/>
      <c r="AC263" s="189"/>
      <c r="AD263" s="189"/>
      <c r="AE263" s="189"/>
      <c r="AF263" s="189"/>
      <c r="AG263" s="189"/>
      <c r="AH263" s="189"/>
      <c r="AI263" s="189"/>
    </row>
    <row r="264" spans="12:35">
      <c r="L264" s="11"/>
      <c r="M264" s="11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11"/>
      <c r="AB264" s="11"/>
      <c r="AC264" s="189"/>
      <c r="AD264" s="189"/>
      <c r="AE264" s="189"/>
      <c r="AF264" s="189"/>
      <c r="AG264" s="189"/>
      <c r="AH264" s="189"/>
      <c r="AI264" s="189"/>
    </row>
    <row r="265" spans="12:35">
      <c r="L265" s="11"/>
      <c r="M265" s="11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11"/>
      <c r="AB265" s="11"/>
      <c r="AC265" s="189"/>
      <c r="AD265" s="189"/>
      <c r="AE265" s="189"/>
      <c r="AF265" s="189"/>
      <c r="AG265" s="189"/>
      <c r="AH265" s="189"/>
      <c r="AI265" s="189"/>
    </row>
    <row r="266" spans="12:35">
      <c r="L266" s="11"/>
      <c r="M266" s="11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11"/>
      <c r="AB266" s="11"/>
      <c r="AC266" s="189"/>
      <c r="AD266" s="189"/>
      <c r="AE266" s="189"/>
      <c r="AF266" s="189"/>
      <c r="AG266" s="189"/>
      <c r="AH266" s="189"/>
      <c r="AI266" s="189"/>
    </row>
    <row r="267" spans="12:35">
      <c r="L267" s="11"/>
      <c r="M267" s="11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11"/>
      <c r="AB267" s="11"/>
      <c r="AC267" s="189"/>
      <c r="AD267" s="189"/>
      <c r="AE267" s="189"/>
      <c r="AF267" s="189"/>
      <c r="AG267" s="189"/>
      <c r="AH267" s="189"/>
      <c r="AI267" s="189"/>
    </row>
    <row r="268" spans="12:35">
      <c r="L268" s="11"/>
      <c r="M268" s="11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11"/>
      <c r="AB268" s="11"/>
      <c r="AC268" s="189"/>
      <c r="AD268" s="189"/>
      <c r="AE268" s="189"/>
      <c r="AF268" s="189"/>
      <c r="AG268" s="189"/>
      <c r="AH268" s="189"/>
      <c r="AI268" s="189"/>
    </row>
    <row r="269" spans="12:35">
      <c r="L269" s="11"/>
      <c r="M269" s="11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11"/>
      <c r="AB269" s="11"/>
      <c r="AC269" s="189"/>
      <c r="AD269" s="189"/>
      <c r="AE269" s="189"/>
      <c r="AF269" s="189"/>
      <c r="AG269" s="189"/>
      <c r="AH269" s="189"/>
      <c r="AI269" s="189"/>
    </row>
    <row r="270" spans="12:35">
      <c r="L270" s="11"/>
      <c r="M270" s="11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11"/>
      <c r="AB270" s="11"/>
      <c r="AC270" s="189"/>
      <c r="AD270" s="189"/>
      <c r="AE270" s="189"/>
      <c r="AF270" s="189"/>
      <c r="AG270" s="189"/>
      <c r="AH270" s="189"/>
      <c r="AI270" s="189"/>
    </row>
    <row r="271" spans="12:35">
      <c r="L271" s="11"/>
      <c r="M271" s="11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11"/>
      <c r="AB271" s="11"/>
      <c r="AC271" s="189"/>
      <c r="AD271" s="189"/>
      <c r="AE271" s="189"/>
      <c r="AF271" s="189"/>
      <c r="AG271" s="189"/>
      <c r="AH271" s="189"/>
      <c r="AI271" s="189"/>
    </row>
    <row r="272" spans="12:35">
      <c r="L272" s="11"/>
      <c r="M272" s="11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11"/>
      <c r="AB272" s="11"/>
      <c r="AC272" s="189"/>
      <c r="AD272" s="189"/>
      <c r="AE272" s="189"/>
      <c r="AF272" s="189"/>
      <c r="AG272" s="189"/>
      <c r="AH272" s="189"/>
      <c r="AI272" s="189"/>
    </row>
    <row r="273" spans="12:35">
      <c r="L273" s="11"/>
      <c r="M273" s="11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11"/>
      <c r="AB273" s="11"/>
      <c r="AC273" s="189"/>
      <c r="AD273" s="189"/>
      <c r="AE273" s="189"/>
      <c r="AF273" s="189"/>
      <c r="AG273" s="189"/>
      <c r="AH273" s="189"/>
      <c r="AI273" s="189"/>
    </row>
    <row r="274" spans="12:35">
      <c r="L274" s="11"/>
      <c r="M274" s="11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11"/>
      <c r="AB274" s="11"/>
      <c r="AC274" s="189"/>
      <c r="AD274" s="189"/>
      <c r="AE274" s="189"/>
      <c r="AF274" s="189"/>
      <c r="AG274" s="189"/>
      <c r="AH274" s="189"/>
      <c r="AI274" s="189"/>
    </row>
    <row r="275" spans="12:35">
      <c r="L275" s="11"/>
      <c r="M275" s="11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11"/>
      <c r="AB275" s="11"/>
      <c r="AC275" s="189"/>
      <c r="AD275" s="189"/>
      <c r="AE275" s="189"/>
      <c r="AF275" s="189"/>
      <c r="AG275" s="189"/>
      <c r="AH275" s="189"/>
      <c r="AI275" s="189"/>
    </row>
    <row r="276" spans="12:35">
      <c r="L276" s="11"/>
      <c r="M276" s="11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11"/>
      <c r="AB276" s="11"/>
      <c r="AC276" s="189"/>
      <c r="AD276" s="189"/>
      <c r="AE276" s="189"/>
      <c r="AF276" s="189"/>
      <c r="AG276" s="189"/>
      <c r="AH276" s="189"/>
      <c r="AI276" s="189"/>
    </row>
    <row r="277" spans="12:35">
      <c r="L277" s="11"/>
      <c r="M277" s="11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11"/>
      <c r="AB277" s="11"/>
      <c r="AC277" s="189"/>
      <c r="AD277" s="189"/>
      <c r="AE277" s="189"/>
      <c r="AF277" s="189"/>
      <c r="AG277" s="189"/>
      <c r="AH277" s="189"/>
      <c r="AI277" s="189"/>
    </row>
    <row r="278" spans="12:35">
      <c r="L278" s="11"/>
      <c r="M278" s="11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11"/>
      <c r="AB278" s="11"/>
      <c r="AC278" s="189"/>
      <c r="AD278" s="189"/>
      <c r="AE278" s="189"/>
      <c r="AF278" s="189"/>
      <c r="AG278" s="189"/>
      <c r="AH278" s="189"/>
      <c r="AI278" s="189"/>
    </row>
    <row r="279" spans="12:35">
      <c r="L279" s="11"/>
      <c r="M279" s="11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11"/>
      <c r="AB279" s="11"/>
      <c r="AC279" s="189"/>
      <c r="AD279" s="189"/>
      <c r="AE279" s="189"/>
      <c r="AF279" s="189"/>
      <c r="AG279" s="189"/>
      <c r="AH279" s="189"/>
      <c r="AI279" s="189"/>
    </row>
    <row r="280" spans="12:35">
      <c r="L280" s="11"/>
      <c r="M280" s="11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11"/>
      <c r="AB280" s="11"/>
      <c r="AC280" s="189"/>
      <c r="AD280" s="189"/>
      <c r="AE280" s="189"/>
      <c r="AF280" s="189"/>
      <c r="AG280" s="189"/>
      <c r="AH280" s="189"/>
      <c r="AI280" s="189"/>
    </row>
    <row r="281" spans="12:35">
      <c r="L281" s="11"/>
      <c r="M281" s="11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11"/>
      <c r="AB281" s="11"/>
      <c r="AC281" s="189"/>
      <c r="AD281" s="189"/>
      <c r="AE281" s="189"/>
      <c r="AF281" s="189"/>
      <c r="AG281" s="189"/>
      <c r="AH281" s="189"/>
      <c r="AI281" s="189"/>
    </row>
    <row r="282" spans="12:35">
      <c r="L282" s="11"/>
      <c r="M282" s="11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11"/>
      <c r="AB282" s="11"/>
      <c r="AC282" s="189"/>
      <c r="AD282" s="189"/>
      <c r="AE282" s="189"/>
      <c r="AF282" s="189"/>
      <c r="AG282" s="189"/>
      <c r="AH282" s="189"/>
      <c r="AI282" s="189"/>
    </row>
    <row r="283" spans="12:35">
      <c r="L283" s="11"/>
      <c r="M283" s="11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11"/>
      <c r="AB283" s="11"/>
      <c r="AC283" s="189"/>
      <c r="AD283" s="189"/>
      <c r="AE283" s="189"/>
      <c r="AF283" s="189"/>
      <c r="AG283" s="189"/>
      <c r="AH283" s="189"/>
      <c r="AI283" s="189"/>
    </row>
    <row r="284" spans="12:35">
      <c r="L284" s="11"/>
      <c r="M284" s="11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11"/>
      <c r="AB284" s="11"/>
      <c r="AC284" s="189"/>
      <c r="AD284" s="189"/>
      <c r="AE284" s="189"/>
      <c r="AF284" s="189"/>
      <c r="AG284" s="189"/>
      <c r="AH284" s="189"/>
      <c r="AI284" s="189"/>
    </row>
    <row r="285" spans="12:35">
      <c r="L285" s="11"/>
      <c r="M285" s="11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11"/>
      <c r="AB285" s="11"/>
      <c r="AC285" s="189"/>
      <c r="AD285" s="189"/>
      <c r="AE285" s="189"/>
      <c r="AF285" s="189"/>
      <c r="AG285" s="189"/>
      <c r="AH285" s="189"/>
      <c r="AI285" s="189"/>
    </row>
    <row r="286" spans="12:35">
      <c r="L286" s="11"/>
      <c r="M286" s="11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11"/>
      <c r="AB286" s="11"/>
      <c r="AC286" s="189"/>
      <c r="AD286" s="189"/>
      <c r="AE286" s="189"/>
      <c r="AF286" s="189"/>
      <c r="AG286" s="189"/>
      <c r="AH286" s="189"/>
      <c r="AI286" s="189"/>
    </row>
    <row r="287" spans="12:35">
      <c r="L287" s="11"/>
      <c r="M287" s="11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11"/>
      <c r="AB287" s="11"/>
      <c r="AC287" s="189"/>
      <c r="AD287" s="189"/>
      <c r="AE287" s="189"/>
      <c r="AF287" s="189"/>
      <c r="AG287" s="189"/>
      <c r="AH287" s="189"/>
      <c r="AI287" s="189"/>
    </row>
    <row r="288" spans="12:35">
      <c r="L288" s="11"/>
      <c r="M288" s="11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11"/>
      <c r="AB288" s="11"/>
      <c r="AC288" s="189"/>
      <c r="AD288" s="189"/>
      <c r="AE288" s="189"/>
      <c r="AF288" s="189"/>
      <c r="AG288" s="189"/>
      <c r="AH288" s="189"/>
      <c r="AI288" s="189"/>
    </row>
    <row r="289" spans="12:35">
      <c r="L289" s="11"/>
      <c r="M289" s="11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11"/>
      <c r="AB289" s="11"/>
      <c r="AC289" s="189"/>
      <c r="AD289" s="189"/>
      <c r="AE289" s="189"/>
      <c r="AF289" s="189"/>
      <c r="AG289" s="189"/>
      <c r="AH289" s="189"/>
      <c r="AI289" s="189"/>
    </row>
    <row r="290" spans="12:35">
      <c r="L290" s="11"/>
      <c r="M290" s="11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11"/>
      <c r="AB290" s="11"/>
      <c r="AC290" s="189"/>
      <c r="AD290" s="189"/>
      <c r="AE290" s="189"/>
      <c r="AF290" s="189"/>
      <c r="AG290" s="189"/>
      <c r="AH290" s="189"/>
      <c r="AI290" s="189"/>
    </row>
    <row r="291" spans="12:35">
      <c r="L291" s="11"/>
      <c r="M291" s="11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11"/>
      <c r="AB291" s="11"/>
      <c r="AC291" s="189"/>
      <c r="AD291" s="189"/>
      <c r="AE291" s="189"/>
      <c r="AF291" s="189"/>
      <c r="AG291" s="189"/>
      <c r="AH291" s="189"/>
      <c r="AI291" s="189"/>
    </row>
    <row r="292" spans="12:35">
      <c r="L292" s="11"/>
      <c r="M292" s="11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11"/>
      <c r="AB292" s="11"/>
      <c r="AC292" s="189"/>
      <c r="AD292" s="189"/>
      <c r="AE292" s="189"/>
      <c r="AF292" s="189"/>
      <c r="AG292" s="189"/>
      <c r="AH292" s="189"/>
      <c r="AI292" s="189"/>
    </row>
    <row r="293" spans="12:35">
      <c r="L293" s="11"/>
      <c r="M293" s="11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11"/>
      <c r="AB293" s="11"/>
      <c r="AC293" s="189"/>
      <c r="AD293" s="189"/>
      <c r="AE293" s="189"/>
      <c r="AF293" s="189"/>
      <c r="AG293" s="189"/>
      <c r="AH293" s="189"/>
      <c r="AI293" s="189"/>
    </row>
    <row r="294" spans="12:35">
      <c r="L294" s="11"/>
      <c r="M294" s="11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11"/>
      <c r="AB294" s="11"/>
      <c r="AC294" s="189"/>
      <c r="AD294" s="189"/>
      <c r="AE294" s="189"/>
      <c r="AF294" s="189"/>
      <c r="AG294" s="189"/>
      <c r="AH294" s="189"/>
      <c r="AI294" s="189"/>
    </row>
    <row r="295" spans="12:35">
      <c r="L295" s="11"/>
      <c r="M295" s="11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11"/>
      <c r="AB295" s="11"/>
      <c r="AC295" s="189"/>
      <c r="AD295" s="189"/>
      <c r="AE295" s="189"/>
      <c r="AF295" s="189"/>
      <c r="AG295" s="189"/>
      <c r="AH295" s="189"/>
      <c r="AI295" s="189"/>
    </row>
    <row r="296" spans="12:35">
      <c r="L296" s="11"/>
      <c r="M296" s="11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11"/>
      <c r="AB296" s="11"/>
      <c r="AC296" s="189"/>
      <c r="AD296" s="189"/>
      <c r="AE296" s="189"/>
      <c r="AF296" s="189"/>
      <c r="AG296" s="189"/>
      <c r="AH296" s="189"/>
      <c r="AI296" s="189"/>
    </row>
    <row r="297" spans="12:35">
      <c r="L297" s="11"/>
      <c r="M297" s="11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11"/>
      <c r="AB297" s="11"/>
      <c r="AC297" s="189"/>
      <c r="AD297" s="189"/>
      <c r="AE297" s="189"/>
      <c r="AF297" s="189"/>
      <c r="AG297" s="189"/>
      <c r="AH297" s="189"/>
      <c r="AI297" s="189"/>
    </row>
    <row r="298" spans="12:35">
      <c r="L298" s="11"/>
      <c r="M298" s="11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11"/>
      <c r="AB298" s="11"/>
      <c r="AC298" s="189"/>
      <c r="AD298" s="189"/>
      <c r="AE298" s="189"/>
      <c r="AF298" s="189"/>
      <c r="AG298" s="189"/>
      <c r="AH298" s="189"/>
      <c r="AI298" s="189"/>
    </row>
    <row r="299" spans="12:35">
      <c r="L299" s="11"/>
      <c r="M299" s="11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11"/>
      <c r="AB299" s="11"/>
      <c r="AC299" s="189"/>
      <c r="AD299" s="189"/>
      <c r="AE299" s="189"/>
      <c r="AF299" s="189"/>
      <c r="AG299" s="189"/>
      <c r="AH299" s="189"/>
      <c r="AI299" s="189"/>
    </row>
    <row r="300" spans="12:35">
      <c r="L300" s="11"/>
      <c r="M300" s="11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11"/>
      <c r="AB300" s="11"/>
      <c r="AC300" s="189"/>
      <c r="AD300" s="189"/>
      <c r="AE300" s="189"/>
      <c r="AF300" s="189"/>
      <c r="AG300" s="189"/>
      <c r="AH300" s="189"/>
      <c r="AI300" s="189"/>
    </row>
    <row r="301" spans="12:35">
      <c r="L301" s="11"/>
      <c r="M301" s="11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11"/>
      <c r="AB301" s="11"/>
      <c r="AC301" s="189"/>
      <c r="AD301" s="189"/>
      <c r="AE301" s="189"/>
      <c r="AF301" s="189"/>
      <c r="AG301" s="189"/>
      <c r="AH301" s="189"/>
      <c r="AI301" s="189"/>
    </row>
    <row r="302" spans="12:35">
      <c r="L302" s="11"/>
      <c r="M302" s="11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11"/>
      <c r="AB302" s="11"/>
      <c r="AC302" s="189"/>
      <c r="AD302" s="189"/>
      <c r="AE302" s="189"/>
      <c r="AF302" s="189"/>
      <c r="AG302" s="189"/>
      <c r="AH302" s="189"/>
      <c r="AI302" s="189"/>
    </row>
    <row r="303" spans="12:35">
      <c r="L303" s="11"/>
      <c r="M303" s="11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11"/>
      <c r="AB303" s="11"/>
      <c r="AC303" s="189"/>
      <c r="AD303" s="189"/>
      <c r="AE303" s="189"/>
      <c r="AF303" s="189"/>
      <c r="AG303" s="189"/>
      <c r="AH303" s="189"/>
      <c r="AI303" s="189"/>
    </row>
    <row r="304" spans="12:35">
      <c r="L304" s="11"/>
      <c r="M304" s="11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11"/>
      <c r="AB304" s="11"/>
      <c r="AC304" s="189"/>
      <c r="AD304" s="189"/>
      <c r="AE304" s="189"/>
      <c r="AF304" s="189"/>
      <c r="AG304" s="189"/>
      <c r="AH304" s="189"/>
      <c r="AI304" s="189"/>
    </row>
    <row r="305" spans="12:35">
      <c r="L305" s="11"/>
      <c r="M305" s="11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11"/>
      <c r="AB305" s="11"/>
      <c r="AC305" s="189"/>
      <c r="AD305" s="189"/>
      <c r="AE305" s="189"/>
      <c r="AF305" s="189"/>
      <c r="AG305" s="189"/>
      <c r="AH305" s="189"/>
      <c r="AI305" s="189"/>
    </row>
    <row r="306" spans="12:35">
      <c r="L306" s="11"/>
      <c r="M306" s="11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11"/>
      <c r="AB306" s="11"/>
      <c r="AC306" s="189"/>
      <c r="AD306" s="189"/>
      <c r="AE306" s="189"/>
      <c r="AF306" s="189"/>
      <c r="AG306" s="189"/>
      <c r="AH306" s="189"/>
      <c r="AI306" s="189"/>
    </row>
    <row r="307" spans="12:35">
      <c r="L307" s="11"/>
      <c r="M307" s="11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11"/>
      <c r="AB307" s="11"/>
      <c r="AC307" s="189"/>
      <c r="AD307" s="189"/>
      <c r="AE307" s="189"/>
      <c r="AF307" s="189"/>
      <c r="AG307" s="189"/>
      <c r="AH307" s="189"/>
      <c r="AI307" s="189"/>
    </row>
    <row r="308" spans="12:35">
      <c r="L308" s="11"/>
      <c r="M308" s="11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11"/>
      <c r="AB308" s="11"/>
      <c r="AC308" s="189"/>
      <c r="AD308" s="189"/>
      <c r="AE308" s="189"/>
      <c r="AF308" s="189"/>
      <c r="AG308" s="189"/>
      <c r="AH308" s="189"/>
      <c r="AI308" s="189"/>
    </row>
    <row r="309" spans="12:35">
      <c r="L309" s="11"/>
      <c r="M309" s="11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11"/>
      <c r="AB309" s="11"/>
      <c r="AC309" s="189"/>
      <c r="AD309" s="189"/>
      <c r="AE309" s="189"/>
      <c r="AF309" s="189"/>
      <c r="AG309" s="189"/>
      <c r="AH309" s="189"/>
      <c r="AI309" s="189"/>
    </row>
    <row r="310" spans="12:35">
      <c r="L310" s="11"/>
      <c r="M310" s="11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11"/>
      <c r="AB310" s="11"/>
      <c r="AC310" s="189"/>
      <c r="AD310" s="189"/>
      <c r="AE310" s="189"/>
      <c r="AF310" s="189"/>
      <c r="AG310" s="189"/>
      <c r="AH310" s="189"/>
      <c r="AI310" s="189"/>
    </row>
    <row r="311" spans="12:35">
      <c r="L311" s="11"/>
      <c r="M311" s="11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11"/>
      <c r="AB311" s="11"/>
      <c r="AC311" s="189"/>
      <c r="AD311" s="189"/>
      <c r="AE311" s="189"/>
      <c r="AF311" s="189"/>
      <c r="AG311" s="189"/>
      <c r="AH311" s="189"/>
      <c r="AI311" s="189"/>
    </row>
    <row r="312" spans="12:35">
      <c r="L312" s="11"/>
      <c r="M312" s="11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11"/>
      <c r="AB312" s="11"/>
      <c r="AC312" s="189"/>
      <c r="AD312" s="189"/>
      <c r="AE312" s="189"/>
      <c r="AF312" s="189"/>
      <c r="AG312" s="189"/>
      <c r="AH312" s="189"/>
      <c r="AI312" s="189"/>
    </row>
    <row r="313" spans="12:35">
      <c r="L313" s="11"/>
      <c r="M313" s="11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11"/>
      <c r="AB313" s="11"/>
      <c r="AC313" s="189"/>
      <c r="AD313" s="189"/>
      <c r="AE313" s="189"/>
      <c r="AF313" s="189"/>
      <c r="AG313" s="189"/>
      <c r="AH313" s="189"/>
      <c r="AI313" s="189"/>
    </row>
    <row r="314" spans="12:35">
      <c r="L314" s="11"/>
      <c r="M314" s="11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11"/>
      <c r="AB314" s="11"/>
      <c r="AC314" s="189"/>
      <c r="AD314" s="189"/>
      <c r="AE314" s="189"/>
      <c r="AF314" s="189"/>
      <c r="AG314" s="189"/>
      <c r="AH314" s="189"/>
      <c r="AI314" s="189"/>
    </row>
    <row r="315" spans="12:35">
      <c r="L315" s="11"/>
      <c r="M315" s="11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11"/>
      <c r="AB315" s="11"/>
      <c r="AC315" s="189"/>
      <c r="AD315" s="189"/>
      <c r="AE315" s="189"/>
      <c r="AF315" s="189"/>
      <c r="AG315" s="189"/>
      <c r="AH315" s="189"/>
      <c r="AI315" s="189"/>
    </row>
    <row r="316" spans="12:35">
      <c r="L316" s="11"/>
      <c r="M316" s="11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11"/>
      <c r="AB316" s="11"/>
      <c r="AC316" s="189"/>
      <c r="AD316" s="189"/>
      <c r="AE316" s="189"/>
      <c r="AF316" s="189"/>
      <c r="AG316" s="189"/>
      <c r="AH316" s="189"/>
      <c r="AI316" s="189"/>
    </row>
    <row r="317" spans="12:35">
      <c r="L317" s="11"/>
      <c r="M317" s="11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11"/>
      <c r="AB317" s="11"/>
      <c r="AC317" s="189"/>
      <c r="AD317" s="189"/>
      <c r="AE317" s="189"/>
      <c r="AF317" s="189"/>
      <c r="AG317" s="189"/>
      <c r="AH317" s="189"/>
      <c r="AI317" s="189"/>
    </row>
    <row r="318" spans="12:35">
      <c r="L318" s="11"/>
      <c r="M318" s="11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11"/>
      <c r="AB318" s="11"/>
      <c r="AC318" s="189"/>
      <c r="AD318" s="189"/>
      <c r="AE318" s="189"/>
      <c r="AF318" s="189"/>
      <c r="AG318" s="189"/>
      <c r="AH318" s="189"/>
      <c r="AI318" s="189"/>
    </row>
    <row r="319" spans="12:35">
      <c r="L319" s="11"/>
      <c r="M319" s="11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11"/>
      <c r="AB319" s="11"/>
      <c r="AC319" s="189"/>
      <c r="AD319" s="189"/>
      <c r="AE319" s="189"/>
      <c r="AF319" s="189"/>
      <c r="AG319" s="189"/>
      <c r="AH319" s="189"/>
      <c r="AI319" s="189"/>
    </row>
    <row r="320" spans="12:35">
      <c r="L320" s="11"/>
      <c r="M320" s="11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11"/>
      <c r="AB320" s="11"/>
      <c r="AC320" s="189"/>
      <c r="AD320" s="189"/>
      <c r="AE320" s="189"/>
      <c r="AF320" s="189"/>
      <c r="AG320" s="189"/>
      <c r="AH320" s="189"/>
      <c r="AI320" s="189"/>
    </row>
    <row r="321" spans="12:35">
      <c r="L321" s="11"/>
      <c r="M321" s="11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11"/>
      <c r="AB321" s="11"/>
      <c r="AC321" s="189"/>
      <c r="AD321" s="189"/>
      <c r="AE321" s="189"/>
      <c r="AF321" s="189"/>
      <c r="AG321" s="189"/>
      <c r="AH321" s="189"/>
      <c r="AI321" s="189"/>
    </row>
    <row r="322" spans="12:35">
      <c r="L322" s="11"/>
      <c r="M322" s="11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11"/>
      <c r="AB322" s="11"/>
      <c r="AC322" s="189"/>
      <c r="AD322" s="189"/>
      <c r="AE322" s="189"/>
      <c r="AF322" s="189"/>
      <c r="AG322" s="189"/>
      <c r="AH322" s="189"/>
      <c r="AI322" s="189"/>
    </row>
    <row r="323" spans="12:35">
      <c r="L323" s="11"/>
      <c r="M323" s="11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11"/>
      <c r="AB323" s="11"/>
      <c r="AC323" s="189"/>
      <c r="AD323" s="189"/>
      <c r="AE323" s="189"/>
      <c r="AF323" s="189"/>
      <c r="AG323" s="189"/>
      <c r="AH323" s="189"/>
      <c r="AI323" s="189"/>
    </row>
    <row r="324" spans="12:35">
      <c r="L324" s="11"/>
      <c r="M324" s="11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11"/>
      <c r="AB324" s="11"/>
      <c r="AC324" s="189"/>
      <c r="AD324" s="189"/>
      <c r="AE324" s="189"/>
      <c r="AF324" s="189"/>
      <c r="AG324" s="189"/>
      <c r="AH324" s="189"/>
      <c r="AI324" s="189"/>
    </row>
    <row r="325" spans="12:35">
      <c r="L325" s="11"/>
      <c r="M325" s="11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11"/>
      <c r="AB325" s="11"/>
      <c r="AC325" s="189"/>
      <c r="AD325" s="189"/>
      <c r="AE325" s="189"/>
      <c r="AF325" s="189"/>
      <c r="AG325" s="189"/>
      <c r="AH325" s="189"/>
      <c r="AI325" s="189"/>
    </row>
    <row r="326" spans="12:35">
      <c r="L326" s="11"/>
      <c r="M326" s="11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11"/>
      <c r="AB326" s="11"/>
      <c r="AC326" s="189"/>
      <c r="AD326" s="189"/>
      <c r="AE326" s="189"/>
      <c r="AF326" s="189"/>
      <c r="AG326" s="189"/>
      <c r="AH326" s="189"/>
      <c r="AI326" s="189"/>
    </row>
    <row r="327" spans="12:35">
      <c r="L327" s="11"/>
      <c r="M327" s="11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11"/>
      <c r="AB327" s="11"/>
      <c r="AC327" s="189"/>
      <c r="AD327" s="189"/>
      <c r="AE327" s="189"/>
      <c r="AF327" s="189"/>
      <c r="AG327" s="189"/>
      <c r="AH327" s="189"/>
      <c r="AI327" s="189"/>
    </row>
    <row r="328" spans="12:35">
      <c r="L328" s="11"/>
      <c r="M328" s="11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11"/>
      <c r="AB328" s="11"/>
      <c r="AC328" s="189"/>
      <c r="AD328" s="189"/>
      <c r="AE328" s="189"/>
      <c r="AF328" s="189"/>
      <c r="AG328" s="189"/>
      <c r="AH328" s="189"/>
      <c r="AI328" s="189"/>
    </row>
    <row r="329" spans="12:35">
      <c r="L329" s="11"/>
      <c r="M329" s="11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11"/>
      <c r="AB329" s="11"/>
      <c r="AC329" s="189"/>
      <c r="AD329" s="189"/>
      <c r="AE329" s="189"/>
      <c r="AF329" s="189"/>
      <c r="AG329" s="189"/>
      <c r="AH329" s="189"/>
      <c r="AI329" s="189"/>
    </row>
    <row r="330" spans="12:35">
      <c r="L330" s="11"/>
      <c r="M330" s="11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11"/>
      <c r="AB330" s="11"/>
      <c r="AC330" s="189"/>
      <c r="AD330" s="189"/>
      <c r="AE330" s="189"/>
      <c r="AF330" s="189"/>
      <c r="AG330" s="189"/>
      <c r="AH330" s="189"/>
      <c r="AI330" s="189"/>
    </row>
    <row r="331" spans="12:35">
      <c r="L331" s="11"/>
      <c r="M331" s="11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11"/>
      <c r="AB331" s="11"/>
      <c r="AC331" s="189"/>
      <c r="AD331" s="189"/>
      <c r="AE331" s="189"/>
      <c r="AF331" s="189"/>
      <c r="AG331" s="189"/>
      <c r="AH331" s="189"/>
      <c r="AI331" s="189"/>
    </row>
    <row r="332" spans="12:35">
      <c r="L332" s="11"/>
      <c r="M332" s="11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11"/>
      <c r="AB332" s="11"/>
      <c r="AC332" s="189"/>
      <c r="AD332" s="189"/>
      <c r="AE332" s="189"/>
      <c r="AF332" s="189"/>
      <c r="AG332" s="189"/>
      <c r="AH332" s="189"/>
      <c r="AI332" s="189"/>
    </row>
    <row r="333" spans="12:35">
      <c r="L333" s="11"/>
      <c r="M333" s="11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11"/>
      <c r="AB333" s="11"/>
      <c r="AC333" s="189"/>
      <c r="AD333" s="189"/>
      <c r="AE333" s="189"/>
      <c r="AF333" s="189"/>
      <c r="AG333" s="189"/>
      <c r="AH333" s="189"/>
      <c r="AI333" s="189"/>
    </row>
    <row r="334" spans="12:35">
      <c r="L334" s="11"/>
      <c r="M334" s="11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11"/>
      <c r="AB334" s="11"/>
      <c r="AC334" s="189"/>
      <c r="AD334" s="189"/>
      <c r="AE334" s="189"/>
      <c r="AF334" s="189"/>
      <c r="AG334" s="189"/>
      <c r="AH334" s="189"/>
      <c r="AI334" s="189"/>
    </row>
    <row r="335" spans="12:35">
      <c r="L335" s="11"/>
      <c r="M335" s="11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11"/>
      <c r="AB335" s="11"/>
      <c r="AC335" s="189"/>
      <c r="AD335" s="189"/>
      <c r="AE335" s="189"/>
      <c r="AF335" s="189"/>
      <c r="AG335" s="189"/>
      <c r="AH335" s="189"/>
      <c r="AI335" s="189"/>
    </row>
    <row r="336" spans="12:35">
      <c r="L336" s="11"/>
      <c r="M336" s="11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11"/>
      <c r="AB336" s="11"/>
      <c r="AC336" s="189"/>
      <c r="AD336" s="189"/>
      <c r="AE336" s="189"/>
      <c r="AF336" s="189"/>
      <c r="AG336" s="189"/>
      <c r="AH336" s="189"/>
      <c r="AI336" s="189"/>
    </row>
    <row r="337" spans="2:35">
      <c r="L337" s="11"/>
      <c r="M337" s="11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11"/>
      <c r="AC337" s="189"/>
      <c r="AD337" s="189"/>
      <c r="AE337" s="189"/>
      <c r="AF337" s="189"/>
      <c r="AG337" s="189"/>
      <c r="AH337" s="189"/>
      <c r="AI337" s="189"/>
    </row>
    <row r="338" spans="2:35">
      <c r="B338" s="11"/>
      <c r="C338" s="11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11"/>
    </row>
    <row r="339" spans="2:35">
      <c r="B339" s="11"/>
      <c r="C339" s="11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11"/>
    </row>
    <row r="340" spans="2:35">
      <c r="B340" s="11"/>
      <c r="C340" s="11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11"/>
    </row>
    <row r="341" spans="2:35">
      <c r="B341" s="11"/>
      <c r="C341" s="11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11"/>
    </row>
  </sheetData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7"/>
  <sheetViews>
    <sheetView zoomScaleNormal="100" workbookViewId="0">
      <selection activeCell="I27" sqref="I27"/>
    </sheetView>
  </sheetViews>
  <sheetFormatPr defaultRowHeight="15"/>
  <cols>
    <col min="1" max="1" width="2.28515625" customWidth="1"/>
    <col min="2" max="2" width="6.140625" customWidth="1"/>
    <col min="3" max="3" width="20" style="104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2.42578125" customWidth="1"/>
    <col min="15" max="15" width="14.28515625" customWidth="1"/>
    <col min="16" max="16" width="8.42578125" customWidth="1"/>
    <col min="17" max="17" width="8.140625" customWidth="1"/>
    <col min="18" max="18" width="5.42578125" customWidth="1"/>
    <col min="19" max="19" width="13.5703125" customWidth="1"/>
    <col min="20" max="20" width="7.140625" customWidth="1"/>
    <col min="21" max="21" width="7" customWidth="1"/>
    <col min="22" max="22" width="4.85546875" customWidth="1"/>
    <col min="23" max="23" width="13.28515625" customWidth="1"/>
    <col min="24" max="24" width="8.140625" customWidth="1"/>
    <col min="25" max="25" width="7.85546875" customWidth="1"/>
    <col min="26" max="26" width="2.42578125" customWidth="1"/>
    <col min="27" max="27" width="8.28515625" customWidth="1"/>
    <col min="28" max="28" width="6.140625" customWidth="1"/>
    <col min="29" max="29" width="12" customWidth="1"/>
    <col min="30" max="30" width="6.28515625" customWidth="1"/>
    <col min="32" max="32" width="13.28515625" customWidth="1"/>
    <col min="33" max="33" width="7.140625" customWidth="1"/>
    <col min="50" max="50" width="2.7109375" customWidth="1"/>
    <col min="51" max="51" width="9.140625" customWidth="1"/>
    <col min="52" max="52" width="21.85546875" customWidth="1"/>
    <col min="53" max="53" width="8.85546875" customWidth="1"/>
    <col min="56" max="56" width="24.140625" customWidth="1"/>
  </cols>
  <sheetData>
    <row r="1" spans="2:62" ht="12" customHeight="1">
      <c r="T1" s="3"/>
      <c r="U1" s="3"/>
      <c r="V1" s="264"/>
      <c r="Z1" s="106"/>
      <c r="AA1" s="8"/>
      <c r="AB1" s="8"/>
      <c r="AC1" s="8"/>
      <c r="AD1" s="8"/>
      <c r="AE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2:62" ht="14.25" customHeight="1">
      <c r="B2" s="1818" t="s">
        <v>624</v>
      </c>
      <c r="G2" s="2"/>
      <c r="H2" s="2"/>
      <c r="I2" s="2"/>
      <c r="K2" s="159"/>
      <c r="L2" s="2"/>
      <c r="R2" s="261" t="s">
        <v>431</v>
      </c>
      <c r="T2" s="2"/>
      <c r="U2" s="2" t="s">
        <v>453</v>
      </c>
      <c r="V2" s="1089"/>
      <c r="W2" s="12"/>
      <c r="AA2" s="1154"/>
      <c r="AB2" s="189"/>
      <c r="AC2" s="189"/>
      <c r="AD2" s="189"/>
      <c r="AE2" s="174"/>
      <c r="AF2" s="174"/>
      <c r="AG2" s="174"/>
      <c r="AH2" s="174"/>
      <c r="AN2" s="189"/>
      <c r="AO2" s="158"/>
      <c r="AP2" s="1256"/>
      <c r="AQ2" s="293"/>
      <c r="AR2" s="189"/>
      <c r="AS2" s="189"/>
      <c r="AT2" s="189"/>
      <c r="AU2" s="189"/>
      <c r="AW2" s="11"/>
      <c r="AY2" s="11"/>
      <c r="AZ2" s="1250"/>
      <c r="BA2" s="11"/>
      <c r="BB2" s="11"/>
      <c r="BC2" s="11"/>
      <c r="BD2" s="1250"/>
      <c r="BE2" s="11"/>
      <c r="BF2" s="11"/>
    </row>
    <row r="3" spans="2:62">
      <c r="B3" s="159"/>
      <c r="C3"/>
      <c r="F3" s="105"/>
      <c r="G3" s="105"/>
      <c r="H3" s="106"/>
      <c r="M3" s="1893">
        <v>0.25</v>
      </c>
      <c r="O3" s="2" t="s">
        <v>153</v>
      </c>
      <c r="U3" s="88"/>
      <c r="V3" s="159"/>
      <c r="W3" s="106"/>
      <c r="AA3" s="280"/>
      <c r="AB3" s="280"/>
      <c r="AC3" s="189"/>
      <c r="AD3" s="314"/>
      <c r="AE3" s="189"/>
      <c r="AF3" s="189"/>
      <c r="AG3" s="158"/>
      <c r="AH3" s="189"/>
      <c r="AN3" s="189"/>
      <c r="AO3" s="338"/>
      <c r="AP3" s="189"/>
      <c r="AQ3" s="189"/>
      <c r="AR3" s="189"/>
      <c r="AS3" s="189"/>
      <c r="AT3" s="189"/>
      <c r="AU3" s="189"/>
      <c r="AW3" s="11"/>
      <c r="AY3" s="3"/>
      <c r="AZ3" s="11"/>
      <c r="BA3" s="126"/>
      <c r="BB3" s="11"/>
      <c r="BC3" s="11"/>
      <c r="BD3" s="11"/>
      <c r="BE3" s="11"/>
      <c r="BF3" s="11"/>
    </row>
    <row r="4" spans="2:62" ht="13.5" customHeight="1" thickBot="1">
      <c r="B4" s="2" t="s">
        <v>153</v>
      </c>
      <c r="C4" s="2"/>
      <c r="D4" s="107"/>
      <c r="F4" s="261" t="s">
        <v>81</v>
      </c>
      <c r="K4" t="s">
        <v>330</v>
      </c>
      <c r="O4" s="159"/>
      <c r="Q4" s="1090" t="s">
        <v>432</v>
      </c>
      <c r="T4" s="911"/>
      <c r="U4" s="261" t="s">
        <v>392</v>
      </c>
      <c r="W4" s="159" t="s">
        <v>393</v>
      </c>
      <c r="AA4" s="186"/>
      <c r="AB4" s="189"/>
      <c r="AC4" s="242"/>
      <c r="AD4" s="189"/>
      <c r="AE4" s="242"/>
      <c r="AF4" s="189"/>
      <c r="AG4" s="186"/>
      <c r="AH4" s="189"/>
      <c r="AN4" s="174"/>
      <c r="AO4" s="189"/>
      <c r="AP4" s="189"/>
      <c r="AQ4" s="158"/>
      <c r="AR4" s="189"/>
      <c r="AS4" s="248"/>
      <c r="AT4" s="242"/>
      <c r="AU4" s="189"/>
      <c r="AV4" s="11"/>
      <c r="AW4" s="11"/>
      <c r="AY4" s="206"/>
      <c r="AZ4" s="174"/>
      <c r="BA4" s="170"/>
      <c r="BB4" s="11"/>
      <c r="BC4" s="206"/>
      <c r="BD4" s="174"/>
      <c r="BE4" s="170"/>
      <c r="BF4" s="11"/>
    </row>
    <row r="5" spans="2:62" ht="13.5" customHeight="1" thickBot="1">
      <c r="B5" s="1902" t="s">
        <v>2</v>
      </c>
      <c r="C5" s="1884" t="s">
        <v>511</v>
      </c>
      <c r="D5" s="1904" t="s">
        <v>505</v>
      </c>
      <c r="E5" s="1906" t="s">
        <v>83</v>
      </c>
      <c r="F5" s="112"/>
      <c r="G5" s="97"/>
      <c r="H5" s="97"/>
      <c r="I5" s="97"/>
      <c r="J5" s="97"/>
      <c r="K5" s="97"/>
      <c r="L5" s="97"/>
      <c r="M5" s="73"/>
      <c r="O5" s="159" t="s">
        <v>191</v>
      </c>
      <c r="AA5" s="186"/>
      <c r="AB5" s="189"/>
      <c r="AC5" s="242"/>
      <c r="AD5" s="189"/>
      <c r="AE5" s="242"/>
      <c r="AF5" s="189"/>
      <c r="AG5" s="186"/>
      <c r="AH5" s="189"/>
      <c r="AN5" s="186"/>
      <c r="AO5" s="1329"/>
      <c r="AP5" s="1330"/>
      <c r="AQ5" s="1329"/>
      <c r="AR5" s="1330"/>
      <c r="AS5" s="338"/>
      <c r="AT5" s="242"/>
      <c r="AU5" s="208"/>
      <c r="AV5" s="11"/>
      <c r="AW5" s="11"/>
      <c r="AY5" s="206"/>
      <c r="AZ5" s="242"/>
      <c r="BA5" s="170"/>
      <c r="BB5" s="11"/>
      <c r="BC5" s="206"/>
      <c r="BD5" s="242"/>
      <c r="BE5" s="170"/>
      <c r="BF5" s="11"/>
    </row>
    <row r="6" spans="2:62" ht="13.5" customHeight="1" thickBot="1">
      <c r="B6" s="1903" t="s">
        <v>5</v>
      </c>
      <c r="C6" s="6"/>
      <c r="D6" s="1905" t="s">
        <v>512</v>
      </c>
      <c r="E6" s="873" t="s">
        <v>350</v>
      </c>
      <c r="F6" s="874"/>
      <c r="G6" s="281"/>
      <c r="H6" s="53"/>
      <c r="I6" s="874"/>
      <c r="J6" s="875"/>
      <c r="K6" s="284" t="s">
        <v>622</v>
      </c>
      <c r="L6" s="217"/>
      <c r="M6" s="199"/>
      <c r="O6" s="912" t="s">
        <v>394</v>
      </c>
      <c r="S6" s="933"/>
      <c r="T6" t="s">
        <v>433</v>
      </c>
      <c r="Y6" s="106"/>
      <c r="AA6" s="190"/>
      <c r="AB6" s="190"/>
      <c r="AC6" s="242"/>
      <c r="AD6" s="189"/>
      <c r="AE6" s="242"/>
      <c r="AF6" s="189"/>
      <c r="AG6" s="186"/>
      <c r="AH6" s="189"/>
      <c r="AN6" s="186"/>
      <c r="AO6" s="242"/>
      <c r="AP6" s="797"/>
      <c r="AQ6" s="242"/>
      <c r="AR6" s="1040"/>
      <c r="AS6" s="338"/>
      <c r="AT6" s="242"/>
      <c r="AU6" s="223"/>
      <c r="AV6" s="174"/>
      <c r="AW6" s="62"/>
      <c r="AY6" s="32"/>
      <c r="AZ6" s="24"/>
      <c r="BA6" s="25"/>
      <c r="BB6" s="11"/>
      <c r="BC6" s="417"/>
      <c r="BD6" s="248"/>
      <c r="BE6" s="418"/>
      <c r="BF6" s="11"/>
    </row>
    <row r="7" spans="2:62" ht="16.5" thickBot="1">
      <c r="B7" s="1901" t="s">
        <v>235</v>
      </c>
      <c r="C7" s="1897"/>
      <c r="D7" s="1724"/>
      <c r="E7" s="455" t="s">
        <v>154</v>
      </c>
      <c r="F7" s="318" t="s">
        <v>155</v>
      </c>
      <c r="G7" s="319" t="s">
        <v>156</v>
      </c>
      <c r="H7" s="434" t="s">
        <v>154</v>
      </c>
      <c r="I7" s="320" t="s">
        <v>155</v>
      </c>
      <c r="J7" s="321" t="s">
        <v>156</v>
      </c>
      <c r="K7" s="434" t="s">
        <v>154</v>
      </c>
      <c r="L7" s="320" t="s">
        <v>155</v>
      </c>
      <c r="M7" s="321" t="s">
        <v>156</v>
      </c>
      <c r="O7" s="1104" t="s">
        <v>235</v>
      </c>
      <c r="P7" s="1103"/>
      <c r="Q7" s="1103"/>
      <c r="R7" s="1168"/>
      <c r="S7" s="53"/>
      <c r="T7" s="53"/>
      <c r="U7" s="53"/>
      <c r="V7" s="53"/>
      <c r="W7" s="53"/>
      <c r="X7" s="53"/>
      <c r="Y7" s="68"/>
      <c r="AA7" s="190"/>
      <c r="AB7" s="326"/>
      <c r="AC7" s="242"/>
      <c r="AD7" s="189"/>
      <c r="AE7" s="242"/>
      <c r="AF7" s="189"/>
      <c r="AG7" s="174"/>
      <c r="AH7" s="189"/>
      <c r="AN7" s="186"/>
      <c r="AO7" s="242"/>
      <c r="AP7" s="1331"/>
      <c r="AQ7" s="170"/>
      <c r="AR7" s="797"/>
      <c r="AS7" s="189"/>
      <c r="AT7" s="242"/>
      <c r="AU7" s="189"/>
      <c r="AV7" s="31"/>
      <c r="AW7" s="482"/>
      <c r="AY7" s="206"/>
      <c r="AZ7" s="174"/>
      <c r="BA7" s="206"/>
      <c r="BB7" s="11"/>
      <c r="BC7" s="210"/>
      <c r="BD7" s="174"/>
      <c r="BE7" s="170"/>
      <c r="BF7" s="11"/>
    </row>
    <row r="8" spans="2:62" ht="16.5" thickBot="1">
      <c r="B8" s="1466" t="s">
        <v>307</v>
      </c>
      <c r="C8" s="606" t="s">
        <v>478</v>
      </c>
      <c r="D8" s="1888" t="s">
        <v>396</v>
      </c>
      <c r="E8" s="252" t="s">
        <v>88</v>
      </c>
      <c r="F8" s="260">
        <v>92.6</v>
      </c>
      <c r="G8" s="424">
        <v>75</v>
      </c>
      <c r="H8" s="1890" t="s">
        <v>135</v>
      </c>
      <c r="I8" s="1891"/>
      <c r="J8" s="271"/>
      <c r="K8" s="253" t="s">
        <v>89</v>
      </c>
      <c r="L8" s="251">
        <v>37.5</v>
      </c>
      <c r="M8" s="282">
        <v>37.5</v>
      </c>
      <c r="O8" s="1091" t="s">
        <v>154</v>
      </c>
      <c r="P8" s="1092" t="s">
        <v>155</v>
      </c>
      <c r="Q8" s="1093" t="s">
        <v>156</v>
      </c>
      <c r="R8" s="97"/>
      <c r="S8" s="1094" t="s">
        <v>154</v>
      </c>
      <c r="T8" s="1094" t="s">
        <v>155</v>
      </c>
      <c r="U8" s="1095" t="s">
        <v>156</v>
      </c>
      <c r="V8" s="97"/>
      <c r="W8" s="1094" t="s">
        <v>154</v>
      </c>
      <c r="X8" s="1094" t="s">
        <v>155</v>
      </c>
      <c r="Y8" s="1095" t="s">
        <v>156</v>
      </c>
      <c r="AA8" s="186"/>
      <c r="AB8" s="190"/>
      <c r="AC8" s="242"/>
      <c r="AD8" s="189"/>
      <c r="AE8" s="242"/>
      <c r="AF8" s="189"/>
      <c r="AG8" s="174"/>
      <c r="AH8" s="189"/>
      <c r="AN8" s="189"/>
      <c r="AO8" s="242"/>
      <c r="AP8" s="797"/>
      <c r="AQ8" s="242"/>
      <c r="AR8" s="797"/>
      <c r="AS8" s="189"/>
      <c r="AT8" s="242"/>
      <c r="AU8" s="189"/>
      <c r="AV8" s="31"/>
      <c r="AW8" s="482"/>
      <c r="AY8" s="223"/>
      <c r="AZ8" s="201"/>
      <c r="BA8" s="188"/>
      <c r="BB8" s="11"/>
      <c r="BC8" s="206"/>
      <c r="BD8" s="174"/>
      <c r="BE8" s="170"/>
      <c r="BF8" s="11"/>
    </row>
    <row r="9" spans="2:62" ht="15.75">
      <c r="B9" s="977"/>
      <c r="C9" s="576" t="s">
        <v>479</v>
      </c>
      <c r="D9" s="1889"/>
      <c r="E9" s="705" t="s">
        <v>145</v>
      </c>
      <c r="F9" s="850">
        <v>3.33</v>
      </c>
      <c r="G9" s="827">
        <v>3.33</v>
      </c>
      <c r="H9" s="972" t="s">
        <v>124</v>
      </c>
      <c r="I9" s="1321">
        <v>3.45</v>
      </c>
      <c r="J9" s="1886">
        <v>3.45</v>
      </c>
      <c r="K9" s="846" t="s">
        <v>107</v>
      </c>
      <c r="L9" s="813">
        <v>3</v>
      </c>
      <c r="M9" s="842">
        <v>3</v>
      </c>
      <c r="O9" s="1142" t="s">
        <v>434</v>
      </c>
      <c r="P9" s="1096">
        <f>D13</f>
        <v>20</v>
      </c>
      <c r="Q9" s="1210">
        <f>D13</f>
        <v>20</v>
      </c>
      <c r="R9" s="11"/>
      <c r="S9" s="1312" t="s">
        <v>107</v>
      </c>
      <c r="T9" s="1097">
        <f>I15+L9</f>
        <v>3.3</v>
      </c>
      <c r="U9" s="1210">
        <f>M9+J15</f>
        <v>3.3</v>
      </c>
      <c r="V9" s="11"/>
      <c r="W9" s="1116" t="s">
        <v>435</v>
      </c>
      <c r="X9" s="161"/>
      <c r="Y9" s="164"/>
      <c r="AA9" s="1522"/>
      <c r="AB9" s="190"/>
      <c r="AC9" s="174"/>
      <c r="AD9" s="189"/>
      <c r="AE9" s="242"/>
      <c r="AF9" s="189"/>
      <c r="AG9" s="174"/>
      <c r="AH9" s="189"/>
      <c r="AN9" s="174"/>
      <c r="AO9" s="242"/>
      <c r="AP9" s="797"/>
      <c r="AQ9" s="242"/>
      <c r="AR9" s="797"/>
      <c r="AS9" s="189"/>
      <c r="AT9" s="242"/>
      <c r="AU9" s="189"/>
      <c r="AV9" s="31"/>
      <c r="AW9" s="482"/>
      <c r="AY9" s="137"/>
      <c r="AZ9" s="174"/>
      <c r="BA9" s="170"/>
      <c r="BB9" s="11"/>
      <c r="BC9" s="206"/>
      <c r="BD9" s="174"/>
      <c r="BE9" s="188"/>
      <c r="BF9" s="11"/>
    </row>
    <row r="10" spans="2:62" ht="14.25" customHeight="1">
      <c r="B10" s="977" t="s">
        <v>232</v>
      </c>
      <c r="C10" s="1467" t="s">
        <v>350</v>
      </c>
      <c r="D10" s="1483" t="s">
        <v>386</v>
      </c>
      <c r="E10" s="705" t="s">
        <v>197</v>
      </c>
      <c r="F10" s="813">
        <v>11.2</v>
      </c>
      <c r="G10" s="816">
        <v>9.3000000000000007</v>
      </c>
      <c r="H10" s="863" t="s">
        <v>145</v>
      </c>
      <c r="I10" s="864">
        <v>1.04</v>
      </c>
      <c r="J10" s="868">
        <v>1.04</v>
      </c>
      <c r="K10" s="851" t="s">
        <v>109</v>
      </c>
      <c r="L10" s="852">
        <v>0.76</v>
      </c>
      <c r="M10" s="853">
        <v>0.76</v>
      </c>
      <c r="O10" s="1140" t="s">
        <v>436</v>
      </c>
      <c r="P10" s="1097">
        <f>F12+D12</f>
        <v>34</v>
      </c>
      <c r="Q10" s="1211">
        <f>D12+G12</f>
        <v>34</v>
      </c>
      <c r="R10" s="11"/>
      <c r="S10" s="908" t="s">
        <v>116</v>
      </c>
      <c r="T10" s="1097">
        <f>F14</f>
        <v>8</v>
      </c>
      <c r="U10" s="1210">
        <f>G14</f>
        <v>8</v>
      </c>
      <c r="V10" s="11"/>
      <c r="W10" s="910" t="s">
        <v>443</v>
      </c>
      <c r="X10" s="1097">
        <f>L12</f>
        <v>100</v>
      </c>
      <c r="Y10" s="1219">
        <f>M12</f>
        <v>60</v>
      </c>
      <c r="AA10" s="190"/>
      <c r="AB10" s="190"/>
      <c r="AC10" s="242"/>
      <c r="AD10" s="189"/>
      <c r="AE10" s="242"/>
      <c r="AF10" s="189"/>
      <c r="AG10" s="174"/>
      <c r="AH10" s="189"/>
      <c r="AN10" s="186"/>
      <c r="AO10" s="189"/>
      <c r="AP10" s="189"/>
      <c r="AQ10" s="242"/>
      <c r="AR10" s="797"/>
      <c r="AS10" s="189"/>
      <c r="AT10" s="242"/>
      <c r="AU10" s="189"/>
      <c r="AV10" s="31"/>
      <c r="AW10" s="482"/>
      <c r="AY10" s="206"/>
      <c r="AZ10" s="174"/>
      <c r="BA10" s="170"/>
      <c r="BB10" s="11"/>
      <c r="BC10" s="207"/>
      <c r="BD10" s="174"/>
      <c r="BE10" s="170"/>
      <c r="BF10" s="11"/>
    </row>
    <row r="11" spans="2:62" ht="12.75" customHeight="1">
      <c r="B11" s="986" t="s">
        <v>18</v>
      </c>
      <c r="C11" s="786" t="s">
        <v>482</v>
      </c>
      <c r="D11" s="1007">
        <v>200</v>
      </c>
      <c r="E11" s="705" t="s">
        <v>92</v>
      </c>
      <c r="F11" s="813">
        <v>25</v>
      </c>
      <c r="G11" s="816">
        <v>20</v>
      </c>
      <c r="H11" s="863" t="s">
        <v>106</v>
      </c>
      <c r="I11" s="865">
        <v>10.35</v>
      </c>
      <c r="J11" s="869">
        <v>10.35</v>
      </c>
      <c r="K11" s="854" t="s">
        <v>305</v>
      </c>
      <c r="L11" s="813"/>
      <c r="M11" s="814"/>
      <c r="O11" s="1140" t="s">
        <v>104</v>
      </c>
      <c r="P11" s="1097">
        <f>F9+I10</f>
        <v>4.37</v>
      </c>
      <c r="Q11" s="1210">
        <f>G9+J10</f>
        <v>4.37</v>
      </c>
      <c r="R11" s="11"/>
      <c r="S11" s="1112" t="s">
        <v>441</v>
      </c>
      <c r="T11" s="1131">
        <f>U11/1000/0.04</f>
        <v>0.216</v>
      </c>
      <c r="U11" s="1311">
        <f>G13</f>
        <v>8.64</v>
      </c>
      <c r="V11" s="11"/>
      <c r="W11" s="1099" t="s">
        <v>113</v>
      </c>
      <c r="X11" s="1097">
        <f>F10+I14</f>
        <v>14.77</v>
      </c>
      <c r="Y11" s="1149">
        <f>G10+J14</f>
        <v>12.3</v>
      </c>
      <c r="AA11" s="190"/>
      <c r="AB11" s="190"/>
      <c r="AC11" s="242"/>
      <c r="AD11" s="189"/>
      <c r="AE11" s="242"/>
      <c r="AF11" s="189"/>
      <c r="AG11" s="174"/>
      <c r="AH11" s="189"/>
      <c r="AN11" s="186"/>
      <c r="AO11" s="186"/>
      <c r="AP11" s="174"/>
      <c r="AQ11" s="242"/>
      <c r="AR11" s="797"/>
      <c r="AS11" s="189"/>
      <c r="AT11" s="242"/>
      <c r="AU11" s="189"/>
      <c r="AV11" s="31"/>
      <c r="AW11" s="482"/>
      <c r="AY11" s="206"/>
      <c r="AZ11" s="174"/>
      <c r="BA11" s="170"/>
      <c r="BB11" s="11"/>
      <c r="BC11" s="207"/>
      <c r="BD11" s="174"/>
      <c r="BE11" s="170"/>
      <c r="BF11" s="11"/>
    </row>
    <row r="12" spans="2:62" ht="12.75" customHeight="1" thickBot="1">
      <c r="B12" s="986" t="s">
        <v>10</v>
      </c>
      <c r="C12" s="786" t="s">
        <v>11</v>
      </c>
      <c r="D12" s="1007">
        <v>30</v>
      </c>
      <c r="E12" s="1892" t="s">
        <v>11</v>
      </c>
      <c r="F12" s="802">
        <v>4</v>
      </c>
      <c r="G12" s="872">
        <v>4</v>
      </c>
      <c r="H12" s="866" t="s">
        <v>110</v>
      </c>
      <c r="I12" s="864">
        <v>2.9999999999999997E-4</v>
      </c>
      <c r="J12" s="868">
        <v>2.9999999999999997E-4</v>
      </c>
      <c r="K12" s="795" t="s">
        <v>306</v>
      </c>
      <c r="L12" s="548">
        <v>100</v>
      </c>
      <c r="M12" s="549">
        <v>60</v>
      </c>
      <c r="O12" s="1140" t="s">
        <v>180</v>
      </c>
      <c r="P12" s="1097">
        <f>L8</f>
        <v>37.5</v>
      </c>
      <c r="Q12" s="1210">
        <f>M8</f>
        <v>37.5</v>
      </c>
      <c r="R12" s="11"/>
      <c r="S12" s="908" t="s">
        <v>71</v>
      </c>
      <c r="T12" s="1097">
        <f>L15</f>
        <v>8</v>
      </c>
      <c r="U12" s="1210">
        <f>M15</f>
        <v>8</v>
      </c>
      <c r="V12" s="11"/>
      <c r="W12" s="1099" t="s">
        <v>92</v>
      </c>
      <c r="X12" s="1097">
        <f>F11</f>
        <v>25</v>
      </c>
      <c r="Y12" s="1149">
        <f>G11</f>
        <v>20</v>
      </c>
      <c r="AA12" s="190"/>
      <c r="AB12" s="189"/>
      <c r="AC12" s="198"/>
      <c r="AD12" s="189"/>
      <c r="AE12" s="242"/>
      <c r="AF12" s="189"/>
      <c r="AG12" s="174"/>
      <c r="AH12" s="189"/>
      <c r="AN12" s="186"/>
      <c r="AO12" s="913"/>
      <c r="AP12" s="190"/>
      <c r="AQ12" s="242"/>
      <c r="AR12" s="797"/>
      <c r="AS12" s="189"/>
      <c r="AT12" s="242"/>
      <c r="AU12" s="189"/>
      <c r="AV12" s="11"/>
      <c r="AW12" s="11"/>
      <c r="AY12" s="11"/>
      <c r="AZ12" s="11"/>
      <c r="BA12" s="11"/>
      <c r="BB12" s="11"/>
      <c r="BC12" s="349"/>
      <c r="BD12" s="174"/>
      <c r="BE12" s="170"/>
      <c r="BF12" s="11"/>
    </row>
    <row r="13" spans="2:62" ht="11.25" customHeight="1" thickBot="1">
      <c r="B13" s="986" t="s">
        <v>10</v>
      </c>
      <c r="C13" s="786" t="s">
        <v>16</v>
      </c>
      <c r="D13" s="1007">
        <v>20</v>
      </c>
      <c r="E13" s="705" t="s">
        <v>127</v>
      </c>
      <c r="F13" s="820" t="s">
        <v>383</v>
      </c>
      <c r="G13" s="811">
        <v>8.64</v>
      </c>
      <c r="H13" s="863" t="s">
        <v>109</v>
      </c>
      <c r="I13" s="867">
        <v>0.15</v>
      </c>
      <c r="J13" s="868">
        <v>0.15</v>
      </c>
      <c r="K13" s="1471" t="s">
        <v>481</v>
      </c>
      <c r="L13" s="560"/>
      <c r="M13" s="561"/>
      <c r="O13" s="1142" t="s">
        <v>390</v>
      </c>
      <c r="P13" s="1309">
        <f>X13</f>
        <v>139.76999999999998</v>
      </c>
      <c r="Q13" s="1137">
        <f>Y13</f>
        <v>92.3</v>
      </c>
      <c r="R13" s="11"/>
      <c r="S13" s="908" t="s">
        <v>75</v>
      </c>
      <c r="T13" s="1097">
        <f>F15+I13+L10</f>
        <v>1.4100000000000001</v>
      </c>
      <c r="U13" s="1210">
        <f>G15+M10+J13</f>
        <v>1.41</v>
      </c>
      <c r="V13" s="11"/>
      <c r="W13" s="1100" t="s">
        <v>391</v>
      </c>
      <c r="X13" s="1234">
        <f>SUM(X10:X12)</f>
        <v>139.76999999999998</v>
      </c>
      <c r="Y13" s="1183">
        <f>SUM(Y10:Y12)</f>
        <v>92.3</v>
      </c>
      <c r="AA13" s="190"/>
      <c r="AB13" s="189"/>
      <c r="AC13" s="242"/>
      <c r="AD13" s="189"/>
      <c r="AE13" s="242"/>
      <c r="AF13" s="189"/>
      <c r="AG13" s="174"/>
      <c r="AH13" s="189"/>
      <c r="AN13" s="186"/>
      <c r="AO13" s="913"/>
      <c r="AP13" s="190"/>
      <c r="AQ13" s="242"/>
      <c r="AR13" s="1018"/>
      <c r="AS13" s="189"/>
      <c r="AT13" s="242"/>
      <c r="AU13" s="189"/>
      <c r="AV13" s="11"/>
      <c r="AW13" s="11"/>
      <c r="AY13" s="11"/>
      <c r="AZ13" s="11"/>
      <c r="BA13" s="11"/>
      <c r="BB13" s="11"/>
      <c r="BC13" s="11"/>
      <c r="BD13" s="11"/>
      <c r="BE13" s="11"/>
      <c r="BF13" s="11"/>
      <c r="BJ13" s="11"/>
    </row>
    <row r="14" spans="2:62" ht="12.75" customHeight="1">
      <c r="B14" s="87"/>
      <c r="C14" s="179"/>
      <c r="D14" s="11"/>
      <c r="E14" s="705" t="s">
        <v>116</v>
      </c>
      <c r="F14" s="813">
        <v>8</v>
      </c>
      <c r="G14" s="816">
        <v>8</v>
      </c>
      <c r="H14" s="863" t="s">
        <v>141</v>
      </c>
      <c r="I14" s="864">
        <v>3.57</v>
      </c>
      <c r="J14" s="868">
        <v>3</v>
      </c>
      <c r="K14" s="253" t="s">
        <v>112</v>
      </c>
      <c r="L14" s="251">
        <v>15</v>
      </c>
      <c r="M14" s="282">
        <v>15</v>
      </c>
      <c r="O14" s="724" t="s">
        <v>178</v>
      </c>
      <c r="P14" s="1097">
        <f>L14</f>
        <v>15</v>
      </c>
      <c r="Q14" s="1217">
        <f>M14</f>
        <v>15</v>
      </c>
      <c r="R14" s="11"/>
      <c r="S14" s="908" t="s">
        <v>229</v>
      </c>
      <c r="T14" s="1097">
        <f>I12</f>
        <v>2.9999999999999997E-4</v>
      </c>
      <c r="U14" s="1210">
        <f>J12</f>
        <v>2.9999999999999997E-4</v>
      </c>
      <c r="V14" s="11"/>
      <c r="W14" s="11"/>
      <c r="X14" s="11"/>
      <c r="Y14" s="100"/>
      <c r="AA14" s="190"/>
      <c r="AB14" s="174"/>
      <c r="AC14" s="329"/>
      <c r="AD14" s="189"/>
      <c r="AE14" s="242"/>
      <c r="AF14" s="189"/>
      <c r="AG14" s="174"/>
      <c r="AH14" s="189"/>
      <c r="AN14" s="189"/>
      <c r="AO14" s="242"/>
      <c r="AP14" s="189"/>
      <c r="AQ14" s="242"/>
      <c r="AR14" s="1003"/>
      <c r="AS14" s="189"/>
      <c r="AT14" s="242"/>
      <c r="AU14" s="553"/>
      <c r="AV14" s="189"/>
      <c r="AW14" s="189"/>
      <c r="AY14" s="211"/>
      <c r="AZ14" s="189"/>
      <c r="BA14" s="205"/>
      <c r="BB14" s="11"/>
      <c r="BC14" s="211"/>
      <c r="BD14" s="174"/>
      <c r="BE14" s="205"/>
      <c r="BF14" s="11"/>
      <c r="BJ14" s="11"/>
    </row>
    <row r="15" spans="2:62" ht="13.5" customHeight="1">
      <c r="B15" s="87"/>
      <c r="C15" s="179"/>
      <c r="D15" s="11"/>
      <c r="E15" s="806" t="s">
        <v>75</v>
      </c>
      <c r="F15" s="802">
        <v>0.5</v>
      </c>
      <c r="G15" s="872">
        <v>0.5</v>
      </c>
      <c r="H15" s="863" t="s">
        <v>107</v>
      </c>
      <c r="I15" s="864">
        <v>0.3</v>
      </c>
      <c r="J15" s="868">
        <v>0.3</v>
      </c>
      <c r="K15" s="801" t="s">
        <v>71</v>
      </c>
      <c r="L15" s="412">
        <v>8</v>
      </c>
      <c r="M15" s="422">
        <v>8</v>
      </c>
      <c r="O15" s="1142" t="s">
        <v>88</v>
      </c>
      <c r="P15" s="1096">
        <f>F8</f>
        <v>92.6</v>
      </c>
      <c r="Q15" s="1210">
        <f>G8</f>
        <v>75</v>
      </c>
      <c r="R15" s="11"/>
      <c r="S15" s="863" t="s">
        <v>287</v>
      </c>
      <c r="T15" s="1450">
        <f>L16</f>
        <v>0.2</v>
      </c>
      <c r="U15" s="1307">
        <f>M16</f>
        <v>0.2</v>
      </c>
      <c r="V15" s="11"/>
      <c r="W15" s="812" t="s">
        <v>390</v>
      </c>
      <c r="X15" s="1113">
        <f>F10+F11+I14+L12</f>
        <v>139.77000000000001</v>
      </c>
      <c r="Y15" s="1308">
        <f>G10+G11+J14+M12</f>
        <v>92.3</v>
      </c>
      <c r="AA15" s="190"/>
      <c r="AB15" s="307"/>
      <c r="AC15" s="242"/>
      <c r="AD15" s="189"/>
      <c r="AE15" s="242"/>
      <c r="AF15" s="189"/>
      <c r="AG15" s="248"/>
      <c r="AH15" s="189"/>
      <c r="AN15" s="189"/>
      <c r="AO15" s="190"/>
      <c r="AP15" s="190"/>
      <c r="AQ15" s="242"/>
      <c r="AR15" s="212"/>
      <c r="AS15" s="189"/>
      <c r="AT15" s="242"/>
      <c r="AU15" s="324"/>
      <c r="AV15" s="325"/>
      <c r="AW15" s="206"/>
      <c r="AY15" s="206"/>
      <c r="AZ15" s="174"/>
      <c r="BA15" s="170"/>
      <c r="BB15" s="11"/>
      <c r="BC15" s="206"/>
      <c r="BD15" s="174"/>
      <c r="BE15" s="158"/>
      <c r="BF15" s="11"/>
      <c r="BJ15" s="11"/>
    </row>
    <row r="16" spans="2:62">
      <c r="B16" s="87"/>
      <c r="C16" s="179"/>
      <c r="D16" s="11"/>
      <c r="E16" s="1892"/>
      <c r="F16" s="570"/>
      <c r="G16" s="1887"/>
      <c r="H16" s="11"/>
      <c r="I16" s="11"/>
      <c r="J16" s="100"/>
      <c r="K16" s="846" t="s">
        <v>287</v>
      </c>
      <c r="L16" s="465">
        <v>0.2</v>
      </c>
      <c r="M16" s="466">
        <v>0.2</v>
      </c>
      <c r="O16" s="1140" t="s">
        <v>91</v>
      </c>
      <c r="P16" s="1097">
        <f>I9</f>
        <v>3.45</v>
      </c>
      <c r="Q16" s="1210">
        <f>J9</f>
        <v>3.45</v>
      </c>
      <c r="R16" s="11"/>
      <c r="S16" s="705"/>
      <c r="T16" s="1448"/>
      <c r="U16" s="1449"/>
      <c r="V16" s="11"/>
      <c r="W16" s="11"/>
      <c r="X16" s="11"/>
      <c r="Y16" s="100"/>
      <c r="AA16" s="190"/>
      <c r="AB16" s="307"/>
      <c r="AC16" s="242"/>
      <c r="AD16" s="189"/>
      <c r="AE16" s="242"/>
      <c r="AF16" s="189"/>
      <c r="AG16" s="189"/>
      <c r="AH16" s="189"/>
      <c r="AN16" s="206"/>
      <c r="AO16" s="174"/>
      <c r="AP16" s="1332"/>
      <c r="AQ16" s="242"/>
      <c r="AR16" s="189"/>
      <c r="AS16" s="189"/>
      <c r="AT16" s="242"/>
      <c r="AU16" s="174"/>
      <c r="AV16" s="170"/>
      <c r="AW16" s="189"/>
      <c r="AY16" s="1199"/>
      <c r="AZ16" s="1200"/>
      <c r="BA16" s="1263"/>
      <c r="BB16" s="11"/>
      <c r="BC16" s="207"/>
      <c r="BD16" s="174"/>
      <c r="BE16" s="158"/>
      <c r="BF16" s="11"/>
      <c r="BJ16" s="11"/>
    </row>
    <row r="17" spans="2:63" ht="14.25" customHeight="1" thickBot="1">
      <c r="B17" s="888"/>
      <c r="C17" s="173"/>
      <c r="D17" s="548"/>
      <c r="E17" s="562"/>
      <c r="F17" s="548"/>
      <c r="G17" s="886"/>
      <c r="H17" s="41"/>
      <c r="I17" s="41"/>
      <c r="J17" s="103"/>
      <c r="K17" s="748" t="s">
        <v>106</v>
      </c>
      <c r="L17" s="389">
        <v>200</v>
      </c>
      <c r="M17" s="390">
        <v>200</v>
      </c>
      <c r="O17" s="79"/>
      <c r="P17" s="41"/>
      <c r="Q17" s="41"/>
      <c r="R17" s="41"/>
      <c r="S17" s="41"/>
      <c r="T17" s="41"/>
      <c r="U17" s="41"/>
      <c r="V17" s="41"/>
      <c r="W17" s="41"/>
      <c r="X17" s="41"/>
      <c r="Y17" s="103"/>
      <c r="AA17" s="317"/>
      <c r="AB17" s="189"/>
      <c r="AC17" s="189"/>
      <c r="AD17" s="189"/>
      <c r="AE17" s="189"/>
      <c r="AF17" s="189"/>
      <c r="AG17" s="189"/>
      <c r="AH17" s="189"/>
      <c r="AI17" s="189"/>
      <c r="AN17" s="189"/>
      <c r="AO17" s="913"/>
      <c r="AP17" s="170"/>
      <c r="AQ17" s="174"/>
      <c r="AR17" s="189"/>
      <c r="AS17" s="189"/>
      <c r="AT17" s="416"/>
      <c r="AU17" s="174"/>
      <c r="AV17" s="170"/>
      <c r="AW17" s="61"/>
      <c r="AY17" s="206"/>
      <c r="AZ17" s="174"/>
      <c r="BA17" s="188"/>
      <c r="BB17" s="11"/>
      <c r="BC17" s="206"/>
      <c r="BD17" s="174"/>
      <c r="BE17" s="158"/>
      <c r="BF17" s="11"/>
      <c r="BJ17" s="11"/>
    </row>
    <row r="18" spans="2:63" ht="13.5" customHeight="1" thickBot="1">
      <c r="B18" s="1898" t="s">
        <v>81</v>
      </c>
      <c r="C18" s="238"/>
      <c r="R18" s="11"/>
      <c r="S18" s="11"/>
      <c r="T18" s="11"/>
      <c r="U18" s="11"/>
      <c r="V18" s="11"/>
      <c r="W18" s="11"/>
      <c r="X18" s="11"/>
      <c r="Y18" s="11"/>
      <c r="AA18" s="1522"/>
      <c r="AB18" s="280"/>
      <c r="AC18" s="189"/>
      <c r="AD18" s="314"/>
      <c r="AE18" s="189"/>
      <c r="AF18" s="189"/>
      <c r="AG18" s="158"/>
      <c r="AH18" s="189"/>
      <c r="AI18" s="189"/>
      <c r="AN18" s="206"/>
      <c r="AO18" s="317"/>
      <c r="AP18" s="189"/>
      <c r="AQ18" s="189"/>
      <c r="AR18" s="189"/>
      <c r="AS18" s="189"/>
      <c r="AT18" s="416"/>
      <c r="AU18" s="189"/>
      <c r="AV18" s="189"/>
      <c r="AW18" s="60"/>
      <c r="AY18" s="209"/>
      <c r="AZ18" s="174"/>
      <c r="BA18" s="170"/>
      <c r="BB18" s="11"/>
      <c r="BC18" s="206"/>
      <c r="BD18" s="174"/>
      <c r="BE18" s="158"/>
      <c r="BF18" s="11"/>
      <c r="BJ18" s="11"/>
    </row>
    <row r="19" spans="2:63" ht="14.25" customHeight="1" thickBot="1">
      <c r="B19" s="1520" t="s">
        <v>233</v>
      </c>
      <c r="C19" s="217"/>
      <c r="D19" s="313"/>
      <c r="E19" s="51"/>
      <c r="F19" s="273" t="s">
        <v>284</v>
      </c>
      <c r="G19" s="217"/>
      <c r="H19" s="53"/>
      <c r="I19" s="53"/>
      <c r="J19" s="68"/>
      <c r="K19" s="202" t="s">
        <v>620</v>
      </c>
      <c r="L19" s="510"/>
      <c r="M19" s="511"/>
      <c r="O19" s="1104" t="s">
        <v>233</v>
      </c>
      <c r="P19" s="1103"/>
      <c r="Q19" s="1103"/>
      <c r="R19" s="1168"/>
      <c r="S19" s="53"/>
      <c r="T19" s="53"/>
      <c r="U19" s="53"/>
      <c r="V19" s="53"/>
      <c r="W19" s="53"/>
      <c r="X19" s="53"/>
      <c r="Y19" s="68"/>
      <c r="AA19" s="190"/>
      <c r="AB19" s="189"/>
      <c r="AC19" s="242"/>
      <c r="AD19" s="189"/>
      <c r="AE19" s="174"/>
      <c r="AF19" s="189"/>
      <c r="AG19" s="186"/>
      <c r="AH19" s="189"/>
      <c r="AI19" s="189"/>
      <c r="AN19" s="189"/>
      <c r="AO19" s="1329"/>
      <c r="AP19" s="1330"/>
      <c r="AQ19" s="1329"/>
      <c r="AR19" s="1330"/>
      <c r="AS19" s="189"/>
      <c r="AT19" s="208"/>
      <c r="AU19" s="174"/>
      <c r="AV19" s="170"/>
      <c r="AW19" s="206"/>
      <c r="AY19" s="209"/>
      <c r="AZ19" s="174"/>
      <c r="BA19" s="170"/>
      <c r="BB19" s="11"/>
      <c r="BC19" s="206"/>
      <c r="BD19" s="174"/>
      <c r="BE19" s="158"/>
      <c r="BF19" s="11"/>
      <c r="BJ19" s="11"/>
    </row>
    <row r="20" spans="2:63" ht="15" customHeight="1" thickBot="1">
      <c r="B20" s="1472" t="s">
        <v>283</v>
      </c>
      <c r="C20" s="606" t="s">
        <v>282</v>
      </c>
      <c r="D20" s="1473" t="s">
        <v>348</v>
      </c>
      <c r="E20" s="437" t="s">
        <v>154</v>
      </c>
      <c r="F20" s="438" t="s">
        <v>155</v>
      </c>
      <c r="G20" s="439" t="s">
        <v>156</v>
      </c>
      <c r="H20" s="340" t="s">
        <v>154</v>
      </c>
      <c r="I20" s="320" t="s">
        <v>155</v>
      </c>
      <c r="J20" s="321" t="s">
        <v>156</v>
      </c>
      <c r="K20" s="324" t="s">
        <v>154</v>
      </c>
      <c r="L20" s="318" t="s">
        <v>155</v>
      </c>
      <c r="M20" s="342" t="s">
        <v>156</v>
      </c>
      <c r="O20" s="1091" t="s">
        <v>154</v>
      </c>
      <c r="P20" s="1092" t="s">
        <v>155</v>
      </c>
      <c r="Q20" s="1093" t="s">
        <v>156</v>
      </c>
      <c r="R20" s="97"/>
      <c r="S20" s="1094" t="s">
        <v>154</v>
      </c>
      <c r="T20" s="1094" t="s">
        <v>155</v>
      </c>
      <c r="U20" s="1095" t="s">
        <v>156</v>
      </c>
      <c r="V20" s="97"/>
      <c r="W20" s="1094" t="s">
        <v>154</v>
      </c>
      <c r="X20" s="1094" t="s">
        <v>155</v>
      </c>
      <c r="Y20" s="1095" t="s">
        <v>156</v>
      </c>
      <c r="AA20" s="190"/>
      <c r="AB20" s="189"/>
      <c r="AC20" s="242"/>
      <c r="AD20" s="189"/>
      <c r="AE20" s="174"/>
      <c r="AF20" s="189"/>
      <c r="AG20" s="186"/>
      <c r="AH20" s="189"/>
      <c r="AI20" s="189"/>
      <c r="AN20" s="189"/>
      <c r="AO20" s="242"/>
      <c r="AP20" s="797"/>
      <c r="AQ20" s="242"/>
      <c r="AR20" s="1333"/>
      <c r="AS20" s="189"/>
      <c r="AT20" s="384"/>
      <c r="AU20" s="174"/>
      <c r="AV20" s="170"/>
      <c r="AW20" s="206"/>
      <c r="AY20" s="11"/>
      <c r="AZ20" s="11"/>
      <c r="BA20" s="11"/>
      <c r="BB20" s="11"/>
      <c r="BC20" s="206"/>
      <c r="BD20" s="174"/>
      <c r="BE20" s="158"/>
      <c r="BF20" s="11"/>
      <c r="BJ20" s="11"/>
    </row>
    <row r="21" spans="2:63" ht="12.75" customHeight="1">
      <c r="B21" s="1474" t="s">
        <v>292</v>
      </c>
      <c r="C21" s="1475" t="s">
        <v>483</v>
      </c>
      <c r="D21" s="1476" t="s">
        <v>473</v>
      </c>
      <c r="E21" s="614" t="s">
        <v>270</v>
      </c>
      <c r="F21" s="343">
        <v>122.1</v>
      </c>
      <c r="G21" s="591">
        <v>85.6</v>
      </c>
      <c r="H21" s="620" t="s">
        <v>135</v>
      </c>
      <c r="I21" s="97"/>
      <c r="J21" s="73"/>
      <c r="K21" s="253" t="s">
        <v>65</v>
      </c>
      <c r="L21" s="755">
        <v>146.66999999999999</v>
      </c>
      <c r="M21" s="756">
        <v>110</v>
      </c>
      <c r="O21" s="1142" t="s">
        <v>434</v>
      </c>
      <c r="P21" s="1096">
        <f>D25</f>
        <v>20</v>
      </c>
      <c r="Q21" s="1210">
        <f>D25</f>
        <v>20</v>
      </c>
      <c r="R21" s="11"/>
      <c r="S21" s="359" t="s">
        <v>107</v>
      </c>
      <c r="T21" s="1139">
        <f>I28+L23</f>
        <v>4.1500000000000004</v>
      </c>
      <c r="U21" s="1215">
        <f>L23+J28</f>
        <v>4.1500000000000004</v>
      </c>
      <c r="V21" s="11"/>
      <c r="W21" s="1148" t="s">
        <v>435</v>
      </c>
      <c r="X21" s="162"/>
      <c r="Y21" s="163"/>
      <c r="AA21" s="190"/>
      <c r="AB21" s="190"/>
      <c r="AC21" s="242"/>
      <c r="AD21" s="189"/>
      <c r="AE21" s="174"/>
      <c r="AF21" s="189"/>
      <c r="AG21" s="186"/>
      <c r="AH21" s="189"/>
      <c r="AI21" s="189"/>
      <c r="AO21" s="242"/>
      <c r="AP21" s="1331"/>
      <c r="AQ21" s="242"/>
      <c r="AR21" s="797"/>
      <c r="AS21" s="189"/>
      <c r="AT21" s="209"/>
      <c r="AU21" s="189"/>
      <c r="AV21" s="338"/>
      <c r="AW21" s="298"/>
      <c r="AY21" s="11"/>
      <c r="AZ21" s="11"/>
      <c r="BA21" s="11"/>
      <c r="BB21" s="11"/>
      <c r="BC21" s="210"/>
      <c r="BD21" s="174"/>
      <c r="BE21" s="158"/>
      <c r="BF21" s="11"/>
      <c r="BJ21" s="11"/>
    </row>
    <row r="22" spans="2:63" ht="12" customHeight="1">
      <c r="B22" s="1477" t="s">
        <v>15</v>
      </c>
      <c r="C22" s="1478" t="s">
        <v>484</v>
      </c>
      <c r="D22" s="100"/>
      <c r="E22" s="705" t="s">
        <v>103</v>
      </c>
      <c r="F22" s="813">
        <v>1.1000000000000001</v>
      </c>
      <c r="G22" s="833">
        <v>1.1000000000000001</v>
      </c>
      <c r="H22" s="863" t="s">
        <v>124</v>
      </c>
      <c r="I22" s="864">
        <v>4.9000000000000004</v>
      </c>
      <c r="J22" s="868">
        <v>4.9000000000000004</v>
      </c>
      <c r="K22" s="801" t="s">
        <v>105</v>
      </c>
      <c r="L22" s="1452">
        <v>20</v>
      </c>
      <c r="M22" s="1453">
        <v>18.75</v>
      </c>
      <c r="O22" s="1140" t="s">
        <v>436</v>
      </c>
      <c r="P22" s="1097">
        <f>F22+D24</f>
        <v>31.1</v>
      </c>
      <c r="Q22" s="1211">
        <f>G22+D24</f>
        <v>31.1</v>
      </c>
      <c r="R22" s="11"/>
      <c r="S22" s="1140" t="s">
        <v>116</v>
      </c>
      <c r="T22" s="1097">
        <f>F28</f>
        <v>4.8499999999999996</v>
      </c>
      <c r="U22" s="1210">
        <f>G28</f>
        <v>4.8499999999999996</v>
      </c>
      <c r="V22" s="11"/>
      <c r="W22" s="910" t="s">
        <v>442</v>
      </c>
      <c r="X22" s="1097">
        <f>L25</f>
        <v>84.7</v>
      </c>
      <c r="Y22" s="1219">
        <f>M25</f>
        <v>55</v>
      </c>
      <c r="AA22" s="190"/>
      <c r="AB22" s="326"/>
      <c r="AC22" s="242"/>
      <c r="AD22" s="189"/>
      <c r="AE22" s="174"/>
      <c r="AF22" s="189"/>
      <c r="AG22" s="174"/>
      <c r="AH22" s="189"/>
      <c r="AI22" s="189"/>
      <c r="AO22" s="242"/>
      <c r="AP22" s="797"/>
      <c r="AQ22" s="242"/>
      <c r="AR22" s="797"/>
      <c r="AS22" s="904"/>
      <c r="AT22" s="189"/>
      <c r="AU22" s="186"/>
      <c r="AV22" s="338"/>
      <c r="AW22" s="322"/>
      <c r="AY22" s="11"/>
      <c r="AZ22" s="11"/>
      <c r="BA22" s="11"/>
      <c r="BB22" s="11"/>
      <c r="BC22" s="11"/>
      <c r="BD22" s="11"/>
      <c r="BE22" s="11"/>
      <c r="BF22" s="11"/>
      <c r="BJ22" s="11"/>
    </row>
    <row r="23" spans="2:63" ht="12" customHeight="1">
      <c r="B23" s="986" t="s">
        <v>20</v>
      </c>
      <c r="C23" s="641" t="s">
        <v>118</v>
      </c>
      <c r="D23" s="1468">
        <v>200</v>
      </c>
      <c r="E23" s="705" t="s">
        <v>197</v>
      </c>
      <c r="F23" s="813">
        <v>20</v>
      </c>
      <c r="G23" s="833">
        <v>18</v>
      </c>
      <c r="H23" s="863" t="s">
        <v>145</v>
      </c>
      <c r="I23" s="864">
        <v>1.08</v>
      </c>
      <c r="J23" s="868">
        <v>1.08</v>
      </c>
      <c r="K23" s="801" t="s">
        <v>94</v>
      </c>
      <c r="L23" s="864">
        <v>3.75</v>
      </c>
      <c r="M23" s="879">
        <v>3.75</v>
      </c>
      <c r="O23" s="1140" t="s">
        <v>104</v>
      </c>
      <c r="P23" s="1097">
        <f>I23</f>
        <v>1.08</v>
      </c>
      <c r="Q23" s="1210">
        <f>J23</f>
        <v>1.08</v>
      </c>
      <c r="R23" s="11"/>
      <c r="S23" s="1175" t="s">
        <v>441</v>
      </c>
      <c r="T23" s="1192">
        <f>U23/1000/0.04</f>
        <v>0.1</v>
      </c>
      <c r="U23" s="1138">
        <f>G26</f>
        <v>4</v>
      </c>
      <c r="V23" s="11"/>
      <c r="W23" s="1099" t="s">
        <v>439</v>
      </c>
      <c r="X23" s="1097">
        <f>F24</f>
        <v>2.1</v>
      </c>
      <c r="Y23" s="1149">
        <f>G24</f>
        <v>2</v>
      </c>
      <c r="AA23" s="190"/>
      <c r="AB23" s="190"/>
      <c r="AC23" s="242"/>
      <c r="AD23" s="189"/>
      <c r="AE23" s="174"/>
      <c r="AF23" s="189"/>
      <c r="AG23" s="174"/>
      <c r="AH23" s="189"/>
      <c r="AI23" s="189"/>
      <c r="AO23" s="174"/>
      <c r="AP23" s="1334"/>
      <c r="AQ23" s="242"/>
      <c r="AR23" s="1335"/>
      <c r="AS23" s="905"/>
      <c r="AT23" s="189"/>
      <c r="AU23" s="189"/>
      <c r="AV23" s="189"/>
      <c r="AW23" s="11"/>
      <c r="AY23" s="211"/>
      <c r="AZ23" s="189"/>
      <c r="BA23" s="189"/>
      <c r="BB23" s="11"/>
      <c r="BC23" s="211"/>
      <c r="BD23" s="189"/>
      <c r="BE23" s="205"/>
      <c r="BF23" s="11"/>
      <c r="BJ23" s="11"/>
    </row>
    <row r="24" spans="2:63" ht="13.5" customHeight="1">
      <c r="B24" s="785" t="s">
        <v>10</v>
      </c>
      <c r="C24" s="786" t="s">
        <v>11</v>
      </c>
      <c r="D24" s="513">
        <v>30</v>
      </c>
      <c r="E24" s="774" t="s">
        <v>281</v>
      </c>
      <c r="F24" s="861">
        <v>2.1</v>
      </c>
      <c r="G24" s="862">
        <v>2</v>
      </c>
      <c r="H24" s="863" t="s">
        <v>106</v>
      </c>
      <c r="I24" s="865">
        <v>13.8</v>
      </c>
      <c r="J24" s="869">
        <v>13.8</v>
      </c>
      <c r="K24" s="1885" t="s">
        <v>621</v>
      </c>
      <c r="L24" s="1223"/>
      <c r="M24" s="1454"/>
      <c r="O24" s="724" t="s">
        <v>65</v>
      </c>
      <c r="P24" s="1119">
        <f>L21</f>
        <v>146.66999999999999</v>
      </c>
      <c r="Q24" s="1212">
        <f>M21</f>
        <v>110</v>
      </c>
      <c r="R24" s="11"/>
      <c r="S24" s="972" t="s">
        <v>71</v>
      </c>
      <c r="T24" s="1096">
        <f>L28</f>
        <v>10</v>
      </c>
      <c r="U24" s="1216">
        <f>M28</f>
        <v>10</v>
      </c>
      <c r="V24" s="11"/>
      <c r="W24" s="1099" t="s">
        <v>113</v>
      </c>
      <c r="X24" s="1097">
        <f>F23+I27</f>
        <v>24.759999999999998</v>
      </c>
      <c r="Y24" s="1152">
        <f>G23+J27</f>
        <v>22</v>
      </c>
      <c r="AA24" s="190"/>
      <c r="AB24" s="189"/>
      <c r="AC24" s="174"/>
      <c r="AD24" s="189"/>
      <c r="AE24" s="174"/>
      <c r="AF24" s="189"/>
      <c r="AG24" s="174"/>
      <c r="AH24" s="189"/>
      <c r="AI24" s="189"/>
      <c r="AN24" s="55"/>
      <c r="AO24" s="189"/>
      <c r="AP24" s="189"/>
      <c r="AQ24" s="242"/>
      <c r="AR24" s="797"/>
      <c r="AS24" s="906"/>
      <c r="AT24" s="189"/>
      <c r="AU24" s="189"/>
      <c r="AV24" s="189"/>
      <c r="AW24" s="11"/>
      <c r="AY24" s="206"/>
      <c r="AZ24" s="174"/>
      <c r="BA24" s="206"/>
      <c r="BB24" s="11"/>
      <c r="BC24" s="822"/>
      <c r="BD24" s="7"/>
      <c r="BE24" s="17"/>
      <c r="BF24" s="11"/>
      <c r="BJ24" s="11"/>
    </row>
    <row r="25" spans="2:63" ht="15.75" thickBot="1">
      <c r="B25" s="785" t="s">
        <v>10</v>
      </c>
      <c r="C25" s="786" t="s">
        <v>16</v>
      </c>
      <c r="D25" s="1479">
        <v>20</v>
      </c>
      <c r="E25" s="705" t="s">
        <v>105</v>
      </c>
      <c r="F25" s="813">
        <v>8</v>
      </c>
      <c r="G25" s="833">
        <v>8</v>
      </c>
      <c r="H25" s="866" t="s">
        <v>110</v>
      </c>
      <c r="I25" s="864">
        <v>4.0000000000000002E-4</v>
      </c>
      <c r="J25" s="868">
        <v>4.0000000000000002E-4</v>
      </c>
      <c r="K25" s="174" t="s">
        <v>324</v>
      </c>
      <c r="L25" s="62">
        <v>84.7</v>
      </c>
      <c r="M25" s="1314">
        <v>55</v>
      </c>
      <c r="O25" s="1142" t="s">
        <v>390</v>
      </c>
      <c r="P25" s="1120">
        <f>X25</f>
        <v>111.56</v>
      </c>
      <c r="Q25" s="1218">
        <f>Y25</f>
        <v>79</v>
      </c>
      <c r="R25" s="11"/>
      <c r="S25" s="863" t="s">
        <v>73</v>
      </c>
      <c r="T25" s="1097">
        <f>L27</f>
        <v>1.25</v>
      </c>
      <c r="U25" s="1210">
        <f>M27</f>
        <v>1.25</v>
      </c>
      <c r="V25" s="11"/>
      <c r="W25" s="1100" t="s">
        <v>391</v>
      </c>
      <c r="X25" s="1234">
        <f>SUM(X22:X24)</f>
        <v>111.56</v>
      </c>
      <c r="Y25" s="1183">
        <f>SUM(Y22:Y24)</f>
        <v>79</v>
      </c>
      <c r="AA25" s="190"/>
      <c r="AB25" s="190"/>
      <c r="AC25" s="242"/>
      <c r="AD25" s="189"/>
      <c r="AE25" s="174"/>
      <c r="AF25" s="189"/>
      <c r="AG25" s="174"/>
      <c r="AH25" s="189"/>
      <c r="AI25" s="189"/>
      <c r="AO25" s="186"/>
      <c r="AP25" s="189"/>
      <c r="AQ25" s="242"/>
      <c r="AR25" s="797"/>
      <c r="AS25" s="906"/>
      <c r="AT25" s="189"/>
      <c r="AU25" s="189"/>
      <c r="AV25" s="189"/>
      <c r="AW25" s="11"/>
      <c r="AY25" s="189"/>
      <c r="AZ25" s="174"/>
      <c r="BA25" s="189"/>
      <c r="BB25" s="11"/>
      <c r="BC25" s="11"/>
      <c r="BD25" s="160"/>
      <c r="BE25" s="11"/>
      <c r="BF25" s="11"/>
      <c r="BJ25" s="11"/>
    </row>
    <row r="26" spans="2:63" ht="16.5" thickBot="1">
      <c r="B26" s="176"/>
      <c r="C26" s="179"/>
      <c r="D26" s="175"/>
      <c r="E26" s="705" t="s">
        <v>127</v>
      </c>
      <c r="F26" s="820" t="s">
        <v>325</v>
      </c>
      <c r="G26" s="833">
        <v>4</v>
      </c>
      <c r="H26" s="863" t="s">
        <v>109</v>
      </c>
      <c r="I26" s="867">
        <v>0.2</v>
      </c>
      <c r="J26" s="868">
        <v>0.2</v>
      </c>
      <c r="K26" s="567" t="s">
        <v>118</v>
      </c>
      <c r="L26" s="53"/>
      <c r="M26" s="199"/>
      <c r="O26" s="1140" t="s">
        <v>445</v>
      </c>
      <c r="P26" s="1119">
        <f>F21</f>
        <v>122.1</v>
      </c>
      <c r="Q26" s="1210">
        <f>G21</f>
        <v>85.6</v>
      </c>
      <c r="R26" s="11"/>
      <c r="S26" s="908" t="s">
        <v>75</v>
      </c>
      <c r="T26" s="1097">
        <f>F29+I26</f>
        <v>0.8600000000000001</v>
      </c>
      <c r="U26" s="1210">
        <f>G29+J26</f>
        <v>0.8600000000000001</v>
      </c>
      <c r="V26" s="11"/>
      <c r="W26" s="11"/>
      <c r="X26" s="11"/>
      <c r="Y26" s="100"/>
      <c r="AA26" s="317"/>
      <c r="AB26" s="328"/>
      <c r="AC26" s="242"/>
      <c r="AD26" s="189"/>
      <c r="AE26" s="189"/>
      <c r="AF26" s="189"/>
      <c r="AG26" s="174"/>
      <c r="AH26" s="189"/>
      <c r="AI26" s="189"/>
      <c r="AO26" s="197"/>
      <c r="AP26" s="1336"/>
      <c r="AQ26" s="242"/>
      <c r="AR26" s="797"/>
      <c r="AS26" s="906"/>
      <c r="AT26" s="189"/>
      <c r="AU26" s="189"/>
      <c r="AV26" s="189"/>
      <c r="AW26" s="11"/>
      <c r="AY26" s="208"/>
      <c r="AZ26" s="174"/>
      <c r="BA26" s="170"/>
      <c r="BB26" s="11"/>
      <c r="BC26" s="208"/>
      <c r="BD26" s="174"/>
      <c r="BE26" s="170"/>
      <c r="BF26" s="11"/>
      <c r="BJ26" s="11"/>
    </row>
    <row r="27" spans="2:63" ht="18" customHeight="1">
      <c r="B27" s="87"/>
      <c r="C27" s="179"/>
      <c r="D27" s="100"/>
      <c r="E27" s="705" t="s">
        <v>142</v>
      </c>
      <c r="F27" s="813">
        <v>12</v>
      </c>
      <c r="G27" s="833">
        <v>12</v>
      </c>
      <c r="H27" s="863" t="s">
        <v>141</v>
      </c>
      <c r="I27" s="864">
        <v>4.76</v>
      </c>
      <c r="J27" s="868">
        <v>4</v>
      </c>
      <c r="K27" s="388" t="s">
        <v>122</v>
      </c>
      <c r="L27" s="343">
        <v>1.25</v>
      </c>
      <c r="M27" s="1455">
        <v>1.25</v>
      </c>
      <c r="O27" s="1140" t="s">
        <v>82</v>
      </c>
      <c r="P27" s="1119">
        <f>F25+L22</f>
        <v>28</v>
      </c>
      <c r="Q27" s="1213">
        <f>G25+L22</f>
        <v>28</v>
      </c>
      <c r="R27" s="11"/>
      <c r="S27" s="908" t="s">
        <v>229</v>
      </c>
      <c r="T27" s="1097">
        <f>I25</f>
        <v>4.0000000000000002E-4</v>
      </c>
      <c r="U27" s="1210">
        <f>J25</f>
        <v>4.0000000000000002E-4</v>
      </c>
      <c r="V27" s="11"/>
      <c r="W27" s="812" t="s">
        <v>390</v>
      </c>
      <c r="X27" s="1113">
        <f>F23+F24+I27+L25</f>
        <v>111.56</v>
      </c>
      <c r="Y27" s="1310">
        <f>G23+G24+J27+M25</f>
        <v>79</v>
      </c>
      <c r="AA27" s="190"/>
      <c r="AB27" s="189"/>
      <c r="AC27" s="198"/>
      <c r="AD27" s="189"/>
      <c r="AE27" s="174"/>
      <c r="AF27" s="189"/>
      <c r="AG27" s="174"/>
      <c r="AH27" s="189"/>
      <c r="AI27" s="189"/>
      <c r="AO27" s="913"/>
      <c r="AP27" s="1337"/>
      <c r="AQ27" s="174"/>
      <c r="AR27" s="1334"/>
      <c r="AS27" s="906"/>
      <c r="AT27" s="189"/>
      <c r="AU27" s="189"/>
      <c r="AV27" s="189"/>
      <c r="AW27" s="189"/>
      <c r="AY27" s="207"/>
      <c r="AZ27" s="174"/>
      <c r="BA27" s="170"/>
      <c r="BB27" s="11"/>
      <c r="BC27" s="206"/>
      <c r="BD27" s="174"/>
      <c r="BE27" s="170"/>
      <c r="BF27" s="11"/>
      <c r="BJ27" s="11"/>
    </row>
    <row r="28" spans="2:63" ht="12.75" customHeight="1" thickBot="1">
      <c r="B28" s="87"/>
      <c r="C28" s="179"/>
      <c r="D28" s="100"/>
      <c r="E28" s="705" t="s">
        <v>116</v>
      </c>
      <c r="F28" s="813">
        <v>4.8499999999999996</v>
      </c>
      <c r="G28" s="833">
        <v>4.8499999999999996</v>
      </c>
      <c r="H28" s="863" t="s">
        <v>107</v>
      </c>
      <c r="I28" s="864">
        <v>0.4</v>
      </c>
      <c r="J28" s="868">
        <v>0.4</v>
      </c>
      <c r="K28" s="801" t="s">
        <v>71</v>
      </c>
      <c r="L28" s="802">
        <v>10</v>
      </c>
      <c r="M28" s="807">
        <v>10</v>
      </c>
      <c r="O28" s="1187" t="s">
        <v>91</v>
      </c>
      <c r="P28" s="1146">
        <f>I22</f>
        <v>4.9000000000000004</v>
      </c>
      <c r="Q28" s="1188">
        <f>J22</f>
        <v>4.9000000000000004</v>
      </c>
      <c r="R28" s="11"/>
      <c r="S28" s="863" t="s">
        <v>142</v>
      </c>
      <c r="T28" s="1097">
        <f>F27</f>
        <v>12</v>
      </c>
      <c r="U28" s="1210">
        <f>G27</f>
        <v>12</v>
      </c>
      <c r="V28" s="11"/>
      <c r="W28" s="11"/>
      <c r="X28" s="11"/>
      <c r="Y28" s="100"/>
      <c r="AA28" s="190"/>
      <c r="AB28" s="190"/>
      <c r="AC28" s="242"/>
      <c r="AD28" s="189"/>
      <c r="AE28" s="189"/>
      <c r="AF28" s="189"/>
      <c r="AG28" s="174"/>
      <c r="AH28" s="189"/>
      <c r="AI28" s="189"/>
      <c r="AO28" s="242"/>
      <c r="AP28" s="189"/>
      <c r="AQ28" s="174"/>
      <c r="AR28" s="797"/>
      <c r="AS28" s="906"/>
      <c r="AT28" s="189"/>
      <c r="AU28" s="189"/>
      <c r="AV28" s="189"/>
      <c r="AW28" s="265"/>
      <c r="AY28" s="189"/>
      <c r="AZ28" s="56"/>
      <c r="BA28" s="11"/>
      <c r="BB28" s="11"/>
      <c r="BC28" s="206"/>
      <c r="BD28" s="174"/>
      <c r="BE28" s="170"/>
      <c r="BF28" s="11"/>
      <c r="BG28" s="11"/>
      <c r="BH28" s="11"/>
      <c r="BI28" s="11"/>
      <c r="BJ28" s="11"/>
      <c r="BK28" s="11"/>
    </row>
    <row r="29" spans="2:63" ht="12.75" customHeight="1" thickBot="1">
      <c r="B29" s="177"/>
      <c r="C29" s="379"/>
      <c r="D29" s="178"/>
      <c r="E29" s="731" t="s">
        <v>75</v>
      </c>
      <c r="F29" s="732">
        <v>0.66</v>
      </c>
      <c r="G29" s="1480">
        <v>0.66</v>
      </c>
      <c r="H29" s="41"/>
      <c r="I29" s="41"/>
      <c r="J29" s="103"/>
      <c r="K29" s="748" t="s">
        <v>106</v>
      </c>
      <c r="L29" s="1456">
        <v>216</v>
      </c>
      <c r="M29" s="1457"/>
      <c r="R29" s="41"/>
      <c r="S29" s="41"/>
      <c r="T29" s="41"/>
      <c r="U29" s="41"/>
      <c r="V29" s="41"/>
      <c r="W29" s="41"/>
      <c r="X29" s="41"/>
      <c r="Y29" s="103"/>
      <c r="AA29" s="190"/>
      <c r="AB29" s="174"/>
      <c r="AC29" s="329"/>
      <c r="AD29" s="189"/>
      <c r="AE29" s="174"/>
      <c r="AF29" s="189"/>
      <c r="AG29" s="174"/>
      <c r="AH29" s="189"/>
      <c r="AI29" s="189"/>
      <c r="AO29" s="189"/>
      <c r="AP29" s="189"/>
      <c r="AQ29" s="174"/>
      <c r="AR29" s="797"/>
      <c r="AS29" s="298"/>
      <c r="AT29" s="189"/>
      <c r="AU29" s="189"/>
      <c r="AV29" s="189"/>
      <c r="AW29" s="189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2:63" ht="13.5" customHeight="1" thickBot="1">
      <c r="B30" s="1898" t="s">
        <v>81</v>
      </c>
      <c r="C30" s="238"/>
      <c r="E30" s="189"/>
      <c r="F30" s="189"/>
      <c r="G30" s="189"/>
      <c r="O30" s="1104" t="s">
        <v>234</v>
      </c>
      <c r="P30" s="1103"/>
      <c r="Q30" s="1103"/>
      <c r="R30" s="1168"/>
      <c r="S30" s="53"/>
      <c r="T30" s="53"/>
      <c r="U30" s="53"/>
      <c r="V30" s="53"/>
      <c r="W30" s="53"/>
      <c r="X30" s="53"/>
      <c r="Y30" s="68"/>
      <c r="AA30" s="1522"/>
      <c r="AB30" s="307"/>
      <c r="AC30" s="242"/>
      <c r="AD30" s="189"/>
      <c r="AE30" s="242"/>
      <c r="AF30" s="189"/>
      <c r="AG30" s="248"/>
      <c r="AH30" s="189"/>
      <c r="AI30" s="189"/>
      <c r="AO30" s="174"/>
      <c r="AP30" s="797"/>
      <c r="AQ30" s="242"/>
      <c r="AR30" s="797"/>
      <c r="AS30" s="906"/>
      <c r="AT30" s="189"/>
      <c r="AU30" s="189"/>
      <c r="AV30" s="189"/>
      <c r="AW30" s="189"/>
      <c r="AY30" s="213"/>
      <c r="AZ30" s="189"/>
      <c r="BA30" s="205"/>
      <c r="BB30" s="11"/>
      <c r="BC30" s="213"/>
      <c r="BD30" s="189"/>
      <c r="BE30" s="189"/>
      <c r="BF30" s="11"/>
      <c r="BG30" s="11"/>
      <c r="BH30" s="11"/>
      <c r="BI30" s="11"/>
      <c r="BJ30" s="11"/>
      <c r="BK30" s="11"/>
    </row>
    <row r="31" spans="2:63" ht="13.5" customHeight="1" thickBot="1">
      <c r="B31" s="1520" t="s">
        <v>234</v>
      </c>
      <c r="C31" s="217"/>
      <c r="D31" s="199"/>
      <c r="E31" s="889" t="s">
        <v>619</v>
      </c>
      <c r="F31" s="1490"/>
      <c r="G31" s="53"/>
      <c r="H31" s="53"/>
      <c r="I31" s="53"/>
      <c r="J31" s="68"/>
      <c r="K31" s="202" t="s">
        <v>192</v>
      </c>
      <c r="L31" s="294"/>
      <c r="M31" s="295"/>
      <c r="O31" s="1091" t="s">
        <v>154</v>
      </c>
      <c r="P31" s="1092" t="s">
        <v>155</v>
      </c>
      <c r="Q31" s="1093" t="s">
        <v>156</v>
      </c>
      <c r="R31" s="97"/>
      <c r="S31" s="1094" t="s">
        <v>154</v>
      </c>
      <c r="T31" s="1094" t="s">
        <v>155</v>
      </c>
      <c r="U31" s="1095" t="s">
        <v>156</v>
      </c>
      <c r="V31" s="97"/>
      <c r="W31" s="1094" t="s">
        <v>154</v>
      </c>
      <c r="X31" s="1094" t="s">
        <v>155</v>
      </c>
      <c r="Y31" s="1095" t="s">
        <v>156</v>
      </c>
      <c r="AA31" s="190"/>
      <c r="AB31" s="174"/>
      <c r="AC31" s="242"/>
      <c r="AD31" s="189"/>
      <c r="AE31" s="242"/>
      <c r="AF31" s="189"/>
      <c r="AG31" s="189"/>
      <c r="AH31" s="189"/>
      <c r="AI31" s="189"/>
      <c r="AO31" s="242"/>
      <c r="AP31" s="189"/>
      <c r="AQ31" s="242"/>
      <c r="AR31" s="835"/>
      <c r="AS31" s="906"/>
      <c r="AT31" s="189"/>
      <c r="AU31" s="189"/>
      <c r="AV31" s="189"/>
      <c r="AW31" s="189"/>
      <c r="AY31" s="43"/>
      <c r="AZ31" s="7"/>
      <c r="BA31" s="17"/>
      <c r="BB31" s="11"/>
      <c r="BC31" s="210"/>
      <c r="BD31" s="174"/>
      <c r="BE31" s="170"/>
      <c r="BF31" s="11"/>
      <c r="BG31" s="11"/>
      <c r="BH31" s="11"/>
      <c r="BI31" s="11"/>
      <c r="BJ31" s="11"/>
      <c r="BK31" s="11"/>
    </row>
    <row r="32" spans="2:63" ht="14.25" customHeight="1" thickBot="1">
      <c r="B32" s="167" t="s">
        <v>119</v>
      </c>
      <c r="C32" s="168" t="s">
        <v>335</v>
      </c>
      <c r="D32" s="602" t="s">
        <v>336</v>
      </c>
      <c r="E32" s="615" t="s">
        <v>154</v>
      </c>
      <c r="F32" s="616" t="s">
        <v>155</v>
      </c>
      <c r="G32" s="1491" t="s">
        <v>156</v>
      </c>
      <c r="H32" s="650" t="s">
        <v>154</v>
      </c>
      <c r="I32" s="616" t="s">
        <v>155</v>
      </c>
      <c r="J32" s="635" t="s">
        <v>156</v>
      </c>
      <c r="K32" s="525" t="s">
        <v>154</v>
      </c>
      <c r="L32" s="320" t="s">
        <v>155</v>
      </c>
      <c r="M32" s="321" t="s">
        <v>156</v>
      </c>
      <c r="O32" s="1140" t="s">
        <v>436</v>
      </c>
      <c r="P32" s="1097">
        <f>D37</f>
        <v>30</v>
      </c>
      <c r="Q32" s="1211">
        <f>D37</f>
        <v>30</v>
      </c>
      <c r="R32" s="11"/>
      <c r="S32" s="1312" t="s">
        <v>91</v>
      </c>
      <c r="T32" s="1499">
        <f>I35</f>
        <v>5.4</v>
      </c>
      <c r="U32" s="1501">
        <f>J35</f>
        <v>5.4</v>
      </c>
      <c r="V32" s="11"/>
      <c r="W32" s="972" t="s">
        <v>142</v>
      </c>
      <c r="X32" s="1500">
        <f>I34</f>
        <v>5.4</v>
      </c>
      <c r="Y32" s="1502">
        <f>J34</f>
        <v>5.4</v>
      </c>
      <c r="AA32" s="190"/>
      <c r="AB32" s="174"/>
      <c r="AC32" s="242"/>
      <c r="AD32" s="189"/>
      <c r="AE32" s="242"/>
      <c r="AF32" s="189"/>
      <c r="AG32" s="189"/>
      <c r="AH32" s="189"/>
      <c r="AI32" s="189"/>
      <c r="AO32" s="242"/>
      <c r="AP32" s="189"/>
      <c r="AQ32" s="242"/>
      <c r="AR32" s="189"/>
      <c r="AS32" s="906"/>
      <c r="AT32" s="189"/>
      <c r="AU32" s="189"/>
      <c r="AV32" s="189"/>
      <c r="AW32" s="189"/>
      <c r="AY32" s="206"/>
      <c r="AZ32" s="174"/>
      <c r="BA32" s="158"/>
      <c r="BB32" s="11"/>
      <c r="BC32" s="206"/>
      <c r="BD32" s="174"/>
      <c r="BE32" s="170"/>
      <c r="BF32" s="11"/>
      <c r="BG32" s="11"/>
      <c r="BH32" s="11"/>
      <c r="BI32" s="11"/>
      <c r="BJ32" s="11"/>
      <c r="BK32" s="11"/>
    </row>
    <row r="33" spans="2:63" ht="13.5" customHeight="1">
      <c r="B33" s="377"/>
      <c r="C33" s="376" t="s">
        <v>216</v>
      </c>
      <c r="D33" s="600"/>
      <c r="E33" s="642" t="s">
        <v>120</v>
      </c>
      <c r="F33" s="556">
        <v>127.7</v>
      </c>
      <c r="G33" s="1492">
        <v>125</v>
      </c>
      <c r="H33" s="78" t="s">
        <v>128</v>
      </c>
      <c r="I33" s="489">
        <v>5.4</v>
      </c>
      <c r="J33" s="1493">
        <v>5.4</v>
      </c>
      <c r="K33" s="614" t="s">
        <v>82</v>
      </c>
      <c r="L33" s="890">
        <v>180</v>
      </c>
      <c r="M33" s="891">
        <v>180</v>
      </c>
      <c r="O33" s="1142" t="s">
        <v>123</v>
      </c>
      <c r="P33" s="1096">
        <f>F34</f>
        <v>8.1</v>
      </c>
      <c r="Q33" s="1327">
        <f>G34</f>
        <v>8.1</v>
      </c>
      <c r="R33" s="11"/>
      <c r="S33" s="908" t="s">
        <v>107</v>
      </c>
      <c r="T33" s="1097">
        <f>I33+D35</f>
        <v>15.4</v>
      </c>
      <c r="U33" s="1212">
        <f>J33+D35</f>
        <v>15.4</v>
      </c>
      <c r="V33" s="11"/>
      <c r="W33" s="197"/>
      <c r="X33" s="835"/>
      <c r="Y33" s="1360"/>
      <c r="AA33" s="190"/>
      <c r="AB33" s="186"/>
      <c r="AC33" s="174"/>
      <c r="AD33" s="189"/>
      <c r="AE33" s="242"/>
      <c r="AF33" s="189"/>
      <c r="AG33" s="189"/>
      <c r="AH33" s="189"/>
      <c r="AI33" s="189"/>
      <c r="AO33" s="189"/>
      <c r="AP33" s="189"/>
      <c r="AQ33" s="174"/>
      <c r="AR33" s="418"/>
      <c r="AS33" s="906"/>
      <c r="AT33" s="189"/>
      <c r="AU33" s="189"/>
      <c r="AV33" s="189"/>
      <c r="AW33" s="189"/>
      <c r="AY33" s="206"/>
      <c r="AZ33" s="174"/>
      <c r="BA33" s="158"/>
      <c r="BB33" s="11"/>
      <c r="BC33" s="170"/>
      <c r="BD33" s="174"/>
      <c r="BE33" s="170"/>
      <c r="BF33" s="11"/>
      <c r="BG33" s="11"/>
      <c r="BH33" s="11"/>
      <c r="BI33" s="11"/>
      <c r="BJ33" s="11"/>
      <c r="BK33" s="11"/>
    </row>
    <row r="34" spans="2:63" ht="13.5" customHeight="1">
      <c r="B34" s="855" t="s">
        <v>193</v>
      </c>
      <c r="C34" s="770" t="s">
        <v>192</v>
      </c>
      <c r="D34" s="856">
        <v>200</v>
      </c>
      <c r="E34" s="724" t="s">
        <v>123</v>
      </c>
      <c r="F34" s="864">
        <v>8.1</v>
      </c>
      <c r="G34" s="1317">
        <v>8.1</v>
      </c>
      <c r="H34" s="863" t="s">
        <v>121</v>
      </c>
      <c r="I34" s="877">
        <v>5.4</v>
      </c>
      <c r="J34" s="1494">
        <v>5.4</v>
      </c>
      <c r="K34" s="896" t="s">
        <v>192</v>
      </c>
      <c r="L34" s="815">
        <v>2.5</v>
      </c>
      <c r="M34" s="817">
        <v>2.5</v>
      </c>
      <c r="O34" s="1142" t="s">
        <v>449</v>
      </c>
      <c r="P34" s="1111">
        <f>D38</f>
        <v>100</v>
      </c>
      <c r="Q34" s="1217">
        <f>D38</f>
        <v>100</v>
      </c>
      <c r="R34" s="11"/>
      <c r="S34" s="1112" t="s">
        <v>441</v>
      </c>
      <c r="T34" s="1328">
        <f>U34/1000/0.04</f>
        <v>0.13500000000000001</v>
      </c>
      <c r="U34" s="1212">
        <f>G36</f>
        <v>5.4</v>
      </c>
      <c r="V34" s="11"/>
      <c r="W34" s="913"/>
      <c r="X34" s="835"/>
      <c r="Y34" s="1503"/>
      <c r="AA34" s="190"/>
      <c r="AB34" s="174"/>
      <c r="AC34" s="21"/>
      <c r="AD34" s="1105"/>
      <c r="AE34" s="1507"/>
      <c r="AF34" s="189"/>
      <c r="AG34" s="189"/>
      <c r="AH34" s="189"/>
      <c r="AI34" s="189"/>
      <c r="AO34" s="189"/>
      <c r="AP34" s="189"/>
      <c r="AQ34" s="907"/>
      <c r="AR34" s="835"/>
      <c r="AS34" s="906"/>
      <c r="AT34" s="189"/>
      <c r="AU34" s="189"/>
      <c r="AV34" s="189"/>
      <c r="AW34" s="189"/>
      <c r="AY34" s="206"/>
      <c r="AZ34" s="174"/>
      <c r="BA34" s="157"/>
      <c r="BB34" s="11"/>
      <c r="BC34" s="206"/>
      <c r="BD34" s="174"/>
      <c r="BE34" s="170"/>
      <c r="BF34" s="11"/>
      <c r="BG34" s="11"/>
      <c r="BH34" s="11"/>
      <c r="BI34" s="11"/>
      <c r="BJ34" s="11"/>
      <c r="BK34" s="11"/>
    </row>
    <row r="35" spans="2:63" ht="13.5" customHeight="1">
      <c r="B35" s="1484" t="s">
        <v>485</v>
      </c>
      <c r="C35" s="770" t="s">
        <v>344</v>
      </c>
      <c r="D35" s="856">
        <v>10</v>
      </c>
      <c r="E35" s="724" t="s">
        <v>115</v>
      </c>
      <c r="F35" s="1495">
        <v>10</v>
      </c>
      <c r="G35" s="1496">
        <v>10</v>
      </c>
      <c r="H35" s="863" t="s">
        <v>124</v>
      </c>
      <c r="I35" s="877">
        <v>5.4</v>
      </c>
      <c r="J35" s="1494">
        <v>5.4</v>
      </c>
      <c r="K35" s="818" t="s">
        <v>71</v>
      </c>
      <c r="L35" s="819">
        <v>5</v>
      </c>
      <c r="M35" s="844">
        <v>5</v>
      </c>
      <c r="O35" s="1140" t="s">
        <v>82</v>
      </c>
      <c r="P35" s="1111">
        <f>L33</f>
        <v>180</v>
      </c>
      <c r="Q35" s="1326">
        <f>J36+M33</f>
        <v>200</v>
      </c>
      <c r="R35" s="11"/>
      <c r="S35" s="908" t="s">
        <v>71</v>
      </c>
      <c r="T35" s="1121">
        <f>F35+L35</f>
        <v>15</v>
      </c>
      <c r="U35" s="1212">
        <f>G35+M35</f>
        <v>15</v>
      </c>
      <c r="V35" s="11"/>
      <c r="W35" s="913"/>
      <c r="X35" s="835"/>
      <c r="Y35" s="1360"/>
      <c r="AA35" s="190"/>
      <c r="AB35" s="189"/>
      <c r="AC35" s="189"/>
      <c r="AD35" s="189"/>
      <c r="AE35" s="189"/>
      <c r="AF35" s="189"/>
      <c r="AG35" s="174"/>
      <c r="AH35" s="174"/>
      <c r="AI35" s="189"/>
      <c r="AO35" s="189"/>
      <c r="AP35" s="189"/>
      <c r="AQ35" s="907"/>
      <c r="AR35" s="835"/>
      <c r="AS35" s="906"/>
      <c r="AT35" s="189"/>
      <c r="AU35" s="189"/>
      <c r="AV35" s="189"/>
      <c r="AW35" s="189"/>
      <c r="AY35" s="206"/>
      <c r="AZ35" s="174"/>
      <c r="BA35" s="158"/>
      <c r="BB35" s="11"/>
      <c r="BC35" s="206"/>
      <c r="BD35" s="174"/>
      <c r="BE35" s="170"/>
      <c r="BF35" s="11"/>
      <c r="BG35" s="11"/>
      <c r="BH35" s="11"/>
      <c r="BI35" s="11"/>
      <c r="BJ35" s="11"/>
      <c r="BK35" s="11"/>
    </row>
    <row r="36" spans="2:63" ht="12.75" customHeight="1">
      <c r="B36" s="857" t="s">
        <v>10</v>
      </c>
      <c r="C36" s="770" t="s">
        <v>618</v>
      </c>
      <c r="D36" s="856">
        <v>25</v>
      </c>
      <c r="E36" s="724" t="s">
        <v>127</v>
      </c>
      <c r="F36" s="1497" t="s">
        <v>272</v>
      </c>
      <c r="G36" s="1498">
        <v>5.4</v>
      </c>
      <c r="H36" s="863" t="s">
        <v>237</v>
      </c>
      <c r="I36" s="877">
        <v>20</v>
      </c>
      <c r="J36" s="897">
        <v>20</v>
      </c>
      <c r="K36" s="723" t="s">
        <v>106</v>
      </c>
      <c r="L36" s="815">
        <v>40</v>
      </c>
      <c r="M36" s="817">
        <v>40</v>
      </c>
      <c r="O36" s="1140" t="s">
        <v>446</v>
      </c>
      <c r="P36" s="1121">
        <f>I36</f>
        <v>20</v>
      </c>
      <c r="Q36" s="1218"/>
      <c r="R36" s="11"/>
      <c r="S36" s="863" t="s">
        <v>99</v>
      </c>
      <c r="T36" s="1097">
        <f>D36</f>
        <v>25</v>
      </c>
      <c r="U36" s="1210">
        <f>D36</f>
        <v>25</v>
      </c>
      <c r="V36" s="11"/>
      <c r="W36" s="242"/>
      <c r="X36" s="1275"/>
      <c r="Y36" s="1504"/>
      <c r="AA36" s="190"/>
      <c r="AB36" s="280"/>
      <c r="AC36" s="189"/>
      <c r="AD36" s="314"/>
      <c r="AE36" s="315"/>
      <c r="AF36" s="189"/>
      <c r="AG36" s="158"/>
      <c r="AH36" s="285"/>
      <c r="AI36" s="189"/>
      <c r="AO36" s="242"/>
      <c r="AP36" s="189"/>
      <c r="AQ36" s="907"/>
      <c r="AR36" s="835"/>
      <c r="AS36" s="906"/>
      <c r="AT36" s="189"/>
      <c r="AU36" s="189"/>
      <c r="AV36" s="189"/>
      <c r="AW36" s="189"/>
      <c r="AY36" s="349"/>
      <c r="AZ36" s="174"/>
      <c r="BA36" s="158"/>
      <c r="BB36" s="11"/>
      <c r="BC36" s="206"/>
      <c r="BD36" s="174"/>
      <c r="BE36" s="170"/>
      <c r="BF36" s="11"/>
      <c r="BG36" s="11"/>
      <c r="BH36" s="11"/>
      <c r="BI36" s="11"/>
      <c r="BJ36" s="11"/>
      <c r="BK36" s="11"/>
    </row>
    <row r="37" spans="2:63" ht="12.75" customHeight="1" thickBot="1">
      <c r="B37" s="769" t="s">
        <v>10</v>
      </c>
      <c r="C37" s="770" t="s">
        <v>11</v>
      </c>
      <c r="D37" s="860">
        <v>30</v>
      </c>
      <c r="E37" s="87"/>
      <c r="K37" s="176"/>
      <c r="L37" s="148"/>
      <c r="M37" s="175"/>
      <c r="O37" s="1187" t="s">
        <v>85</v>
      </c>
      <c r="P37" s="1153">
        <f>F33</f>
        <v>127.7</v>
      </c>
      <c r="Q37" s="1505">
        <f>G33</f>
        <v>125</v>
      </c>
      <c r="R37" s="41"/>
      <c r="S37" s="1506" t="s">
        <v>227</v>
      </c>
      <c r="T37" s="1146">
        <f>L34</f>
        <v>2.5</v>
      </c>
      <c r="U37" s="1188">
        <f>M34</f>
        <v>2.5</v>
      </c>
      <c r="V37" s="41"/>
      <c r="W37" s="41"/>
      <c r="X37" s="41"/>
      <c r="Y37" s="103"/>
      <c r="AA37" s="190"/>
      <c r="AB37" s="189"/>
      <c r="AC37" s="242"/>
      <c r="AD37" s="189"/>
      <c r="AE37" s="242"/>
      <c r="AF37" s="189"/>
      <c r="AG37" s="186"/>
      <c r="AH37" s="189"/>
      <c r="AI37" s="189"/>
      <c r="AQ37" s="907"/>
      <c r="AR37" s="835"/>
      <c r="AS37" s="906"/>
      <c r="AT37" s="189"/>
      <c r="AU37" s="189"/>
      <c r="AV37" s="189"/>
      <c r="AW37" s="189"/>
      <c r="AY37" s="11"/>
      <c r="AZ37" s="56"/>
      <c r="BA37" s="11"/>
      <c r="BB37" s="11"/>
      <c r="BC37" s="210"/>
      <c r="BD37" s="174"/>
      <c r="BE37" s="170"/>
      <c r="BF37" s="11"/>
      <c r="BG37" s="11"/>
      <c r="BH37" s="11"/>
      <c r="BI37" s="11"/>
      <c r="BJ37" s="11"/>
      <c r="BK37" s="11"/>
    </row>
    <row r="38" spans="2:63" ht="16.5" thickBot="1">
      <c r="B38" s="611" t="s">
        <v>13</v>
      </c>
      <c r="C38" s="612" t="s">
        <v>262</v>
      </c>
      <c r="D38" s="858">
        <v>100</v>
      </c>
      <c r="E38" s="79"/>
      <c r="F38" s="41"/>
      <c r="G38" s="41"/>
      <c r="H38" s="41"/>
      <c r="I38" s="41"/>
      <c r="J38" s="41"/>
      <c r="K38" s="177"/>
      <c r="L38" s="187"/>
      <c r="M38" s="178"/>
      <c r="AA38" s="317"/>
      <c r="AB38" s="189"/>
      <c r="AC38" s="189"/>
      <c r="AD38" s="189"/>
      <c r="AE38" s="189"/>
      <c r="AF38" s="189"/>
      <c r="AG38" s="189"/>
      <c r="AH38" s="189"/>
      <c r="AI38" s="189"/>
      <c r="AN38" s="148"/>
      <c r="AO38" s="189"/>
      <c r="AP38" s="337"/>
      <c r="AQ38" s="907"/>
      <c r="AR38" s="835"/>
      <c r="AS38" s="906"/>
      <c r="AT38" s="189"/>
      <c r="AU38" s="189"/>
      <c r="AV38" s="189"/>
      <c r="AW38" s="189"/>
      <c r="AY38" s="189"/>
      <c r="AZ38" s="11"/>
      <c r="BA38" s="11"/>
      <c r="BB38" s="11"/>
      <c r="BC38" s="329"/>
      <c r="BD38" s="11"/>
      <c r="BE38" s="11"/>
      <c r="BF38" s="11"/>
      <c r="BG38" s="11"/>
      <c r="BH38" s="11"/>
      <c r="BI38" s="11"/>
      <c r="BJ38" s="11"/>
      <c r="BK38" s="11"/>
    </row>
    <row r="39" spans="2:63" ht="16.5" thickBot="1">
      <c r="B39" s="1898" t="s">
        <v>81</v>
      </c>
      <c r="C39" s="238"/>
      <c r="O39" s="1104" t="s">
        <v>236</v>
      </c>
      <c r="P39" s="1103"/>
      <c r="Q39" s="1103"/>
      <c r="R39" s="114"/>
      <c r="S39" s="53"/>
      <c r="T39" s="53"/>
      <c r="U39" s="53"/>
      <c r="V39" s="97"/>
      <c r="W39" s="53"/>
      <c r="X39" s="53"/>
      <c r="Y39" s="68"/>
      <c r="AA39" s="1522"/>
      <c r="AB39" s="280"/>
      <c r="AC39" s="189"/>
      <c r="AD39" s="314"/>
      <c r="AE39" s="315"/>
      <c r="AF39" s="189"/>
      <c r="AG39" s="158"/>
      <c r="AH39" s="189"/>
      <c r="AI39" s="189"/>
      <c r="AN39" s="148"/>
      <c r="AQ39" s="11"/>
      <c r="AR39" s="11"/>
      <c r="AS39" s="11"/>
      <c r="AT39" s="11"/>
      <c r="AU39" s="190"/>
      <c r="AV39" s="193"/>
      <c r="AW39" s="299"/>
      <c r="AY39" s="213"/>
      <c r="AZ39" s="189"/>
      <c r="BA39" s="205"/>
      <c r="BB39" s="11"/>
      <c r="BC39" s="213"/>
      <c r="BD39" s="189"/>
      <c r="BE39" s="205"/>
      <c r="BF39" s="11"/>
      <c r="BG39" s="11"/>
      <c r="BH39" s="11"/>
      <c r="BI39" s="11"/>
      <c r="BJ39" s="11"/>
      <c r="BK39" s="11"/>
    </row>
    <row r="40" spans="2:63" ht="13.5" customHeight="1" thickBot="1">
      <c r="B40" s="1520" t="s">
        <v>236</v>
      </c>
      <c r="C40" s="217"/>
      <c r="D40" s="313"/>
      <c r="E40" s="216" t="s">
        <v>311</v>
      </c>
      <c r="F40" s="219"/>
      <c r="G40" s="219"/>
      <c r="H40" s="219"/>
      <c r="I40" s="217"/>
      <c r="J40" s="217"/>
      <c r="K40" s="346" t="s">
        <v>499</v>
      </c>
      <c r="L40" s="97"/>
      <c r="M40" s="73"/>
      <c r="O40" s="1091" t="s">
        <v>154</v>
      </c>
      <c r="P40" s="1092" t="s">
        <v>155</v>
      </c>
      <c r="Q40" s="1093" t="s">
        <v>156</v>
      </c>
      <c r="R40" s="11"/>
      <c r="S40" s="1094" t="s">
        <v>154</v>
      </c>
      <c r="T40" s="1094" t="s">
        <v>155</v>
      </c>
      <c r="U40" s="1095" t="s">
        <v>156</v>
      </c>
      <c r="V40" s="11"/>
      <c r="W40" s="1094" t="s">
        <v>154</v>
      </c>
      <c r="X40" s="1094" t="s">
        <v>155</v>
      </c>
      <c r="Y40" s="1095" t="s">
        <v>156</v>
      </c>
      <c r="AA40" s="190"/>
      <c r="AB40" s="189"/>
      <c r="AC40" s="242"/>
      <c r="AD40" s="189"/>
      <c r="AE40" s="174"/>
      <c r="AF40" s="189"/>
      <c r="AG40" s="186"/>
      <c r="AH40" s="189"/>
      <c r="AI40" s="189"/>
      <c r="AN40" s="189"/>
      <c r="AW40" s="189"/>
      <c r="AY40" s="206"/>
      <c r="AZ40" s="174"/>
      <c r="BA40" s="170"/>
      <c r="BB40" s="11"/>
      <c r="BC40" s="218"/>
      <c r="BD40" s="174"/>
      <c r="BE40" s="170"/>
      <c r="BF40" s="11"/>
      <c r="BG40" s="11"/>
      <c r="BH40" s="11"/>
      <c r="BI40" s="11"/>
      <c r="BJ40" s="11"/>
      <c r="BK40" s="11"/>
    </row>
    <row r="41" spans="2:63" ht="13.5" customHeight="1" thickBot="1">
      <c r="B41" s="532" t="s">
        <v>414</v>
      </c>
      <c r="C41" s="533" t="s">
        <v>318</v>
      </c>
      <c r="D41" s="587">
        <v>60</v>
      </c>
      <c r="E41" s="324" t="s">
        <v>154</v>
      </c>
      <c r="F41" s="318" t="s">
        <v>155</v>
      </c>
      <c r="G41" s="342" t="s">
        <v>156</v>
      </c>
      <c r="H41" s="445" t="s">
        <v>154</v>
      </c>
      <c r="I41" s="446" t="s">
        <v>155</v>
      </c>
      <c r="J41" s="521" t="s">
        <v>156</v>
      </c>
      <c r="K41" s="1524" t="s">
        <v>498</v>
      </c>
      <c r="L41" s="41"/>
      <c r="M41" s="103"/>
      <c r="O41" s="1142" t="s">
        <v>434</v>
      </c>
      <c r="P41" s="1096">
        <f>D45</f>
        <v>30</v>
      </c>
      <c r="Q41" s="1216">
        <f>D45</f>
        <v>30</v>
      </c>
      <c r="R41" s="11"/>
      <c r="S41" s="914" t="s">
        <v>107</v>
      </c>
      <c r="T41" s="1096">
        <f>F47</f>
        <v>5</v>
      </c>
      <c r="U41" s="1325">
        <f>G47</f>
        <v>5</v>
      </c>
      <c r="V41" s="11"/>
      <c r="W41" s="1181" t="s">
        <v>435</v>
      </c>
      <c r="X41" s="162"/>
      <c r="Y41" s="163"/>
      <c r="Z41" s="11"/>
      <c r="AA41" s="190"/>
      <c r="AB41" s="189"/>
      <c r="AC41" s="242"/>
      <c r="AD41" s="189"/>
      <c r="AE41" s="174"/>
      <c r="AF41" s="189"/>
      <c r="AG41" s="186"/>
      <c r="AH41" s="189"/>
      <c r="AI41" s="189"/>
      <c r="AN41" s="189"/>
      <c r="AW41" s="189"/>
      <c r="AY41" s="206"/>
      <c r="AZ41" s="197"/>
      <c r="BA41" s="197"/>
      <c r="BB41" s="11"/>
      <c r="BC41" s="206"/>
      <c r="BD41" s="174"/>
      <c r="BE41" s="170"/>
      <c r="BF41" s="11"/>
      <c r="BG41" s="11"/>
      <c r="BH41" s="11"/>
      <c r="BI41" s="11"/>
      <c r="BJ41" s="11"/>
      <c r="BK41" s="11"/>
    </row>
    <row r="42" spans="2:63" ht="13.5" customHeight="1" thickBot="1">
      <c r="B42" s="986" t="s">
        <v>309</v>
      </c>
      <c r="C42" s="786" t="s">
        <v>310</v>
      </c>
      <c r="D42" s="685" t="s">
        <v>248</v>
      </c>
      <c r="E42" s="252" t="s">
        <v>360</v>
      </c>
      <c r="F42" s="278">
        <v>69.599999999999994</v>
      </c>
      <c r="G42" s="477">
        <v>59.2</v>
      </c>
      <c r="H42" s="1527" t="s">
        <v>116</v>
      </c>
      <c r="I42" s="272">
        <v>1.76</v>
      </c>
      <c r="J42" s="276">
        <v>1.76</v>
      </c>
      <c r="K42" s="340" t="s">
        <v>154</v>
      </c>
      <c r="L42" s="320" t="s">
        <v>155</v>
      </c>
      <c r="M42" s="321" t="s">
        <v>156</v>
      </c>
      <c r="O42" s="1140" t="s">
        <v>436</v>
      </c>
      <c r="P42" s="1097">
        <f>D44</f>
        <v>40</v>
      </c>
      <c r="Q42" s="1211">
        <f>D44</f>
        <v>40</v>
      </c>
      <c r="R42" s="11"/>
      <c r="S42" s="908" t="s">
        <v>116</v>
      </c>
      <c r="T42" s="1097">
        <f>I42</f>
        <v>1.76</v>
      </c>
      <c r="U42" s="1210">
        <f>J42</f>
        <v>1.76</v>
      </c>
      <c r="V42" s="11"/>
      <c r="W42" s="910" t="s">
        <v>137</v>
      </c>
      <c r="X42" s="1097">
        <f>F45</f>
        <v>6.72</v>
      </c>
      <c r="Y42" s="1149">
        <f>G45</f>
        <v>6.72</v>
      </c>
      <c r="Z42" s="11"/>
      <c r="AA42" s="190"/>
      <c r="AB42" s="190"/>
      <c r="AC42" s="242"/>
      <c r="AD42" s="189"/>
      <c r="AE42" s="174"/>
      <c r="AF42" s="189"/>
      <c r="AG42" s="186"/>
      <c r="AH42" s="189"/>
      <c r="AI42" s="189"/>
      <c r="AN42" s="174"/>
      <c r="AW42" s="189"/>
      <c r="AY42" s="206"/>
      <c r="AZ42" s="174"/>
      <c r="BA42" s="170"/>
      <c r="BB42" s="11"/>
      <c r="BC42" s="384"/>
      <c r="BD42" s="174"/>
      <c r="BE42" s="170"/>
      <c r="BF42" s="11"/>
      <c r="BG42" s="11"/>
      <c r="BH42" s="11"/>
      <c r="BI42" s="11"/>
      <c r="BJ42" s="11"/>
      <c r="BK42" s="11"/>
    </row>
    <row r="43" spans="2:63" ht="12.75" customHeight="1">
      <c r="B43" s="986" t="s">
        <v>18</v>
      </c>
      <c r="C43" s="786" t="s">
        <v>482</v>
      </c>
      <c r="D43" s="685">
        <v>200</v>
      </c>
      <c r="E43" s="705" t="s">
        <v>65</v>
      </c>
      <c r="F43" s="1528">
        <v>149.34</v>
      </c>
      <c r="G43" s="901">
        <v>112</v>
      </c>
      <c r="H43" s="405" t="s">
        <v>301</v>
      </c>
      <c r="I43" s="555">
        <v>7.7000000000000002E-3</v>
      </c>
      <c r="J43" s="415">
        <v>7.7000000000000002E-3</v>
      </c>
      <c r="K43" s="252" t="s">
        <v>112</v>
      </c>
      <c r="L43" s="251">
        <v>15</v>
      </c>
      <c r="M43" s="282">
        <v>15</v>
      </c>
      <c r="O43" s="724" t="s">
        <v>65</v>
      </c>
      <c r="P43" s="1119">
        <f>F43</f>
        <v>149.34</v>
      </c>
      <c r="Q43" s="1326">
        <f>G43</f>
        <v>112</v>
      </c>
      <c r="R43" s="11"/>
      <c r="S43" s="908" t="s">
        <v>71</v>
      </c>
      <c r="T43" s="1097">
        <f>L44</f>
        <v>8</v>
      </c>
      <c r="U43" s="1213">
        <f>M44</f>
        <v>8</v>
      </c>
      <c r="V43" s="11"/>
      <c r="W43" s="1099" t="s">
        <v>93</v>
      </c>
      <c r="X43" s="1097">
        <f>F46</f>
        <v>2</v>
      </c>
      <c r="Y43" s="1149">
        <f>G46</f>
        <v>2</v>
      </c>
      <c r="Z43" s="11"/>
      <c r="AA43" s="190"/>
      <c r="AB43" s="326"/>
      <c r="AC43" s="242"/>
      <c r="AD43" s="189"/>
      <c r="AE43" s="174"/>
      <c r="AF43" s="285"/>
      <c r="AG43" s="174"/>
      <c r="AH43" s="189"/>
      <c r="AI43" s="189"/>
      <c r="AN43" s="186"/>
      <c r="AW43" s="174"/>
      <c r="AY43" s="206"/>
      <c r="AZ43" s="174"/>
      <c r="BA43" s="158"/>
      <c r="BB43" s="11"/>
      <c r="BC43" s="207"/>
      <c r="BD43" s="174"/>
      <c r="BE43" s="170"/>
      <c r="BF43" s="11"/>
      <c r="BG43" s="11"/>
      <c r="BH43" s="11"/>
      <c r="BI43" s="11"/>
      <c r="BJ43" s="11"/>
      <c r="BK43" s="11"/>
    </row>
    <row r="44" spans="2:63" ht="13.5" customHeight="1" thickBot="1">
      <c r="B44" s="986" t="s">
        <v>10</v>
      </c>
      <c r="C44" s="786" t="s">
        <v>11</v>
      </c>
      <c r="D44" s="1032">
        <v>40</v>
      </c>
      <c r="E44" s="393" t="s">
        <v>95</v>
      </c>
      <c r="F44" s="829">
        <v>13.44</v>
      </c>
      <c r="G44" s="1529">
        <v>11.2</v>
      </c>
      <c r="H44" s="826" t="s">
        <v>75</v>
      </c>
      <c r="I44" s="815">
        <v>0.68</v>
      </c>
      <c r="J44" s="817">
        <v>0.68</v>
      </c>
      <c r="K44" s="806" t="s">
        <v>71</v>
      </c>
      <c r="L44" s="802">
        <v>8</v>
      </c>
      <c r="M44" s="808">
        <v>8</v>
      </c>
      <c r="O44" s="1142" t="s">
        <v>390</v>
      </c>
      <c r="P44" s="1119">
        <f>X46</f>
        <v>85.28</v>
      </c>
      <c r="Q44" s="1218">
        <f>Y46</f>
        <v>79.92</v>
      </c>
      <c r="R44" s="11"/>
      <c r="S44" s="908" t="s">
        <v>75</v>
      </c>
      <c r="T44" s="1097">
        <f>I44</f>
        <v>0.68</v>
      </c>
      <c r="U44" s="1210">
        <f>J44</f>
        <v>0.68</v>
      </c>
      <c r="V44" s="11"/>
      <c r="W44" s="1099" t="s">
        <v>113</v>
      </c>
      <c r="X44" s="1097">
        <f>F44</f>
        <v>13.44</v>
      </c>
      <c r="Y44" s="1152">
        <f>G44</f>
        <v>11.2</v>
      </c>
      <c r="Z44" s="11"/>
      <c r="AA44" s="190"/>
      <c r="AB44" s="189"/>
      <c r="AC44" s="242"/>
      <c r="AD44" s="189"/>
      <c r="AE44" s="174"/>
      <c r="AF44" s="189"/>
      <c r="AG44" s="174"/>
      <c r="AH44" s="189"/>
      <c r="AI44" s="189"/>
      <c r="AN44" s="186"/>
      <c r="AW44" s="174"/>
      <c r="AY44" s="206"/>
      <c r="AZ44" s="174"/>
      <c r="BA44" s="158"/>
      <c r="BB44" s="11"/>
      <c r="BC44" s="207"/>
      <c r="BD44" s="174"/>
      <c r="BE44" s="170"/>
      <c r="BF44" s="11"/>
      <c r="BG44" s="11"/>
      <c r="BH44" s="11"/>
      <c r="BI44" s="11"/>
      <c r="BJ44" s="11"/>
      <c r="BK44" s="11"/>
    </row>
    <row r="45" spans="2:63" ht="13.5" customHeight="1" thickBot="1">
      <c r="B45" s="986" t="s">
        <v>10</v>
      </c>
      <c r="C45" s="786" t="s">
        <v>16</v>
      </c>
      <c r="D45" s="685">
        <v>30</v>
      </c>
      <c r="E45" s="705" t="s">
        <v>114</v>
      </c>
      <c r="F45" s="820">
        <v>6.72</v>
      </c>
      <c r="G45" s="827">
        <v>6.72</v>
      </c>
      <c r="H45" s="661" t="s">
        <v>312</v>
      </c>
      <c r="I45" s="531"/>
      <c r="J45" s="68"/>
      <c r="K45" s="705" t="s">
        <v>287</v>
      </c>
      <c r="L45" s="813">
        <v>0.2</v>
      </c>
      <c r="M45" s="814">
        <v>0.2</v>
      </c>
      <c r="O45" s="1143"/>
      <c r="P45" s="1228"/>
      <c r="Q45" s="1217">
        <f>D46</f>
        <v>0</v>
      </c>
      <c r="R45" s="11"/>
      <c r="S45" s="908" t="s">
        <v>229</v>
      </c>
      <c r="T45" s="1131">
        <f>I43</f>
        <v>7.7000000000000002E-3</v>
      </c>
      <c r="U45" s="1210">
        <f>J43</f>
        <v>7.7000000000000002E-3</v>
      </c>
      <c r="V45" s="11"/>
      <c r="W45" s="1099" t="s">
        <v>438</v>
      </c>
      <c r="X45" s="1119">
        <f>I47</f>
        <v>63.12</v>
      </c>
      <c r="Y45" s="1182">
        <f>J47</f>
        <v>60</v>
      </c>
      <c r="Z45" s="11"/>
      <c r="AA45" s="190"/>
      <c r="AB45" s="189"/>
      <c r="AC45" s="174"/>
      <c r="AD45" s="189"/>
      <c r="AE45" s="174"/>
      <c r="AF45" s="189"/>
      <c r="AG45" s="174"/>
      <c r="AH45" s="189"/>
      <c r="AI45" s="189"/>
      <c r="AN45" s="186"/>
      <c r="AW45" s="174"/>
      <c r="AY45" s="206"/>
      <c r="AZ45" s="174"/>
      <c r="BA45" s="158"/>
      <c r="BB45" s="11"/>
      <c r="BC45" s="11"/>
      <c r="BD45" s="56"/>
      <c r="BE45" s="11"/>
      <c r="BF45" s="11"/>
      <c r="BG45" s="11"/>
      <c r="BH45" s="11"/>
      <c r="BI45" s="11"/>
      <c r="BJ45" s="11"/>
      <c r="BK45" s="11"/>
    </row>
    <row r="46" spans="2:63" ht="13.5" customHeight="1" thickBot="1">
      <c r="B46" s="408"/>
      <c r="C46" s="375"/>
      <c r="D46" s="590"/>
      <c r="E46" s="806" t="s">
        <v>93</v>
      </c>
      <c r="F46" s="1523">
        <v>2</v>
      </c>
      <c r="G46" s="872">
        <v>2</v>
      </c>
      <c r="H46" s="340" t="s">
        <v>154</v>
      </c>
      <c r="I46" s="320" t="s">
        <v>155</v>
      </c>
      <c r="J46" s="321" t="s">
        <v>156</v>
      </c>
      <c r="K46" s="705" t="s">
        <v>106</v>
      </c>
      <c r="L46" s="813">
        <v>200</v>
      </c>
      <c r="M46" s="814">
        <v>200</v>
      </c>
      <c r="O46" s="1184" t="s">
        <v>178</v>
      </c>
      <c r="P46" s="1097">
        <f>L43</f>
        <v>15</v>
      </c>
      <c r="Q46" s="1217">
        <f>M43</f>
        <v>15</v>
      </c>
      <c r="R46" s="11"/>
      <c r="S46" s="863" t="s">
        <v>287</v>
      </c>
      <c r="T46" s="863">
        <f>L45</f>
        <v>0.2</v>
      </c>
      <c r="U46" s="1307">
        <f>M45</f>
        <v>0.2</v>
      </c>
      <c r="V46" s="11"/>
      <c r="W46" s="1100" t="s">
        <v>391</v>
      </c>
      <c r="X46" s="1115">
        <f>SUM(X42:X45)</f>
        <v>85.28</v>
      </c>
      <c r="Y46" s="1183">
        <f>SUM(Y42:Y45)</f>
        <v>79.92</v>
      </c>
      <c r="Z46" s="11"/>
      <c r="AA46" s="190"/>
      <c r="AB46" s="190"/>
      <c r="AC46" s="242"/>
      <c r="AD46" s="189"/>
      <c r="AE46" s="174"/>
      <c r="AF46" s="331"/>
      <c r="AG46" s="174"/>
      <c r="AH46" s="189"/>
      <c r="AI46" s="189"/>
      <c r="AN46" s="189"/>
      <c r="AW46" s="174"/>
      <c r="AY46" s="210"/>
      <c r="AZ46" s="174"/>
      <c r="BA46" s="158"/>
      <c r="BB46" s="11"/>
      <c r="BC46" s="11"/>
      <c r="BD46" s="56"/>
      <c r="BE46" s="11"/>
      <c r="BF46" s="11"/>
      <c r="BG46" s="11"/>
      <c r="BH46" s="11"/>
      <c r="BI46" s="11"/>
      <c r="BJ46" s="11"/>
      <c r="BK46" s="11"/>
    </row>
    <row r="47" spans="2:63" ht="16.5" thickBot="1">
      <c r="B47" s="177"/>
      <c r="C47" s="379"/>
      <c r="D47" s="178"/>
      <c r="E47" s="1147" t="s">
        <v>107</v>
      </c>
      <c r="F47" s="1530">
        <v>5</v>
      </c>
      <c r="G47" s="1531">
        <v>5</v>
      </c>
      <c r="H47" s="166" t="s">
        <v>80</v>
      </c>
      <c r="I47" s="1525">
        <v>63.12</v>
      </c>
      <c r="J47" s="1526">
        <v>60</v>
      </c>
      <c r="K47" s="79"/>
      <c r="L47" s="41"/>
      <c r="M47" s="103"/>
      <c r="O47" s="1338" t="s">
        <v>360</v>
      </c>
      <c r="P47" s="1313">
        <f>F42</f>
        <v>69.599999999999994</v>
      </c>
      <c r="Q47" s="1188">
        <f>G42</f>
        <v>59.2</v>
      </c>
      <c r="R47" s="41"/>
      <c r="S47" s="1339"/>
      <c r="T47" s="41"/>
      <c r="U47" s="41"/>
      <c r="V47" s="41"/>
      <c r="W47" s="41"/>
      <c r="X47" s="41"/>
      <c r="Y47" s="103"/>
      <c r="Z47" s="11"/>
      <c r="AA47" s="317"/>
      <c r="AB47" s="328"/>
      <c r="AC47" s="242"/>
      <c r="AD47" s="189"/>
      <c r="AE47" s="174"/>
      <c r="AF47" s="189"/>
      <c r="AG47" s="174"/>
      <c r="AH47" s="189"/>
      <c r="AI47" s="189"/>
      <c r="AN47" s="174"/>
      <c r="AW47" s="174"/>
      <c r="AY47" s="11"/>
      <c r="AZ47" s="11"/>
      <c r="BA47" s="11"/>
      <c r="BB47" s="11"/>
      <c r="BC47" s="189"/>
      <c r="BD47" s="189"/>
      <c r="BE47" s="189"/>
      <c r="BF47" s="11"/>
      <c r="BG47" s="11"/>
      <c r="BH47" s="11"/>
      <c r="BI47" s="11"/>
      <c r="BJ47" s="11"/>
      <c r="BK47" s="11"/>
    </row>
    <row r="48" spans="2:63" ht="16.5" thickBot="1">
      <c r="B48" s="1898" t="s">
        <v>81</v>
      </c>
      <c r="C48" s="238"/>
      <c r="O48" s="11"/>
      <c r="P48" s="11"/>
      <c r="Q48" s="11"/>
      <c r="R48" s="11"/>
      <c r="S48" s="11"/>
      <c r="T48" s="11"/>
      <c r="U48" s="11"/>
      <c r="V48" s="11"/>
      <c r="W48" s="174"/>
      <c r="X48" s="1114"/>
      <c r="Y48" s="1253"/>
      <c r="Z48" s="11"/>
      <c r="AA48" s="1522"/>
      <c r="AB48" s="189"/>
      <c r="AC48" s="198"/>
      <c r="AD48" s="189"/>
      <c r="AE48" s="174"/>
      <c r="AF48" s="189"/>
      <c r="AG48" s="174"/>
      <c r="AH48" s="189"/>
      <c r="AI48" s="189"/>
      <c r="AN48" s="186"/>
      <c r="AW48" s="174"/>
      <c r="AY48" s="189"/>
      <c r="AZ48" s="608"/>
      <c r="BA48" s="189"/>
      <c r="BB48" s="11"/>
      <c r="BC48" s="189"/>
      <c r="BD48" s="608"/>
      <c r="BE48" s="189"/>
      <c r="BF48" s="11"/>
      <c r="BG48" s="11"/>
      <c r="BH48" s="11"/>
      <c r="BI48" s="11"/>
      <c r="BJ48" s="11"/>
      <c r="BK48" s="11"/>
    </row>
    <row r="49" spans="2:63" ht="14.25" customHeight="1" thickBot="1">
      <c r="B49" s="1520" t="s">
        <v>239</v>
      </c>
      <c r="C49" s="217"/>
      <c r="D49" s="313"/>
      <c r="E49" s="51"/>
      <c r="F49" s="245" t="s">
        <v>250</v>
      </c>
      <c r="G49" s="273"/>
      <c r="H49" s="53"/>
      <c r="I49" s="53"/>
      <c r="J49" s="68"/>
      <c r="K49" s="1520" t="s">
        <v>490</v>
      </c>
      <c r="L49" s="217"/>
      <c r="M49" s="199"/>
      <c r="O49" s="1104" t="s">
        <v>239</v>
      </c>
      <c r="P49" s="1103"/>
      <c r="Q49" s="1103"/>
      <c r="R49" s="1168"/>
      <c r="S49" s="53"/>
      <c r="T49" s="53"/>
      <c r="U49" s="53"/>
      <c r="V49" s="53"/>
      <c r="W49" s="53"/>
      <c r="X49" s="53"/>
      <c r="Y49" s="68"/>
      <c r="Z49" s="11"/>
      <c r="AA49" s="190"/>
      <c r="AB49" s="189"/>
      <c r="AC49" s="189"/>
      <c r="AD49" s="189"/>
      <c r="AE49" s="189"/>
      <c r="AF49" s="189"/>
      <c r="AG49" s="174"/>
      <c r="AH49" s="174"/>
      <c r="AI49" s="189"/>
      <c r="AN49" s="186"/>
      <c r="AW49" s="174"/>
      <c r="AY49" s="189"/>
      <c r="AZ49" s="189"/>
      <c r="BA49" s="189"/>
      <c r="BB49" s="11"/>
      <c r="BC49" s="189"/>
      <c r="BD49" s="189"/>
      <c r="BE49" s="189"/>
      <c r="BF49" s="11"/>
      <c r="BG49" s="11"/>
      <c r="BH49" s="11"/>
      <c r="BI49" s="11"/>
      <c r="BJ49" s="11"/>
      <c r="BK49" s="11"/>
    </row>
    <row r="50" spans="2:63" ht="12" customHeight="1" thickBot="1">
      <c r="B50" s="1466" t="s">
        <v>28</v>
      </c>
      <c r="C50" s="606" t="s">
        <v>188</v>
      </c>
      <c r="D50" s="583" t="s">
        <v>157</v>
      </c>
      <c r="E50" s="450" t="s">
        <v>154</v>
      </c>
      <c r="F50" s="318" t="s">
        <v>155</v>
      </c>
      <c r="G50" s="342" t="s">
        <v>156</v>
      </c>
      <c r="H50" s="340" t="s">
        <v>154</v>
      </c>
      <c r="I50" s="320" t="s">
        <v>155</v>
      </c>
      <c r="J50" s="321" t="s">
        <v>156</v>
      </c>
      <c r="K50" s="434" t="s">
        <v>154</v>
      </c>
      <c r="L50" s="320" t="s">
        <v>155</v>
      </c>
      <c r="M50" s="321" t="s">
        <v>156</v>
      </c>
      <c r="O50" s="1091" t="s">
        <v>154</v>
      </c>
      <c r="P50" s="1092" t="s">
        <v>155</v>
      </c>
      <c r="Q50" s="1093" t="s">
        <v>156</v>
      </c>
      <c r="R50" s="97"/>
      <c r="S50" s="1094" t="s">
        <v>154</v>
      </c>
      <c r="T50" s="1094" t="s">
        <v>155</v>
      </c>
      <c r="U50" s="1095" t="s">
        <v>156</v>
      </c>
      <c r="V50" s="97"/>
      <c r="W50" s="1094" t="s">
        <v>154</v>
      </c>
      <c r="X50" s="1094" t="s">
        <v>155</v>
      </c>
      <c r="Y50" s="1095" t="s">
        <v>156</v>
      </c>
      <c r="Z50" s="11"/>
      <c r="AA50" s="190"/>
      <c r="AB50" s="280"/>
      <c r="AC50" s="189"/>
      <c r="AD50" s="314"/>
      <c r="AE50" s="315"/>
      <c r="AF50" s="189"/>
      <c r="AG50" s="158"/>
      <c r="AH50" s="189"/>
      <c r="AI50" s="189"/>
      <c r="AN50" s="186"/>
      <c r="AW50" s="186"/>
      <c r="AY50" s="189"/>
      <c r="AZ50" s="189"/>
      <c r="BA50" s="189"/>
      <c r="BB50" s="11"/>
      <c r="BC50" s="329"/>
      <c r="BD50" s="56"/>
      <c r="BE50" s="189"/>
      <c r="BF50" s="11"/>
      <c r="BG50" s="11"/>
      <c r="BH50" s="11"/>
      <c r="BI50" s="11"/>
      <c r="BJ50" s="11"/>
      <c r="BK50" s="11"/>
    </row>
    <row r="51" spans="2:63" ht="13.5" customHeight="1">
      <c r="B51" s="964" t="s">
        <v>275</v>
      </c>
      <c r="C51" s="1508" t="s">
        <v>357</v>
      </c>
      <c r="D51" s="1509" t="s">
        <v>276</v>
      </c>
      <c r="E51" s="1458" t="s">
        <v>476</v>
      </c>
      <c r="F51" s="1459">
        <v>80.099999999999994</v>
      </c>
      <c r="G51" s="1460">
        <v>44.9</v>
      </c>
      <c r="H51" s="915" t="s">
        <v>326</v>
      </c>
      <c r="I51" s="620"/>
      <c r="J51" s="306"/>
      <c r="K51" s="255" t="s">
        <v>358</v>
      </c>
      <c r="L51" s="272">
        <v>30.75</v>
      </c>
      <c r="M51" s="276">
        <v>30.75</v>
      </c>
      <c r="O51" s="1142" t="s">
        <v>434</v>
      </c>
      <c r="P51" s="1096">
        <f>D55</f>
        <v>20</v>
      </c>
      <c r="Q51" s="1210">
        <f>D55</f>
        <v>20</v>
      </c>
      <c r="R51" s="11"/>
      <c r="S51" s="1312" t="s">
        <v>107</v>
      </c>
      <c r="T51" s="1121">
        <f>F54+I58+L52</f>
        <v>8.3000000000000007</v>
      </c>
      <c r="U51" s="1214">
        <f>G54+J58+M52</f>
        <v>8.3000000000000007</v>
      </c>
      <c r="V51" s="11"/>
      <c r="W51" s="1116" t="s">
        <v>435</v>
      </c>
      <c r="X51" s="161"/>
      <c r="Y51" s="164"/>
      <c r="Z51" s="11"/>
      <c r="AA51" s="190"/>
      <c r="AB51" s="189"/>
      <c r="AC51" s="242"/>
      <c r="AD51" s="189"/>
      <c r="AE51" s="242"/>
      <c r="AF51" s="189"/>
      <c r="AG51" s="186"/>
      <c r="AH51" s="189"/>
      <c r="AI51" s="189"/>
      <c r="AN51" s="186"/>
      <c r="AW51" s="186"/>
      <c r="AY51" s="189"/>
      <c r="AZ51" s="205"/>
      <c r="BA51" s="189"/>
      <c r="BB51" s="11"/>
      <c r="BC51" s="11"/>
      <c r="BD51" s="205"/>
      <c r="BE51" s="189"/>
      <c r="BF51" s="11"/>
      <c r="BG51" s="11"/>
      <c r="BH51" s="11"/>
      <c r="BI51" s="11"/>
    </row>
    <row r="52" spans="2:63" ht="12" customHeight="1">
      <c r="B52" s="971" t="s">
        <v>149</v>
      </c>
      <c r="C52" s="641" t="s">
        <v>356</v>
      </c>
      <c r="D52" s="666"/>
      <c r="E52" s="741" t="s">
        <v>103</v>
      </c>
      <c r="F52" s="810">
        <v>11.3</v>
      </c>
      <c r="G52" s="842">
        <v>11.3</v>
      </c>
      <c r="H52" s="846" t="s">
        <v>104</v>
      </c>
      <c r="I52" s="524">
        <v>0.6</v>
      </c>
      <c r="J52" s="598">
        <v>0.6</v>
      </c>
      <c r="K52" s="723" t="s">
        <v>107</v>
      </c>
      <c r="L52" s="815">
        <v>4</v>
      </c>
      <c r="M52" s="817">
        <v>4</v>
      </c>
      <c r="O52" s="1140" t="s">
        <v>436</v>
      </c>
      <c r="P52" s="1097">
        <f>F52+D54</f>
        <v>41.3</v>
      </c>
      <c r="Q52" s="1211">
        <f>G52+D54</f>
        <v>41.3</v>
      </c>
      <c r="R52" s="11"/>
      <c r="S52" s="908" t="s">
        <v>116</v>
      </c>
      <c r="T52" s="1119">
        <f>F57+L59</f>
        <v>8.85</v>
      </c>
      <c r="U52" s="1210">
        <f>G57+M59</f>
        <v>8.85</v>
      </c>
      <c r="V52" s="11"/>
      <c r="W52" s="910" t="s">
        <v>137</v>
      </c>
      <c r="X52" s="1097">
        <f>I54+L58</f>
        <v>20.59</v>
      </c>
      <c r="Y52" s="1149">
        <f>J54+M58</f>
        <v>20.59</v>
      </c>
      <c r="Z52" s="11"/>
      <c r="AA52" s="190"/>
      <c r="AB52" s="189"/>
      <c r="AC52" s="242"/>
      <c r="AD52" s="189"/>
      <c r="AE52" s="242"/>
      <c r="AF52" s="189"/>
      <c r="AG52" s="186"/>
      <c r="AH52" s="189"/>
      <c r="AI52" s="189"/>
      <c r="AN52" s="189"/>
      <c r="AW52" s="186"/>
      <c r="AY52" s="350"/>
      <c r="AZ52" s="350"/>
      <c r="BA52" s="609"/>
      <c r="BB52" s="11"/>
      <c r="BC52" s="3"/>
      <c r="BD52" s="205"/>
      <c r="BE52" s="11"/>
      <c r="BF52" s="11"/>
      <c r="BG52" s="11"/>
      <c r="BH52" s="11"/>
      <c r="BI52" s="11"/>
    </row>
    <row r="53" spans="2:63" ht="12" customHeight="1">
      <c r="B53" s="986" t="s">
        <v>9</v>
      </c>
      <c r="C53" s="786" t="s">
        <v>254</v>
      </c>
      <c r="D53" s="685">
        <v>200</v>
      </c>
      <c r="E53" s="741" t="s">
        <v>105</v>
      </c>
      <c r="F53" s="810">
        <v>12</v>
      </c>
      <c r="G53" s="842">
        <v>12</v>
      </c>
      <c r="H53" s="568" t="s">
        <v>106</v>
      </c>
      <c r="I53" s="524">
        <v>19.73</v>
      </c>
      <c r="J53" s="598">
        <v>19.73</v>
      </c>
      <c r="K53" s="723" t="s">
        <v>106</v>
      </c>
      <c r="L53" s="815">
        <v>55.35</v>
      </c>
      <c r="M53" s="817">
        <v>55.35</v>
      </c>
      <c r="O53" s="1140" t="s">
        <v>104</v>
      </c>
      <c r="P53" s="1097">
        <f>I52</f>
        <v>0.6</v>
      </c>
      <c r="Q53" s="1210">
        <f>J52</f>
        <v>0.6</v>
      </c>
      <c r="R53" s="11"/>
      <c r="S53" s="1112" t="s">
        <v>441</v>
      </c>
      <c r="T53" s="1192">
        <f>U53/1000/0.04</f>
        <v>0.08</v>
      </c>
      <c r="U53" s="1212">
        <f>G55</f>
        <v>3.2</v>
      </c>
      <c r="V53" s="11"/>
      <c r="W53" s="1099" t="s">
        <v>439</v>
      </c>
      <c r="X53" s="1097">
        <f>I56</f>
        <v>1.8</v>
      </c>
      <c r="Y53" s="1149">
        <f>J56</f>
        <v>1.8</v>
      </c>
      <c r="Z53" s="11"/>
      <c r="AA53" s="190"/>
      <c r="AB53" s="190"/>
      <c r="AC53" s="242"/>
      <c r="AD53" s="189"/>
      <c r="AE53" s="242"/>
      <c r="AF53" s="189"/>
      <c r="AG53" s="186"/>
      <c r="AH53" s="189"/>
      <c r="AI53" s="189"/>
      <c r="AN53" s="189"/>
      <c r="AW53" s="337"/>
      <c r="AY53" s="11"/>
      <c r="AZ53" s="205"/>
      <c r="BA53" s="189"/>
      <c r="BB53" s="11"/>
      <c r="BC53" s="206"/>
      <c r="BD53" s="174"/>
      <c r="BE53" s="170"/>
      <c r="BF53" s="11"/>
      <c r="BG53" s="11"/>
      <c r="BH53" s="11"/>
      <c r="BI53" s="11"/>
    </row>
    <row r="54" spans="2:63" ht="13.5" customHeight="1">
      <c r="B54" s="622" t="s">
        <v>10</v>
      </c>
      <c r="C54" s="171" t="s">
        <v>11</v>
      </c>
      <c r="D54" s="684">
        <v>30</v>
      </c>
      <c r="E54" s="705" t="s">
        <v>107</v>
      </c>
      <c r="F54" s="813">
        <v>1.8</v>
      </c>
      <c r="G54" s="842">
        <v>1.8</v>
      </c>
      <c r="H54" s="846" t="s">
        <v>90</v>
      </c>
      <c r="I54" s="813">
        <v>3.09</v>
      </c>
      <c r="J54" s="814">
        <v>3.09</v>
      </c>
      <c r="K54" s="705" t="s">
        <v>109</v>
      </c>
      <c r="L54" s="820">
        <v>0.41</v>
      </c>
      <c r="M54" s="821">
        <v>0.41</v>
      </c>
      <c r="O54" s="1140" t="s">
        <v>450</v>
      </c>
      <c r="P54" s="1097">
        <f>L51</f>
        <v>30.75</v>
      </c>
      <c r="Q54" s="1218">
        <f>M51</f>
        <v>30.75</v>
      </c>
      <c r="R54" s="11"/>
      <c r="S54" s="908" t="s">
        <v>71</v>
      </c>
      <c r="T54" s="1097">
        <f>L60</f>
        <v>0.84</v>
      </c>
      <c r="U54" s="1210">
        <f>M60</f>
        <v>0.84</v>
      </c>
      <c r="V54" s="11"/>
      <c r="W54" s="1099" t="s">
        <v>113</v>
      </c>
      <c r="X54" s="1097">
        <f>I57+L57</f>
        <v>16.105</v>
      </c>
      <c r="Y54" s="1149">
        <f>J57+M57</f>
        <v>13.54</v>
      </c>
      <c r="Z54" s="11"/>
      <c r="AA54" s="190"/>
      <c r="AB54" s="326"/>
      <c r="AC54" s="242"/>
      <c r="AD54" s="189"/>
      <c r="AE54" s="242"/>
      <c r="AF54" s="189"/>
      <c r="AG54" s="174"/>
      <c r="AH54" s="189"/>
      <c r="AI54" s="189"/>
      <c r="AN54" s="206"/>
      <c r="AW54" s="337"/>
      <c r="AY54" s="11"/>
      <c r="AZ54" s="56"/>
      <c r="BA54" s="11"/>
      <c r="BB54" s="11"/>
      <c r="BC54" s="206"/>
      <c r="BD54" s="242"/>
      <c r="BE54" s="170"/>
      <c r="BF54" s="11"/>
      <c r="BG54" s="11"/>
      <c r="BH54" s="11"/>
      <c r="BI54" s="11"/>
    </row>
    <row r="55" spans="2:63" ht="13.5" customHeight="1">
      <c r="B55" s="986" t="s">
        <v>10</v>
      </c>
      <c r="C55" s="786" t="s">
        <v>16</v>
      </c>
      <c r="D55" s="685">
        <v>20</v>
      </c>
      <c r="E55" s="705" t="s">
        <v>129</v>
      </c>
      <c r="F55" s="813" t="s">
        <v>278</v>
      </c>
      <c r="G55" s="842">
        <v>3.2</v>
      </c>
      <c r="H55" s="846" t="s">
        <v>124</v>
      </c>
      <c r="I55" s="813">
        <v>2.6</v>
      </c>
      <c r="J55" s="814">
        <v>2.6</v>
      </c>
      <c r="K55" s="726" t="s">
        <v>359</v>
      </c>
      <c r="L55" s="11"/>
      <c r="M55" s="100"/>
      <c r="O55" s="1142" t="s">
        <v>390</v>
      </c>
      <c r="P55" s="1192">
        <f>X57</f>
        <v>115.745</v>
      </c>
      <c r="Q55" s="1218">
        <f>Y57</f>
        <v>96.64</v>
      </c>
      <c r="R55" s="11"/>
      <c r="S55" s="908" t="s">
        <v>75</v>
      </c>
      <c r="T55" s="1097">
        <f>I61+L54</f>
        <v>0.48499999999999999</v>
      </c>
      <c r="U55" s="1210">
        <f>J61+M54</f>
        <v>0.48499999999999999</v>
      </c>
      <c r="V55" s="11"/>
      <c r="W55" s="1099" t="s">
        <v>92</v>
      </c>
      <c r="X55" s="1097">
        <f>I59</f>
        <v>10.26</v>
      </c>
      <c r="Y55" s="1149">
        <f>J59</f>
        <v>8.2100000000000009</v>
      </c>
      <c r="AA55" s="190"/>
      <c r="AB55" s="189"/>
      <c r="AC55" s="242"/>
      <c r="AD55" s="189"/>
      <c r="AE55" s="242"/>
      <c r="AF55" s="189"/>
      <c r="AG55" s="174"/>
      <c r="AH55" s="331"/>
      <c r="AI55" s="189"/>
      <c r="AN55" s="189"/>
      <c r="AW55" s="337"/>
      <c r="AY55" s="11"/>
      <c r="AZ55" s="56"/>
      <c r="BA55" s="11"/>
      <c r="BB55" s="11"/>
      <c r="BC55" s="11"/>
      <c r="BD55" s="11"/>
      <c r="BE55" s="11"/>
      <c r="BF55" s="11"/>
      <c r="BG55" s="11"/>
      <c r="BH55" s="11"/>
      <c r="BI55" s="11"/>
    </row>
    <row r="56" spans="2:63" ht="14.25" customHeight="1">
      <c r="B56" s="1510" t="s">
        <v>13</v>
      </c>
      <c r="C56" s="786" t="s">
        <v>486</v>
      </c>
      <c r="D56" s="685">
        <v>90</v>
      </c>
      <c r="E56" s="705" t="s">
        <v>142</v>
      </c>
      <c r="F56" s="815">
        <v>6</v>
      </c>
      <c r="G56" s="817">
        <v>6</v>
      </c>
      <c r="H56" s="846" t="s">
        <v>93</v>
      </c>
      <c r="I56" s="1315">
        <v>1.8</v>
      </c>
      <c r="J56" s="878">
        <v>1.8</v>
      </c>
      <c r="K56" s="724" t="s">
        <v>100</v>
      </c>
      <c r="L56" s="877">
        <v>66.989999999999995</v>
      </c>
      <c r="M56" s="878">
        <v>52.5</v>
      </c>
      <c r="O56" s="1142" t="s">
        <v>449</v>
      </c>
      <c r="P56" s="1111">
        <f>D56</f>
        <v>90</v>
      </c>
      <c r="Q56" s="1217">
        <f>D56</f>
        <v>90</v>
      </c>
      <c r="R56" s="11"/>
      <c r="S56" s="908" t="s">
        <v>229</v>
      </c>
      <c r="T56" s="1097">
        <f>I60</f>
        <v>2.5999999999999999E-2</v>
      </c>
      <c r="U56" s="1202">
        <f>J60</f>
        <v>2.5999999999999999E-2</v>
      </c>
      <c r="V56" s="11"/>
      <c r="W56" s="1099" t="s">
        <v>100</v>
      </c>
      <c r="X56" s="1097">
        <f>L56</f>
        <v>66.989999999999995</v>
      </c>
      <c r="Y56" s="1150">
        <f>M56</f>
        <v>52.5</v>
      </c>
      <c r="AA56" s="190"/>
      <c r="AB56" s="189"/>
      <c r="AC56" s="174"/>
      <c r="AD56" s="189"/>
      <c r="AE56" s="242"/>
      <c r="AF56" s="189"/>
      <c r="AG56" s="174"/>
      <c r="AH56" s="189"/>
      <c r="AI56" s="189"/>
      <c r="AN56" s="206"/>
      <c r="AU56" s="11"/>
      <c r="AV56" s="11"/>
      <c r="AW56" s="337"/>
      <c r="AX56" s="11"/>
      <c r="AY56" s="11"/>
      <c r="AZ56" s="56"/>
      <c r="BA56" s="11"/>
      <c r="BB56" s="11"/>
      <c r="BC56" s="11"/>
      <c r="BD56" s="11"/>
      <c r="BE56" s="11"/>
      <c r="BF56" s="11"/>
      <c r="BG56" s="11"/>
      <c r="BH56" s="11"/>
      <c r="BI56" s="11"/>
    </row>
    <row r="57" spans="2:63" ht="13.5" customHeight="1">
      <c r="B57" s="87"/>
      <c r="C57" s="179"/>
      <c r="D57" s="11"/>
      <c r="E57" s="723" t="s">
        <v>116</v>
      </c>
      <c r="F57" s="815">
        <v>3.6</v>
      </c>
      <c r="G57" s="817">
        <v>3.6</v>
      </c>
      <c r="H57" s="846" t="s">
        <v>133</v>
      </c>
      <c r="I57" s="813">
        <v>1.5449999999999999</v>
      </c>
      <c r="J57" s="814">
        <v>1.29</v>
      </c>
      <c r="K57" s="725" t="s">
        <v>314</v>
      </c>
      <c r="L57" s="864">
        <v>14.56</v>
      </c>
      <c r="M57" s="879">
        <v>12.25</v>
      </c>
      <c r="O57" s="1203" t="s">
        <v>444</v>
      </c>
      <c r="P57" s="1096">
        <f>D53</f>
        <v>200</v>
      </c>
      <c r="Q57" s="1210">
        <f>D53</f>
        <v>200</v>
      </c>
      <c r="R57" s="11"/>
      <c r="S57" s="863" t="s">
        <v>142</v>
      </c>
      <c r="T57" s="909">
        <f>F56</f>
        <v>6</v>
      </c>
      <c r="U57" s="1210">
        <f>G56</f>
        <v>6</v>
      </c>
      <c r="V57" s="11"/>
      <c r="W57" s="1100" t="s">
        <v>391</v>
      </c>
      <c r="X57" s="1234">
        <f>SUM(X52:X56)</f>
        <v>115.745</v>
      </c>
      <c r="Y57" s="1183">
        <f>SUM(Y52:Y56)</f>
        <v>96.64</v>
      </c>
      <c r="AA57" s="317"/>
      <c r="AB57" s="328"/>
      <c r="AC57" s="242"/>
      <c r="AD57" s="189"/>
      <c r="AE57" s="242"/>
      <c r="AF57" s="189"/>
      <c r="AG57" s="174"/>
      <c r="AH57" s="189"/>
      <c r="AI57" s="189"/>
      <c r="AN57" s="189"/>
      <c r="AU57" s="11"/>
      <c r="AV57" s="11"/>
      <c r="AW57" s="337"/>
      <c r="AX57" s="11"/>
      <c r="AY57" s="189"/>
      <c r="AZ57" s="189"/>
      <c r="BA57" s="189"/>
      <c r="BB57" s="11"/>
      <c r="BC57" s="11"/>
      <c r="BD57" s="11"/>
      <c r="BE57" s="11"/>
      <c r="BF57" s="11"/>
      <c r="BG57" s="11"/>
      <c r="BH57" s="11"/>
      <c r="BI57" s="11"/>
    </row>
    <row r="58" spans="2:63" ht="13.5" customHeight="1">
      <c r="B58" s="176"/>
      <c r="C58" s="183"/>
      <c r="D58" s="189"/>
      <c r="E58" s="87"/>
      <c r="F58" s="11"/>
      <c r="G58" s="100"/>
      <c r="H58" s="846" t="s">
        <v>94</v>
      </c>
      <c r="I58" s="813">
        <v>2.5</v>
      </c>
      <c r="J58" s="814">
        <v>2.5</v>
      </c>
      <c r="K58" s="725" t="s">
        <v>315</v>
      </c>
      <c r="L58" s="864">
        <v>17.5</v>
      </c>
      <c r="M58" s="879">
        <v>17.5</v>
      </c>
      <c r="O58" s="724" t="s">
        <v>477</v>
      </c>
      <c r="P58" s="1121">
        <f>F51</f>
        <v>80.099999999999994</v>
      </c>
      <c r="Q58" s="1212">
        <f>G51</f>
        <v>44.9</v>
      </c>
      <c r="R58" s="11"/>
      <c r="S58" s="11"/>
      <c r="T58" s="11"/>
      <c r="U58" s="11"/>
      <c r="V58" s="11"/>
      <c r="W58" s="11"/>
      <c r="X58" s="11"/>
      <c r="Y58" s="1204"/>
      <c r="AA58" s="1154"/>
      <c r="AB58" s="189"/>
      <c r="AC58" s="189"/>
      <c r="AD58" s="189"/>
      <c r="AE58" s="242"/>
      <c r="AF58" s="189"/>
      <c r="AG58" s="174"/>
      <c r="AH58" s="189"/>
      <c r="AI58" s="189"/>
      <c r="AN58" s="189"/>
      <c r="AU58" s="11"/>
      <c r="AV58" s="11"/>
      <c r="AW58" s="189"/>
      <c r="AX58" s="11"/>
      <c r="AY58" s="189"/>
      <c r="AZ58" s="608"/>
      <c r="BA58" s="189"/>
      <c r="BB58" s="11"/>
      <c r="BC58" s="11"/>
      <c r="BD58" s="11"/>
      <c r="BE58" s="11"/>
      <c r="BF58" s="11"/>
      <c r="BG58" s="11"/>
      <c r="BH58" s="11"/>
      <c r="BI58" s="11"/>
    </row>
    <row r="59" spans="2:63" ht="11.25" customHeight="1">
      <c r="B59" s="176"/>
      <c r="C59" s="183"/>
      <c r="D59" s="189"/>
      <c r="E59" s="1342"/>
      <c r="F59" s="66"/>
      <c r="G59" s="100"/>
      <c r="H59" s="846" t="s">
        <v>92</v>
      </c>
      <c r="I59" s="813">
        <v>10.26</v>
      </c>
      <c r="J59" s="814">
        <v>8.2100000000000009</v>
      </c>
      <c r="K59" s="880" t="s">
        <v>116</v>
      </c>
      <c r="L59" s="864">
        <v>5.25</v>
      </c>
      <c r="M59" s="879">
        <v>5.25</v>
      </c>
      <c r="O59" s="1140" t="s">
        <v>82</v>
      </c>
      <c r="P59" s="1121">
        <f>F53</f>
        <v>12</v>
      </c>
      <c r="Q59" s="1213">
        <f>G53</f>
        <v>12</v>
      </c>
      <c r="R59" s="11"/>
      <c r="S59" s="11"/>
      <c r="T59" s="11"/>
      <c r="U59" s="11"/>
      <c r="V59" s="11"/>
      <c r="W59" s="812" t="s">
        <v>390</v>
      </c>
      <c r="X59" s="1113">
        <f>I54+I56+I57+I59+L56+L57+L58</f>
        <v>115.745</v>
      </c>
      <c r="Y59" s="1205">
        <f>J54+J56+J57+J59+M56+M57+M58</f>
        <v>96.64</v>
      </c>
      <c r="AA59" s="280"/>
      <c r="AB59" s="280"/>
      <c r="AC59" s="189"/>
      <c r="AD59" s="189"/>
      <c r="AE59" s="242"/>
      <c r="AF59" s="189"/>
      <c r="AG59" s="174"/>
      <c r="AH59" s="331"/>
      <c r="AI59" s="189"/>
      <c r="AN59" s="148"/>
      <c r="AU59" s="11"/>
      <c r="AV59" s="11"/>
      <c r="AW59" s="189"/>
      <c r="AX59" s="11"/>
      <c r="AY59" s="189"/>
      <c r="AZ59" s="189"/>
      <c r="BA59" s="189"/>
      <c r="BB59" s="11"/>
      <c r="BC59" s="11"/>
      <c r="BD59" s="11"/>
      <c r="BE59" s="11"/>
      <c r="BF59" s="11"/>
      <c r="BG59" s="11"/>
      <c r="BH59" s="11"/>
      <c r="BI59" s="11"/>
    </row>
    <row r="60" spans="2:63" ht="13.5" customHeight="1" thickBot="1">
      <c r="B60" s="176"/>
      <c r="C60" s="179"/>
      <c r="D60" s="189"/>
      <c r="E60" s="450"/>
      <c r="F60" s="325"/>
      <c r="G60" s="342"/>
      <c r="H60" s="902" t="s">
        <v>110</v>
      </c>
      <c r="I60" s="813">
        <v>2.5999999999999999E-2</v>
      </c>
      <c r="J60" s="814">
        <v>2.5999999999999999E-2</v>
      </c>
      <c r="K60" s="724" t="s">
        <v>71</v>
      </c>
      <c r="L60" s="864">
        <v>0.84</v>
      </c>
      <c r="M60" s="879">
        <v>0.84</v>
      </c>
      <c r="O60" s="1187" t="s">
        <v>91</v>
      </c>
      <c r="P60" s="1313">
        <f>I55</f>
        <v>2.6</v>
      </c>
      <c r="Q60" s="1188">
        <f>J55</f>
        <v>2.6</v>
      </c>
      <c r="R60" s="41"/>
      <c r="S60" s="41"/>
      <c r="T60" s="41"/>
      <c r="U60" s="41"/>
      <c r="V60" s="41"/>
      <c r="W60" s="41"/>
      <c r="X60" s="41"/>
      <c r="Y60" s="1340"/>
      <c r="AA60" s="186"/>
      <c r="AB60" s="189"/>
      <c r="AC60" s="242"/>
      <c r="AD60" s="189"/>
      <c r="AE60" s="242"/>
      <c r="AF60" s="189"/>
      <c r="AG60" s="174"/>
      <c r="AH60" s="189"/>
      <c r="AI60" s="189"/>
      <c r="AN60" s="148"/>
      <c r="AO60" s="206"/>
      <c r="AP60" s="174"/>
      <c r="AQ60" s="158"/>
      <c r="AU60" s="11"/>
      <c r="AV60" s="11"/>
      <c r="AW60" s="189"/>
      <c r="AX60" s="11"/>
      <c r="AY60" s="189"/>
      <c r="AZ60" s="56"/>
      <c r="BA60" s="189"/>
      <c r="BB60" s="11"/>
      <c r="BC60" s="11"/>
      <c r="BD60" s="11"/>
      <c r="BE60" s="11"/>
      <c r="BF60" s="11"/>
      <c r="BG60" s="11"/>
      <c r="BH60" s="11"/>
      <c r="BI60" s="11"/>
    </row>
    <row r="61" spans="2:63" ht="15" customHeight="1" thickBot="1">
      <c r="B61" s="881"/>
      <c r="C61" s="882"/>
      <c r="D61" s="1341"/>
      <c r="E61" s="550"/>
      <c r="F61" s="596"/>
      <c r="G61" s="916"/>
      <c r="H61" s="748" t="s">
        <v>109</v>
      </c>
      <c r="I61" s="758">
        <v>7.4999999999999997E-2</v>
      </c>
      <c r="J61" s="759">
        <v>7.4999999999999997E-2</v>
      </c>
      <c r="K61" s="883"/>
      <c r="L61" s="884"/>
      <c r="M61" s="885"/>
      <c r="R61" s="11"/>
      <c r="S61" s="11"/>
      <c r="T61" s="11"/>
      <c r="U61" s="11"/>
      <c r="V61" s="11"/>
      <c r="AA61" s="1522"/>
      <c r="AB61" s="189"/>
      <c r="AC61" s="242"/>
      <c r="AD61" s="331"/>
      <c r="AE61" s="242"/>
      <c r="AF61" s="189"/>
      <c r="AG61" s="174"/>
      <c r="AH61" s="189"/>
      <c r="AI61" s="189"/>
      <c r="AN61" s="148"/>
      <c r="AO61" s="206"/>
      <c r="AP61" s="197"/>
      <c r="AQ61" s="809"/>
      <c r="AU61" s="11"/>
      <c r="AV61" s="126"/>
      <c r="AW61" s="189"/>
      <c r="AX61" s="11"/>
      <c r="AY61" s="11"/>
      <c r="AZ61" s="205"/>
      <c r="BA61" s="189"/>
      <c r="BB61" s="11"/>
      <c r="BC61" s="11"/>
      <c r="BD61" s="11"/>
      <c r="BE61" s="11"/>
      <c r="BF61" s="11"/>
      <c r="BG61" s="11"/>
      <c r="BH61" s="11"/>
      <c r="BI61" s="11"/>
    </row>
    <row r="62" spans="2:63" ht="12.75" customHeight="1">
      <c r="C62" s="238"/>
      <c r="U62" s="11"/>
      <c r="V62" s="11"/>
      <c r="W62" s="11"/>
      <c r="X62" s="31"/>
      <c r="Y62" s="212"/>
      <c r="AA62" s="190"/>
      <c r="AB62" s="190"/>
      <c r="AC62" s="242"/>
      <c r="AD62" s="189"/>
      <c r="AE62" s="242"/>
      <c r="AF62" s="189"/>
      <c r="AG62" s="248"/>
      <c r="AH62" s="189"/>
      <c r="AI62" s="189"/>
      <c r="AN62" s="148"/>
      <c r="AO62" s="206"/>
      <c r="AP62" s="174"/>
      <c r="AQ62" s="158"/>
      <c r="AR62" s="286"/>
      <c r="AS62" s="11"/>
      <c r="AU62" s="11"/>
      <c r="AV62" s="115"/>
      <c r="AW62" s="904"/>
      <c r="AX62" s="11"/>
      <c r="AY62" s="350"/>
      <c r="AZ62" s="205"/>
      <c r="BA62" s="11"/>
      <c r="BB62" s="11"/>
      <c r="BC62" s="11"/>
      <c r="BD62" s="11"/>
      <c r="BE62" s="11"/>
      <c r="BF62" s="11"/>
      <c r="BG62" s="11"/>
      <c r="BH62" s="11"/>
      <c r="BI62" s="11"/>
    </row>
    <row r="63" spans="2:63" ht="13.5" customHeight="1">
      <c r="B63" s="148"/>
      <c r="C63" s="148"/>
      <c r="D63" s="148"/>
      <c r="E63" s="231" t="s">
        <v>316</v>
      </c>
      <c r="F63" s="231"/>
      <c r="G63" s="231"/>
      <c r="H63" s="231"/>
      <c r="I63" s="231"/>
      <c r="J63" s="231"/>
      <c r="K63" s="231"/>
      <c r="L63" s="231"/>
      <c r="M63" s="148"/>
      <c r="R63" s="261" t="s">
        <v>455</v>
      </c>
      <c r="T63" s="2"/>
      <c r="U63" s="2" t="s">
        <v>453</v>
      </c>
      <c r="V63" s="1089"/>
      <c r="W63" s="12"/>
      <c r="AA63" s="190"/>
      <c r="AB63" s="326"/>
      <c r="AC63" s="242"/>
      <c r="AD63" s="189"/>
      <c r="AE63" s="174"/>
      <c r="AF63" s="174"/>
      <c r="AG63" s="174"/>
      <c r="AH63" s="174"/>
      <c r="AI63" s="148"/>
      <c r="AN63" s="148"/>
      <c r="AO63" s="206"/>
      <c r="AP63" s="174"/>
      <c r="AQ63" s="158"/>
      <c r="AR63" s="189"/>
      <c r="AS63" s="189"/>
      <c r="AT63" s="189"/>
      <c r="AU63" s="174"/>
      <c r="AV63" s="188"/>
      <c r="AW63" s="254"/>
      <c r="AX63" s="11"/>
      <c r="AY63" s="11"/>
      <c r="AZ63" s="11"/>
      <c r="BA63" s="11"/>
      <c r="BB63" s="11"/>
      <c r="BC63" s="316"/>
      <c r="BD63" s="205"/>
      <c r="BE63" s="189"/>
      <c r="BF63" s="11"/>
      <c r="BG63" s="11"/>
      <c r="BH63" s="11"/>
      <c r="BI63" s="11"/>
    </row>
    <row r="64" spans="2:63" ht="14.25" customHeight="1">
      <c r="B64" s="1818" t="s">
        <v>624</v>
      </c>
      <c r="C64" s="232"/>
      <c r="D64" s="148"/>
      <c r="E64" s="148"/>
      <c r="F64" s="148"/>
      <c r="G64" s="233"/>
      <c r="H64" s="233"/>
      <c r="I64" s="233"/>
      <c r="J64" s="233"/>
      <c r="K64" s="234"/>
      <c r="L64" s="233"/>
      <c r="M64" s="148"/>
      <c r="O64" s="2" t="s">
        <v>153</v>
      </c>
      <c r="U64" s="88"/>
      <c r="V64" s="159"/>
      <c r="W64" s="106"/>
      <c r="AA64" s="190"/>
      <c r="AB64" s="189"/>
      <c r="AC64" s="242"/>
      <c r="AD64" s="314"/>
      <c r="AE64" s="315"/>
      <c r="AF64" s="189"/>
      <c r="AG64" s="158"/>
      <c r="AH64" s="189"/>
      <c r="AI64" s="148"/>
      <c r="AN64" s="148"/>
      <c r="AO64" s="206"/>
      <c r="AP64" s="174"/>
      <c r="AQ64" s="158"/>
      <c r="AR64" s="298"/>
      <c r="AS64" s="189"/>
      <c r="AT64" s="291"/>
      <c r="AU64" s="174"/>
      <c r="AV64" s="170"/>
      <c r="AW64" s="287"/>
      <c r="AX64" s="11"/>
      <c r="AY64" s="11"/>
      <c r="AZ64" s="11"/>
      <c r="BA64" s="11"/>
      <c r="BB64" s="11"/>
      <c r="BC64" s="11"/>
      <c r="BD64" s="56"/>
      <c r="BE64" s="11"/>
      <c r="BF64" s="11"/>
      <c r="BG64" s="11"/>
      <c r="BH64" s="11"/>
      <c r="BI64" s="11"/>
    </row>
    <row r="65" spans="2:61" ht="13.5" customHeight="1">
      <c r="B65" s="148"/>
      <c r="C65" s="148"/>
      <c r="D65" s="148"/>
      <c r="E65" s="148"/>
      <c r="F65" s="235"/>
      <c r="G65" s="244" t="s">
        <v>138</v>
      </c>
      <c r="H65" s="227"/>
      <c r="I65" s="148"/>
      <c r="J65" s="148" t="str">
        <f>K4</f>
        <v>ОСЕНЬ</v>
      </c>
      <c r="K65" s="148"/>
      <c r="L65" s="148"/>
      <c r="M65" s="1896">
        <v>0.25</v>
      </c>
      <c r="O65" s="159" t="s">
        <v>191</v>
      </c>
      <c r="Q65" s="1090" t="s">
        <v>432</v>
      </c>
      <c r="T65" s="911"/>
      <c r="U65" s="261" t="s">
        <v>392</v>
      </c>
      <c r="W65" s="159" t="s">
        <v>393</v>
      </c>
      <c r="AA65" s="190"/>
      <c r="AB65" s="190"/>
      <c r="AC65" s="174"/>
      <c r="AD65" s="189"/>
      <c r="AE65" s="242"/>
      <c r="AF65" s="189"/>
      <c r="AG65" s="186"/>
      <c r="AH65" s="189"/>
      <c r="AI65" s="148"/>
      <c r="AN65" s="148"/>
      <c r="AO65" s="206"/>
      <c r="AP65" s="174"/>
      <c r="AQ65" s="158"/>
      <c r="AR65" s="189"/>
      <c r="AS65" s="338"/>
      <c r="AT65" s="189"/>
      <c r="AU65" s="174"/>
      <c r="AV65" s="170"/>
      <c r="AW65" s="287"/>
      <c r="AX65" s="11"/>
      <c r="AY65" s="11"/>
      <c r="BC65" s="11"/>
      <c r="BD65" s="56"/>
      <c r="BE65" s="11"/>
      <c r="BF65" s="11"/>
      <c r="BG65" s="11"/>
      <c r="BH65" s="11"/>
      <c r="BI65" s="11"/>
    </row>
    <row r="66" spans="2:61" ht="14.25" customHeight="1" thickBot="1">
      <c r="B66" s="233" t="str">
        <f>B4</f>
        <v>возрастная категория: 7-11 лет</v>
      </c>
      <c r="C66" s="238"/>
      <c r="O66" s="912" t="s">
        <v>394</v>
      </c>
      <c r="S66" s="933"/>
      <c r="T66" t="s">
        <v>433</v>
      </c>
      <c r="Y66" s="106"/>
      <c r="AA66" s="190"/>
      <c r="AB66" s="328"/>
      <c r="AC66" s="242"/>
      <c r="AD66" s="189"/>
      <c r="AE66" s="242"/>
      <c r="AF66" s="189"/>
      <c r="AG66" s="186"/>
      <c r="AH66" s="189"/>
      <c r="AI66" s="148"/>
      <c r="AN66" s="148"/>
      <c r="AO66" s="210"/>
      <c r="AP66" s="174"/>
      <c r="AQ66" s="158"/>
      <c r="AR66" s="186"/>
      <c r="AS66" s="338"/>
      <c r="AT66" s="189"/>
      <c r="AU66" s="174"/>
      <c r="AV66" s="170"/>
      <c r="AW66" s="287"/>
      <c r="AX66" s="11"/>
      <c r="AY66" s="11"/>
      <c r="BC66" s="11"/>
      <c r="BD66" s="56"/>
      <c r="BE66" s="11"/>
      <c r="BF66" s="11"/>
      <c r="BG66" s="11"/>
      <c r="BH66" s="11"/>
      <c r="BI66" s="11"/>
    </row>
    <row r="67" spans="2:61" ht="16.5" thickBot="1">
      <c r="B67" s="239" t="s">
        <v>2</v>
      </c>
      <c r="C67" s="1801" t="s">
        <v>511</v>
      </c>
      <c r="D67" s="240" t="s">
        <v>4</v>
      </c>
      <c r="E67" s="241" t="s">
        <v>83</v>
      </c>
      <c r="F67" s="200"/>
      <c r="G67" s="200"/>
      <c r="H67" s="200"/>
      <c r="I67" s="200"/>
      <c r="J67" s="200"/>
      <c r="K67" s="200"/>
      <c r="L67" s="200"/>
      <c r="M67" s="194"/>
      <c r="O67" s="1104" t="s">
        <v>240</v>
      </c>
      <c r="P67" s="1103"/>
      <c r="Q67" s="1103"/>
      <c r="R67" s="1168"/>
      <c r="S67" s="53"/>
      <c r="T67" s="53"/>
      <c r="U67" s="53"/>
      <c r="V67" s="53"/>
      <c r="W67" s="53"/>
      <c r="X67" s="53"/>
      <c r="Y67" s="68"/>
      <c r="AA67" s="190"/>
      <c r="AB67" s="328"/>
      <c r="AC67" s="242"/>
      <c r="AD67" s="189"/>
      <c r="AE67" s="242"/>
      <c r="AF67" s="189"/>
      <c r="AG67" s="186"/>
      <c r="AH67" s="189"/>
      <c r="AI67" s="148"/>
      <c r="AN67" s="148"/>
      <c r="AO67" s="174"/>
      <c r="AP67" s="201"/>
      <c r="AQ67" s="339"/>
      <c r="AR67" s="189"/>
      <c r="AS67" s="189"/>
      <c r="AT67" s="189"/>
      <c r="AU67" s="190"/>
      <c r="AV67" s="170"/>
      <c r="AW67" s="287"/>
      <c r="AX67" s="11"/>
      <c r="AY67" s="11"/>
      <c r="BC67" s="11"/>
      <c r="BD67" s="56"/>
      <c r="BE67" s="11"/>
      <c r="BF67" s="11"/>
      <c r="BG67" s="11"/>
      <c r="BH67" s="11"/>
      <c r="BI67" s="11"/>
    </row>
    <row r="68" spans="2:61" ht="15.75" thickBot="1">
      <c r="B68" s="204" t="s">
        <v>5</v>
      </c>
      <c r="C68" s="150"/>
      <c r="D68" s="182" t="s">
        <v>84</v>
      </c>
      <c r="E68" s="176"/>
      <c r="F68" s="189"/>
      <c r="G68" s="189"/>
      <c r="H68" s="189"/>
      <c r="I68" s="189"/>
      <c r="J68" s="189"/>
      <c r="K68" s="11"/>
      <c r="L68" s="11"/>
      <c r="M68" s="100"/>
      <c r="O68" s="1091" t="s">
        <v>154</v>
      </c>
      <c r="P68" s="1092" t="s">
        <v>155</v>
      </c>
      <c r="Q68" s="1093" t="s">
        <v>156</v>
      </c>
      <c r="R68" s="97"/>
      <c r="S68" s="1094" t="s">
        <v>154</v>
      </c>
      <c r="T68" s="1094" t="s">
        <v>155</v>
      </c>
      <c r="U68" s="1095" t="s">
        <v>156</v>
      </c>
      <c r="V68" s="97"/>
      <c r="W68" s="1094" t="s">
        <v>154</v>
      </c>
      <c r="X68" s="1094" t="s">
        <v>155</v>
      </c>
      <c r="Y68" s="1095" t="s">
        <v>156</v>
      </c>
      <c r="AD68" s="189"/>
      <c r="AE68" s="242"/>
      <c r="AF68" s="189"/>
      <c r="AG68" s="174"/>
      <c r="AH68" s="189"/>
      <c r="AI68" s="148"/>
      <c r="AN68" s="148"/>
      <c r="AO68" s="174"/>
      <c r="AP68" s="192"/>
      <c r="AQ68" s="212"/>
      <c r="AR68" s="189"/>
      <c r="AS68" s="189"/>
      <c r="AT68" s="189"/>
      <c r="AU68" s="190"/>
      <c r="AV68" s="188"/>
      <c r="AW68" s="287"/>
      <c r="AX68" s="11"/>
      <c r="AY68" s="11"/>
      <c r="BC68" s="11"/>
      <c r="BD68" s="56"/>
      <c r="BE68" s="11"/>
      <c r="BF68" s="11"/>
      <c r="BG68" s="11"/>
      <c r="BH68" s="11"/>
      <c r="BI68" s="11"/>
    </row>
    <row r="69" spans="2:61" ht="16.5" thickBot="1">
      <c r="B69" s="1901" t="s">
        <v>240</v>
      </c>
      <c r="C69" s="225"/>
      <c r="D69" s="275"/>
      <c r="E69" s="51"/>
      <c r="F69" s="228" t="s">
        <v>206</v>
      </c>
      <c r="G69" s="459"/>
      <c r="H69" s="53"/>
      <c r="I69" s="53"/>
      <c r="J69" s="68"/>
      <c r="K69" s="433" t="s">
        <v>66</v>
      </c>
      <c r="L69" s="221"/>
      <c r="M69" s="199"/>
      <c r="O69" s="1142" t="s">
        <v>434</v>
      </c>
      <c r="P69" s="1096">
        <f>D74</f>
        <v>30</v>
      </c>
      <c r="Q69" s="1210">
        <f>D74</f>
        <v>30</v>
      </c>
      <c r="R69" s="11"/>
      <c r="S69" s="1312" t="s">
        <v>116</v>
      </c>
      <c r="T69" s="1131">
        <f>F73</f>
        <v>6.5</v>
      </c>
      <c r="U69" s="1311">
        <f>G73</f>
        <v>6.5</v>
      </c>
      <c r="V69" s="11"/>
      <c r="W69" s="1116" t="s">
        <v>435</v>
      </c>
      <c r="X69" s="161"/>
      <c r="Y69" s="164"/>
      <c r="AD69" s="189"/>
      <c r="AE69" s="242"/>
      <c r="AF69" s="189"/>
      <c r="AG69" s="174"/>
      <c r="AH69" s="189"/>
      <c r="AI69" s="148"/>
      <c r="AN69" s="148"/>
      <c r="AO69" s="174"/>
      <c r="AP69" s="170"/>
      <c r="AQ69" s="212"/>
      <c r="AR69" s="189"/>
      <c r="AS69" s="189"/>
      <c r="AT69" s="188"/>
      <c r="AU69" s="190"/>
      <c r="AV69" s="188"/>
      <c r="AW69" s="287"/>
      <c r="AX69" s="11"/>
      <c r="AY69" s="11"/>
      <c r="BC69" s="11"/>
      <c r="BD69" s="56"/>
      <c r="BE69" s="11"/>
      <c r="BF69" s="11"/>
      <c r="BG69" s="11"/>
      <c r="BH69" s="11"/>
      <c r="BI69" s="11"/>
    </row>
    <row r="70" spans="2:61" ht="15.75" thickBot="1">
      <c r="B70" s="532" t="s">
        <v>414</v>
      </c>
      <c r="C70" s="533" t="s">
        <v>487</v>
      </c>
      <c r="D70" s="1473">
        <v>60</v>
      </c>
      <c r="E70" s="324" t="s">
        <v>154</v>
      </c>
      <c r="F70" s="318" t="s">
        <v>155</v>
      </c>
      <c r="G70" s="342" t="s">
        <v>156</v>
      </c>
      <c r="H70" s="455" t="s">
        <v>154</v>
      </c>
      <c r="I70" s="318" t="s">
        <v>155</v>
      </c>
      <c r="J70" s="342" t="s">
        <v>156</v>
      </c>
      <c r="K70" s="347" t="s">
        <v>154</v>
      </c>
      <c r="L70" s="320" t="s">
        <v>155</v>
      </c>
      <c r="M70" s="345" t="s">
        <v>156</v>
      </c>
      <c r="O70" s="1140" t="s">
        <v>436</v>
      </c>
      <c r="P70" s="1097">
        <f>D73</f>
        <v>30</v>
      </c>
      <c r="Q70" s="1211">
        <f>D73</f>
        <v>30</v>
      </c>
      <c r="R70" s="11"/>
      <c r="S70" s="908" t="s">
        <v>71</v>
      </c>
      <c r="T70" s="1097">
        <f>L76</f>
        <v>10</v>
      </c>
      <c r="U70" s="1210">
        <f>M76</f>
        <v>10</v>
      </c>
      <c r="V70" s="11"/>
      <c r="W70" s="910" t="s">
        <v>137</v>
      </c>
      <c r="X70" s="1097">
        <f>F76</f>
        <v>10.4</v>
      </c>
      <c r="Y70" s="1149">
        <f>G76</f>
        <v>10.4</v>
      </c>
      <c r="AD70" s="189"/>
      <c r="AE70" s="242"/>
      <c r="AF70" s="189"/>
      <c r="AG70" s="174"/>
      <c r="AH70" s="189"/>
      <c r="AI70" s="148"/>
      <c r="AN70" s="148"/>
      <c r="AO70" s="186"/>
      <c r="AP70" s="188"/>
      <c r="AQ70" s="212"/>
      <c r="AR70" s="189"/>
      <c r="AS70" s="189"/>
      <c r="AT70" s="428"/>
      <c r="AU70" s="186"/>
      <c r="AV70" s="188"/>
      <c r="AW70" s="487"/>
      <c r="AX70" s="11"/>
      <c r="AY70" s="11"/>
      <c r="BC70" s="11"/>
      <c r="BD70" s="56"/>
      <c r="BE70" s="11"/>
      <c r="BF70" s="11"/>
      <c r="BG70" s="11"/>
      <c r="BH70" s="11"/>
      <c r="BI70" s="11"/>
    </row>
    <row r="71" spans="2:61" ht="15.75" thickBot="1">
      <c r="B71" s="986" t="s">
        <v>23</v>
      </c>
      <c r="C71" s="786" t="s">
        <v>139</v>
      </c>
      <c r="D71" s="1481" t="s">
        <v>327</v>
      </c>
      <c r="E71" s="277" t="s">
        <v>111</v>
      </c>
      <c r="F71" s="278">
        <v>73.569999999999993</v>
      </c>
      <c r="G71" s="1346">
        <v>63.2</v>
      </c>
      <c r="H71" s="1349" t="s">
        <v>109</v>
      </c>
      <c r="I71" s="278">
        <v>1</v>
      </c>
      <c r="J71" s="279">
        <v>1</v>
      </c>
      <c r="K71" s="566" t="s">
        <v>313</v>
      </c>
      <c r="L71" s="483">
        <v>70.8</v>
      </c>
      <c r="M71" s="484">
        <v>60</v>
      </c>
      <c r="O71" s="1140" t="s">
        <v>140</v>
      </c>
      <c r="P71" s="1119">
        <f>F72</f>
        <v>44.2</v>
      </c>
      <c r="Q71" s="1218">
        <f>G72</f>
        <v>44.2</v>
      </c>
      <c r="R71" s="11"/>
      <c r="S71" s="908" t="s">
        <v>73</v>
      </c>
      <c r="T71" s="1097">
        <f>L74</f>
        <v>1.25</v>
      </c>
      <c r="U71" s="1210">
        <f>M74</f>
        <v>1.25</v>
      </c>
      <c r="V71" s="11"/>
      <c r="W71" s="1099" t="s">
        <v>113</v>
      </c>
      <c r="X71" s="1097">
        <f>F74</f>
        <v>7.8</v>
      </c>
      <c r="Y71" s="1152">
        <f>G74</f>
        <v>6.5</v>
      </c>
      <c r="AD71" s="189"/>
      <c r="AE71" s="242"/>
      <c r="AF71" s="189"/>
      <c r="AG71" s="174"/>
      <c r="AH71" s="189"/>
      <c r="AI71" s="148"/>
      <c r="AN71" s="148"/>
      <c r="AO71" s="174"/>
      <c r="AP71" s="170"/>
      <c r="AQ71" s="212"/>
      <c r="AR71" s="189"/>
      <c r="AS71" s="189"/>
      <c r="AT71" s="188"/>
      <c r="AU71" s="186"/>
      <c r="AV71" s="188"/>
      <c r="AW71" s="487"/>
      <c r="BC71" s="11"/>
      <c r="BD71" s="56"/>
      <c r="BE71" s="11"/>
      <c r="BF71" s="11"/>
      <c r="BG71" s="11"/>
      <c r="BH71" s="11"/>
      <c r="BI71" s="11"/>
    </row>
    <row r="72" spans="2:61" ht="15.75" thickBot="1">
      <c r="B72" s="986" t="s">
        <v>20</v>
      </c>
      <c r="C72" s="786" t="s">
        <v>118</v>
      </c>
      <c r="D72" s="1483">
        <v>200</v>
      </c>
      <c r="E72" s="706" t="s">
        <v>140</v>
      </c>
      <c r="F72" s="903">
        <v>44.2</v>
      </c>
      <c r="G72" s="1347">
        <v>44.2</v>
      </c>
      <c r="H72" s="812" t="s">
        <v>106</v>
      </c>
      <c r="I72" s="813">
        <v>104</v>
      </c>
      <c r="J72" s="842">
        <v>104</v>
      </c>
      <c r="K72" s="566"/>
      <c r="L72" s="483"/>
      <c r="M72" s="484"/>
      <c r="O72" s="1142" t="s">
        <v>390</v>
      </c>
      <c r="P72" s="1119">
        <f>X74</f>
        <v>102</v>
      </c>
      <c r="Q72" s="1218">
        <f>Y74</f>
        <v>87.3</v>
      </c>
      <c r="R72" s="11"/>
      <c r="S72" s="908" t="s">
        <v>75</v>
      </c>
      <c r="T72" s="1097">
        <f>I71</f>
        <v>1</v>
      </c>
      <c r="U72" s="1210">
        <f>J71</f>
        <v>1</v>
      </c>
      <c r="V72" s="11"/>
      <c r="W72" s="1099" t="s">
        <v>92</v>
      </c>
      <c r="X72" s="1097">
        <f>F75</f>
        <v>13</v>
      </c>
      <c r="Y72" s="1149">
        <f>G75</f>
        <v>10.4</v>
      </c>
      <c r="AD72" s="189"/>
      <c r="AE72" s="242"/>
      <c r="AF72" s="189"/>
      <c r="AG72" s="174"/>
      <c r="AH72" s="189"/>
      <c r="AI72" s="148"/>
      <c r="AN72" s="148"/>
      <c r="AO72" s="174"/>
      <c r="AP72" s="188"/>
      <c r="AQ72" s="212"/>
      <c r="AR72" s="189"/>
      <c r="AS72" s="189"/>
      <c r="AT72" s="188"/>
      <c r="AU72" s="186"/>
      <c r="AV72" s="188"/>
      <c r="AW72" s="254"/>
      <c r="BC72" s="11"/>
      <c r="BD72" s="56"/>
      <c r="BE72" s="11"/>
      <c r="BF72" s="11"/>
      <c r="BG72" s="11"/>
      <c r="BH72" s="11"/>
      <c r="BI72" s="11"/>
    </row>
    <row r="73" spans="2:61" ht="16.5" thickBot="1">
      <c r="B73" s="1482" t="s">
        <v>10</v>
      </c>
      <c r="C73" s="786" t="s">
        <v>11</v>
      </c>
      <c r="D73" s="1481">
        <v>30</v>
      </c>
      <c r="E73" s="706" t="s">
        <v>116</v>
      </c>
      <c r="F73" s="852">
        <v>6.5</v>
      </c>
      <c r="G73" s="1348">
        <v>6.5</v>
      </c>
      <c r="H73" s="580"/>
      <c r="I73" s="11"/>
      <c r="J73" s="11"/>
      <c r="K73" s="1351" t="s">
        <v>118</v>
      </c>
      <c r="L73" s="217"/>
      <c r="M73" s="199"/>
      <c r="O73" s="1142" t="s">
        <v>452</v>
      </c>
      <c r="P73" s="1097">
        <f>D75</f>
        <v>90</v>
      </c>
      <c r="Q73" s="1217">
        <f>D75</f>
        <v>90</v>
      </c>
      <c r="R73" s="11"/>
      <c r="S73" s="908"/>
      <c r="T73" s="1097"/>
      <c r="U73" s="1202"/>
      <c r="V73" s="11"/>
      <c r="W73" s="1099" t="s">
        <v>437</v>
      </c>
      <c r="X73" s="1097">
        <f>L71</f>
        <v>70.8</v>
      </c>
      <c r="Y73" s="1182">
        <f>M71</f>
        <v>60</v>
      </c>
      <c r="AA73" s="190"/>
      <c r="AB73" s="189"/>
      <c r="AC73" s="198"/>
      <c r="AD73" s="189"/>
      <c r="AE73" s="242"/>
      <c r="AF73" s="189"/>
      <c r="AG73" s="174"/>
      <c r="AH73" s="189"/>
      <c r="AI73" s="148"/>
      <c r="AN73" s="148"/>
      <c r="AO73" s="174"/>
      <c r="AP73" s="170"/>
      <c r="AQ73" s="212"/>
      <c r="AR73" s="189"/>
      <c r="AS73" s="189"/>
      <c r="AT73" s="212"/>
      <c r="AU73" s="337"/>
      <c r="AV73" s="337"/>
      <c r="AW73" s="907"/>
      <c r="AZ73" s="104"/>
      <c r="BC73" s="11"/>
      <c r="BD73" s="56"/>
      <c r="BE73" s="11"/>
      <c r="BF73" s="11"/>
      <c r="BG73" s="11"/>
      <c r="BH73" s="11"/>
      <c r="BI73" s="11"/>
    </row>
    <row r="74" spans="2:61" ht="16.5" thickBot="1">
      <c r="B74" s="1482" t="s">
        <v>10</v>
      </c>
      <c r="C74" s="786" t="s">
        <v>16</v>
      </c>
      <c r="D74" s="1481">
        <v>30</v>
      </c>
      <c r="E74" s="706" t="s">
        <v>141</v>
      </c>
      <c r="F74" s="852">
        <v>7.8</v>
      </c>
      <c r="G74" s="1348">
        <v>6.5</v>
      </c>
      <c r="H74" s="580"/>
      <c r="I74" s="11"/>
      <c r="J74" s="100"/>
      <c r="K74" s="253" t="s">
        <v>122</v>
      </c>
      <c r="L74" s="251">
        <v>1.25</v>
      </c>
      <c r="M74" s="262">
        <v>1.25</v>
      </c>
      <c r="O74" s="1343" t="s">
        <v>111</v>
      </c>
      <c r="P74" s="1146">
        <f>F71</f>
        <v>73.569999999999993</v>
      </c>
      <c r="Q74" s="1188">
        <f>G71</f>
        <v>63.2</v>
      </c>
      <c r="R74" s="41"/>
      <c r="S74" s="139"/>
      <c r="T74" s="41"/>
      <c r="U74" s="41"/>
      <c r="V74" s="41"/>
      <c r="W74" s="1344" t="s">
        <v>391</v>
      </c>
      <c r="X74" s="1151">
        <f>SUM(X70:X73)</f>
        <v>102</v>
      </c>
      <c r="Y74" s="1345">
        <f>SUM(Y70:Y73)</f>
        <v>87.3</v>
      </c>
      <c r="AA74" s="317"/>
      <c r="AB74" s="189"/>
      <c r="AC74" s="242"/>
      <c r="AD74" s="189"/>
      <c r="AE74" s="242"/>
      <c r="AF74" s="189"/>
      <c r="AG74" s="174"/>
      <c r="AH74" s="189"/>
      <c r="AI74" s="148"/>
      <c r="AN74" s="148"/>
      <c r="AO74" s="190"/>
      <c r="AP74" s="193"/>
      <c r="AQ74" s="212"/>
      <c r="AR74" s="189"/>
      <c r="AS74" s="189"/>
      <c r="AT74" s="189"/>
      <c r="AU74" s="337"/>
      <c r="AV74" s="337"/>
      <c r="AW74" s="907"/>
      <c r="AY74" s="189"/>
      <c r="AZ74" s="56"/>
      <c r="BA74" s="11"/>
      <c r="BC74" s="11"/>
      <c r="BD74" s="56"/>
      <c r="BE74" s="11"/>
      <c r="BF74" s="11"/>
      <c r="BG74" s="11"/>
      <c r="BH74" s="11"/>
      <c r="BI74" s="11"/>
    </row>
    <row r="75" spans="2:61" ht="16.5" thickBot="1">
      <c r="B75" s="1510" t="s">
        <v>13</v>
      </c>
      <c r="C75" s="786" t="s">
        <v>486</v>
      </c>
      <c r="D75" s="1479">
        <v>90</v>
      </c>
      <c r="E75" s="706" t="s">
        <v>92</v>
      </c>
      <c r="F75" s="852">
        <v>13</v>
      </c>
      <c r="G75" s="1348">
        <v>10.4</v>
      </c>
      <c r="H75" s="1350"/>
      <c r="I75" s="189"/>
      <c r="J75" s="175"/>
      <c r="K75" s="846" t="s">
        <v>106</v>
      </c>
      <c r="L75" s="813">
        <v>66</v>
      </c>
      <c r="M75" s="842">
        <v>66</v>
      </c>
      <c r="R75" s="11"/>
      <c r="S75" s="11"/>
      <c r="T75" s="11"/>
      <c r="U75" s="11"/>
      <c r="V75" s="11"/>
      <c r="AA75" s="1522"/>
      <c r="AB75" s="174"/>
      <c r="AC75" s="329"/>
      <c r="AD75" s="189"/>
      <c r="AE75" s="242"/>
      <c r="AF75" s="189"/>
      <c r="AG75" s="174"/>
      <c r="AH75" s="331"/>
      <c r="AI75" s="148"/>
      <c r="AN75" s="148"/>
      <c r="AO75" s="189"/>
      <c r="AP75" s="189"/>
      <c r="AQ75" s="212"/>
      <c r="AR75" s="189"/>
      <c r="AS75" s="189"/>
      <c r="AT75" s="174"/>
      <c r="AU75" s="337"/>
      <c r="AV75" s="337"/>
      <c r="AW75" s="907"/>
      <c r="AY75" s="11"/>
      <c r="AZ75" s="205"/>
      <c r="BA75" s="189"/>
      <c r="BC75" s="206"/>
      <c r="BD75" s="174"/>
      <c r="BE75" s="170"/>
      <c r="BF75" s="11"/>
      <c r="BG75" s="11"/>
      <c r="BH75" s="11"/>
      <c r="BI75" s="11"/>
    </row>
    <row r="76" spans="2:61" ht="17.25" customHeight="1" thickBot="1">
      <c r="B76" s="176"/>
      <c r="C76" s="179"/>
      <c r="D76" s="189"/>
      <c r="E76" s="706" t="s">
        <v>90</v>
      </c>
      <c r="F76" s="852">
        <v>10.4</v>
      </c>
      <c r="G76" s="1348">
        <v>10.4</v>
      </c>
      <c r="H76" s="1350"/>
      <c r="I76" s="189"/>
      <c r="J76" s="175"/>
      <c r="K76" s="568" t="s">
        <v>71</v>
      </c>
      <c r="L76" s="524">
        <v>10</v>
      </c>
      <c r="M76" s="529">
        <v>10</v>
      </c>
      <c r="O76" s="1104" t="s">
        <v>241</v>
      </c>
      <c r="P76" s="1103"/>
      <c r="Q76" s="1103"/>
      <c r="R76" s="1168"/>
      <c r="S76" s="53"/>
      <c r="T76" s="53"/>
      <c r="U76" s="53"/>
      <c r="V76" s="53"/>
      <c r="W76" s="53"/>
      <c r="X76" s="53"/>
      <c r="Y76" s="68"/>
      <c r="AA76" s="190"/>
      <c r="AB76" s="189"/>
      <c r="AC76" s="242"/>
      <c r="AD76" s="189"/>
      <c r="AE76" s="242"/>
      <c r="AF76" s="189"/>
      <c r="AG76" s="248"/>
      <c r="AH76" s="189"/>
      <c r="AI76" s="148"/>
      <c r="AN76" s="148"/>
      <c r="AO76" s="189"/>
      <c r="AP76" s="189"/>
      <c r="AQ76" s="212"/>
      <c r="AR76" s="189"/>
      <c r="AS76" s="189"/>
      <c r="AT76" s="174"/>
      <c r="AU76" s="337"/>
      <c r="AV76" s="337"/>
      <c r="AW76" s="907"/>
      <c r="AY76" s="206"/>
      <c r="AZ76" s="174"/>
      <c r="BA76" s="170"/>
      <c r="BC76" s="206"/>
      <c r="BD76" s="242"/>
      <c r="BE76" s="170"/>
      <c r="BF76" s="11"/>
      <c r="BG76" s="11"/>
      <c r="BH76" s="11"/>
      <c r="BI76" s="11"/>
    </row>
    <row r="77" spans="2:61" ht="16.5" thickBot="1">
      <c r="B77" s="79"/>
      <c r="C77" s="379"/>
      <c r="D77" s="41"/>
      <c r="E77" s="79"/>
      <c r="F77" s="41"/>
      <c r="G77" s="41"/>
      <c r="H77" s="1339"/>
      <c r="I77" s="41"/>
      <c r="J77" s="103"/>
      <c r="K77" s="748" t="s">
        <v>265</v>
      </c>
      <c r="L77" s="732">
        <v>150</v>
      </c>
      <c r="M77" s="733">
        <v>150</v>
      </c>
      <c r="O77" s="1091" t="s">
        <v>154</v>
      </c>
      <c r="P77" s="1092" t="s">
        <v>155</v>
      </c>
      <c r="Q77" s="1093" t="s">
        <v>156</v>
      </c>
      <c r="R77" s="97"/>
      <c r="S77" s="1094" t="s">
        <v>154</v>
      </c>
      <c r="T77" s="1094" t="s">
        <v>155</v>
      </c>
      <c r="U77" s="1095" t="s">
        <v>156</v>
      </c>
      <c r="V77" s="97"/>
      <c r="W77" s="1094" t="s">
        <v>154</v>
      </c>
      <c r="X77" s="1094" t="s">
        <v>155</v>
      </c>
      <c r="Y77" s="1095" t="s">
        <v>156</v>
      </c>
      <c r="AA77" s="190"/>
      <c r="AB77" s="189"/>
      <c r="AC77" s="189"/>
      <c r="AD77" s="189"/>
      <c r="AE77" s="189"/>
      <c r="AF77" s="189"/>
      <c r="AG77" s="189"/>
      <c r="AH77" s="189"/>
      <c r="AI77" s="189"/>
      <c r="AN77" s="148"/>
      <c r="AO77" s="189"/>
      <c r="AP77" s="189"/>
      <c r="AQ77" s="212"/>
      <c r="AR77" s="189"/>
      <c r="AS77" s="189"/>
      <c r="AT77" s="190"/>
      <c r="AU77" s="337"/>
      <c r="AV77" s="337"/>
      <c r="AW77" s="907"/>
      <c r="AY77" s="206"/>
      <c r="AZ77" s="242"/>
      <c r="BA77" s="170"/>
      <c r="BC77" s="11"/>
      <c r="BD77" s="11"/>
      <c r="BE77" s="11"/>
      <c r="BF77" s="11"/>
      <c r="BG77" s="11"/>
      <c r="BH77" s="11"/>
      <c r="BI77" s="11"/>
    </row>
    <row r="78" spans="2:61" ht="15.75">
      <c r="O78" s="1142" t="s">
        <v>434</v>
      </c>
      <c r="P78" s="1096">
        <f>D91</f>
        <v>20</v>
      </c>
      <c r="Q78" s="1210">
        <f>D91</f>
        <v>20</v>
      </c>
      <c r="R78" s="11"/>
      <c r="S78" s="1312" t="s">
        <v>82</v>
      </c>
      <c r="T78" s="1121">
        <f>F89+L88</f>
        <v>34.200000000000003</v>
      </c>
      <c r="U78" s="1210">
        <f>G89+M88</f>
        <v>33</v>
      </c>
      <c r="V78" s="11"/>
      <c r="W78" s="1116" t="s">
        <v>435</v>
      </c>
      <c r="X78" s="161"/>
      <c r="Y78" s="164"/>
      <c r="Z78" s="11"/>
      <c r="AA78" s="190"/>
      <c r="AB78" s="280"/>
      <c r="AC78" s="189"/>
      <c r="AD78" s="314"/>
      <c r="AE78" s="315"/>
      <c r="AF78" s="189"/>
      <c r="AG78" s="158"/>
      <c r="AH78" s="189"/>
      <c r="AI78" s="189"/>
      <c r="AO78" s="189"/>
      <c r="AP78" s="189"/>
      <c r="AQ78" s="212"/>
      <c r="AR78" s="189"/>
      <c r="AS78" s="189"/>
      <c r="AT78" s="190"/>
      <c r="AU78" s="189"/>
      <c r="AV78" s="337"/>
      <c r="AW78" s="907"/>
      <c r="BC78" s="11"/>
      <c r="BD78" s="11"/>
      <c r="BE78" s="11"/>
      <c r="BF78" s="11"/>
      <c r="BG78" s="11"/>
      <c r="BH78" s="11"/>
      <c r="BI78" s="11"/>
    </row>
    <row r="79" spans="2:61">
      <c r="O79" s="1140" t="s">
        <v>436</v>
      </c>
      <c r="P79" s="1097">
        <f>F88+D90</f>
        <v>52.6</v>
      </c>
      <c r="Q79" s="1211">
        <f>G88+D90</f>
        <v>52.6</v>
      </c>
      <c r="R79" s="11"/>
      <c r="S79" s="908" t="s">
        <v>91</v>
      </c>
      <c r="T79" s="1097">
        <f>I90</f>
        <v>1.1499999999999999</v>
      </c>
      <c r="U79" s="1210">
        <f>J90</f>
        <v>1.1499999999999999</v>
      </c>
      <c r="V79" s="11"/>
      <c r="W79" s="910" t="s">
        <v>298</v>
      </c>
      <c r="X79" s="1121">
        <f>L92</f>
        <v>80.58</v>
      </c>
      <c r="Y79" s="1149">
        <f>M92</f>
        <v>64.44</v>
      </c>
      <c r="AA79" s="190"/>
      <c r="AB79" s="189"/>
      <c r="AC79" s="242"/>
      <c r="AD79" s="189"/>
      <c r="AE79" s="174"/>
      <c r="AF79" s="189"/>
      <c r="AG79" s="186"/>
      <c r="AH79" s="189"/>
      <c r="AI79" s="189"/>
      <c r="AO79" s="189"/>
      <c r="AP79" s="189"/>
      <c r="AQ79" s="212"/>
      <c r="AR79" s="189"/>
      <c r="AS79" s="189"/>
      <c r="AT79" s="189"/>
      <c r="AU79" s="189"/>
      <c r="AV79" s="189"/>
      <c r="AW79" s="170"/>
      <c r="BC79" s="11"/>
      <c r="BD79" s="11"/>
      <c r="BE79" s="11"/>
      <c r="BF79" s="11"/>
      <c r="BG79" s="11"/>
      <c r="BH79" s="11"/>
      <c r="BI79" s="11"/>
    </row>
    <row r="80" spans="2:61">
      <c r="O80" s="1140" t="s">
        <v>104</v>
      </c>
      <c r="P80" s="1097">
        <f>F93+I87</f>
        <v>4.9000000000000004</v>
      </c>
      <c r="Q80" s="1210">
        <f>G93+J87</f>
        <v>4.9000000000000004</v>
      </c>
      <c r="R80" s="11"/>
      <c r="S80" s="908" t="s">
        <v>107</v>
      </c>
      <c r="T80" s="1097">
        <f>F91+F97+L96+I92+L89</f>
        <v>9.1999999999999993</v>
      </c>
      <c r="U80" s="1210">
        <f>G91+J92+M89+M96+G97</f>
        <v>9.1999999999999993</v>
      </c>
      <c r="V80" s="11"/>
      <c r="W80" s="910" t="s">
        <v>137</v>
      </c>
      <c r="X80" s="1097">
        <f>I89+L95</f>
        <v>8.66</v>
      </c>
      <c r="Y80" s="1149">
        <f>J89+M95</f>
        <v>8.66</v>
      </c>
      <c r="AA80" s="190"/>
      <c r="AB80" s="189"/>
      <c r="AC80" s="242"/>
      <c r="AD80" s="189"/>
      <c r="AE80" s="174"/>
      <c r="AF80" s="189"/>
      <c r="AG80" s="186"/>
      <c r="AH80" s="189"/>
      <c r="AI80" s="189"/>
      <c r="AO80" s="189"/>
      <c r="AP80" s="189"/>
      <c r="AQ80" s="212"/>
      <c r="AR80" s="189"/>
      <c r="AS80" s="189"/>
      <c r="AT80" s="189"/>
      <c r="AU80" s="293"/>
      <c r="AV80" s="189"/>
      <c r="AW80" s="189"/>
      <c r="BC80" s="11"/>
      <c r="BD80" s="11"/>
      <c r="BE80" s="11"/>
      <c r="BF80" s="11"/>
      <c r="BG80" s="11"/>
      <c r="BH80" s="11"/>
      <c r="BI80" s="11"/>
    </row>
    <row r="81" spans="2:59">
      <c r="C81" s="238"/>
      <c r="O81" s="1140" t="s">
        <v>65</v>
      </c>
      <c r="P81" s="1119">
        <f>L87</f>
        <v>140.80000000000001</v>
      </c>
      <c r="Q81" s="1326">
        <f>M87</f>
        <v>105.6</v>
      </c>
      <c r="R81" s="11"/>
      <c r="S81" s="908" t="s">
        <v>116</v>
      </c>
      <c r="T81" s="1097">
        <f>F96+L97</f>
        <v>4.7</v>
      </c>
      <c r="U81" s="1210">
        <f>G96+M97</f>
        <v>4.7</v>
      </c>
      <c r="V81" s="11"/>
      <c r="W81" s="1099" t="s">
        <v>439</v>
      </c>
      <c r="X81" s="1097">
        <f>I96</f>
        <v>2</v>
      </c>
      <c r="Y81" s="1149">
        <f>J96</f>
        <v>2</v>
      </c>
      <c r="AA81" s="190"/>
      <c r="AB81" s="189"/>
      <c r="AC81" s="242"/>
      <c r="AD81" s="189"/>
      <c r="AE81" s="174"/>
      <c r="AF81" s="189"/>
      <c r="AG81" s="186"/>
      <c r="AH81" s="189"/>
      <c r="AI81" s="189"/>
      <c r="AO81" s="189"/>
      <c r="AP81" s="189"/>
      <c r="AQ81" s="212"/>
      <c r="AR81" s="189"/>
      <c r="AS81" s="189"/>
      <c r="AT81" s="170"/>
      <c r="AU81" s="188"/>
      <c r="AV81" s="428"/>
      <c r="AW81" s="254"/>
      <c r="BC81" s="11"/>
      <c r="BD81" s="11"/>
      <c r="BE81" s="11"/>
      <c r="BF81" s="11"/>
      <c r="BG81" s="11"/>
    </row>
    <row r="82" spans="2:59" ht="15.75" thickBot="1">
      <c r="B82" s="1899" t="s">
        <v>138</v>
      </c>
      <c r="C82" s="23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O82" s="1142" t="s">
        <v>390</v>
      </c>
      <c r="P82" s="1192">
        <f>X85</f>
        <v>139.66999999999999</v>
      </c>
      <c r="Q82" s="1218">
        <f>Y85</f>
        <v>113.845</v>
      </c>
      <c r="R82" s="11"/>
      <c r="S82" s="1112" t="s">
        <v>441</v>
      </c>
      <c r="T82" s="1097">
        <f>U82/1000/0.04</f>
        <v>6.5000000000000002E-2</v>
      </c>
      <c r="U82" s="1210">
        <f>G92</f>
        <v>2.6</v>
      </c>
      <c r="V82" s="11"/>
      <c r="W82" s="1099" t="s">
        <v>440</v>
      </c>
      <c r="X82" s="1097">
        <f>L93</f>
        <v>16.5</v>
      </c>
      <c r="Y82" s="1220">
        <f>M93</f>
        <v>13.2</v>
      </c>
      <c r="AA82" s="190"/>
      <c r="AB82" s="326"/>
      <c r="AC82" s="242"/>
      <c r="AD82" s="189"/>
      <c r="AE82" s="174"/>
      <c r="AF82" s="189"/>
      <c r="AG82" s="174"/>
      <c r="AH82" s="189"/>
      <c r="AI82" s="189"/>
      <c r="AO82" s="189"/>
      <c r="AP82" s="189"/>
      <c r="AQ82" s="189"/>
      <c r="AR82" s="189"/>
      <c r="AS82" s="189"/>
      <c r="AT82" s="189"/>
      <c r="AU82" s="170"/>
      <c r="AV82" s="170"/>
      <c r="AW82" s="292"/>
      <c r="BC82" s="11"/>
      <c r="BD82" s="11"/>
      <c r="BE82" s="11"/>
      <c r="BF82" s="11"/>
      <c r="BG82" s="11"/>
    </row>
    <row r="83" spans="2:59" ht="15.75">
      <c r="B83" s="239" t="s">
        <v>2</v>
      </c>
      <c r="C83" s="1801" t="s">
        <v>511</v>
      </c>
      <c r="D83" s="240" t="s">
        <v>4</v>
      </c>
      <c r="E83" s="241" t="s">
        <v>83</v>
      </c>
      <c r="F83" s="200"/>
      <c r="G83" s="200"/>
      <c r="H83" s="200"/>
      <c r="I83" s="200"/>
      <c r="J83" s="200"/>
      <c r="K83" s="200"/>
      <c r="L83" s="200"/>
      <c r="M83" s="194"/>
      <c r="O83" s="1142" t="s">
        <v>452</v>
      </c>
      <c r="P83" s="1097"/>
      <c r="Q83" s="1217"/>
      <c r="R83" s="11"/>
      <c r="S83" s="908" t="s">
        <v>75</v>
      </c>
      <c r="T83" s="1097">
        <f>F95+L98+I95</f>
        <v>1.0900000000000001</v>
      </c>
      <c r="U83" s="1210">
        <f>G95+J95+M98</f>
        <v>1.0900000000000001</v>
      </c>
      <c r="V83" s="11"/>
      <c r="W83" s="1099" t="s">
        <v>113</v>
      </c>
      <c r="X83" s="1097">
        <f>F90+L94+I91</f>
        <v>25.09</v>
      </c>
      <c r="Y83" s="1152">
        <f>G90+J91+M94</f>
        <v>20.074999999999999</v>
      </c>
      <c r="AA83" s="1522"/>
      <c r="AB83" s="189"/>
      <c r="AC83" s="242"/>
      <c r="AD83" s="189"/>
      <c r="AE83" s="174"/>
      <c r="AF83" s="189"/>
      <c r="AG83" s="174"/>
      <c r="AH83" s="189"/>
      <c r="AI83" s="189"/>
      <c r="AO83" s="189"/>
      <c r="AP83" s="189"/>
      <c r="AQ83" s="189"/>
      <c r="AR83" s="189"/>
      <c r="AS83" s="189"/>
      <c r="AT83" s="189"/>
      <c r="AU83" s="170"/>
      <c r="AV83" s="170"/>
      <c r="AW83" s="254"/>
      <c r="BC83" s="11"/>
      <c r="BD83" s="56"/>
      <c r="BE83" s="11"/>
      <c r="BF83" s="11"/>
      <c r="BG83" s="11"/>
    </row>
    <row r="84" spans="2:59" ht="16.5" thickBot="1">
      <c r="B84" s="204" t="s">
        <v>5</v>
      </c>
      <c r="C84" s="242"/>
      <c r="D84" s="182" t="s">
        <v>84</v>
      </c>
      <c r="E84" s="177"/>
      <c r="F84" s="187"/>
      <c r="G84" s="187"/>
      <c r="H84" s="187"/>
      <c r="I84" s="187"/>
      <c r="J84" s="187"/>
      <c r="K84" s="189"/>
      <c r="L84" s="189"/>
      <c r="M84" s="175"/>
      <c r="O84" s="1357" t="s">
        <v>444</v>
      </c>
      <c r="P84" s="1096">
        <f>D89</f>
        <v>200</v>
      </c>
      <c r="Q84" s="1210">
        <f>D89</f>
        <v>200</v>
      </c>
      <c r="R84" s="11"/>
      <c r="S84" s="908" t="s">
        <v>229</v>
      </c>
      <c r="T84" s="1097">
        <f>I94</f>
        <v>2E-3</v>
      </c>
      <c r="U84" s="1202">
        <f>J94</f>
        <v>2E-3</v>
      </c>
      <c r="V84" s="11"/>
      <c r="W84" s="1099" t="s">
        <v>92</v>
      </c>
      <c r="X84" s="1097">
        <f>I93</f>
        <v>6.84</v>
      </c>
      <c r="Y84" s="1149">
        <f>J93</f>
        <v>5.47</v>
      </c>
      <c r="AA84" s="317"/>
      <c r="AB84" s="189"/>
      <c r="AC84" s="174"/>
      <c r="AD84" s="189"/>
      <c r="AE84" s="174"/>
      <c r="AF84" s="189"/>
      <c r="AG84" s="174"/>
      <c r="AH84" s="189"/>
      <c r="AI84" s="189"/>
      <c r="AO84" s="189"/>
      <c r="AP84" s="189"/>
      <c r="AQ84" s="189"/>
      <c r="AR84" s="189"/>
      <c r="AS84" s="189"/>
      <c r="AT84" s="189"/>
      <c r="AU84" s="334"/>
      <c r="AV84" s="334"/>
      <c r="AW84" s="254"/>
      <c r="BC84" s="189"/>
      <c r="BD84" s="205"/>
      <c r="BE84" s="189"/>
      <c r="BF84" s="11"/>
      <c r="BG84" s="11"/>
    </row>
    <row r="85" spans="2:59" ht="16.5" thickBot="1">
      <c r="B85" s="1901" t="s">
        <v>241</v>
      </c>
      <c r="C85" s="1900"/>
      <c r="D85" s="313"/>
      <c r="E85" s="433" t="s">
        <v>211</v>
      </c>
      <c r="F85" s="430"/>
      <c r="G85" s="219" t="s">
        <v>148</v>
      </c>
      <c r="H85" s="217"/>
      <c r="I85" s="217"/>
      <c r="J85" s="199"/>
      <c r="K85" s="595" t="s">
        <v>286</v>
      </c>
      <c r="L85" s="460"/>
      <c r="M85" s="571"/>
      <c r="O85" s="1140" t="s">
        <v>445</v>
      </c>
      <c r="P85" s="1119">
        <f>F87</f>
        <v>84.74</v>
      </c>
      <c r="Q85" s="1138">
        <f>G87</f>
        <v>59.4</v>
      </c>
      <c r="R85" s="11"/>
      <c r="S85" s="863" t="s">
        <v>142</v>
      </c>
      <c r="T85" s="922">
        <f>F94</f>
        <v>2.7</v>
      </c>
      <c r="U85" s="1210">
        <f>G94</f>
        <v>2.7</v>
      </c>
      <c r="V85" s="11"/>
      <c r="W85" s="1100" t="s">
        <v>391</v>
      </c>
      <c r="X85" s="1115">
        <f>SUM(X79:X84)</f>
        <v>139.66999999999999</v>
      </c>
      <c r="Y85" s="1183">
        <f>SUM(Y79:Y84)</f>
        <v>113.845</v>
      </c>
      <c r="AA85" s="190"/>
      <c r="AB85" s="189"/>
      <c r="AC85" s="242"/>
      <c r="AD85" s="189"/>
      <c r="AE85" s="1200"/>
      <c r="AF85" s="189"/>
      <c r="AG85" s="174"/>
      <c r="AH85" s="189"/>
      <c r="AI85" s="189"/>
      <c r="AO85" s="189"/>
      <c r="AP85" s="189"/>
      <c r="AQ85" s="189"/>
      <c r="AR85" s="189"/>
      <c r="AS85" s="189"/>
      <c r="AT85" s="189"/>
      <c r="AU85" s="334"/>
      <c r="AV85" s="334"/>
      <c r="AW85" s="298"/>
      <c r="BC85" s="189"/>
      <c r="BD85" s="205"/>
      <c r="BE85" s="189"/>
      <c r="BF85" s="11"/>
      <c r="BG85" s="11"/>
    </row>
    <row r="86" spans="2:59" ht="15" customHeight="1" thickBot="1">
      <c r="B86" s="1472" t="s">
        <v>27</v>
      </c>
      <c r="C86" s="533" t="s">
        <v>417</v>
      </c>
      <c r="D86" s="587" t="s">
        <v>285</v>
      </c>
      <c r="E86" s="340" t="s">
        <v>154</v>
      </c>
      <c r="F86" s="320" t="s">
        <v>155</v>
      </c>
      <c r="G86" s="321" t="s">
        <v>156</v>
      </c>
      <c r="H86" s="461" t="s">
        <v>154</v>
      </c>
      <c r="I86" s="438" t="s">
        <v>155</v>
      </c>
      <c r="J86" s="439" t="s">
        <v>156</v>
      </c>
      <c r="K86" s="437" t="s">
        <v>154</v>
      </c>
      <c r="L86" s="438" t="s">
        <v>155</v>
      </c>
      <c r="M86" s="439" t="s">
        <v>156</v>
      </c>
      <c r="O86" s="79"/>
      <c r="P86" s="41"/>
      <c r="Q86" s="41"/>
      <c r="R86" s="41"/>
      <c r="S86" s="41"/>
      <c r="T86" s="41"/>
      <c r="U86" s="41"/>
      <c r="V86" s="41"/>
      <c r="W86" s="41"/>
      <c r="X86" s="41"/>
      <c r="Y86" s="103"/>
      <c r="AA86" s="1522"/>
      <c r="AB86" s="328"/>
      <c r="AC86" s="242"/>
      <c r="AD86" s="189"/>
      <c r="AE86" s="1200"/>
      <c r="AF86" s="189"/>
      <c r="AG86" s="174"/>
      <c r="AH86" s="189"/>
      <c r="AI86" s="189"/>
      <c r="AO86" s="189"/>
      <c r="AP86" s="189"/>
      <c r="AQ86" s="189"/>
      <c r="AR86" s="189"/>
      <c r="AS86" s="189"/>
      <c r="AT86" s="189"/>
      <c r="AU86" s="334"/>
      <c r="AV86" s="334"/>
      <c r="AW86" s="254"/>
      <c r="BC86" s="11"/>
      <c r="BD86" s="56"/>
      <c r="BE86" s="11"/>
      <c r="BF86" s="11"/>
      <c r="BG86" s="11"/>
    </row>
    <row r="87" spans="2:59" ht="11.25" customHeight="1" thickBot="1">
      <c r="B87" s="964" t="s">
        <v>297</v>
      </c>
      <c r="C87" s="1511" t="s">
        <v>194</v>
      </c>
      <c r="D87" s="965" t="s">
        <v>345</v>
      </c>
      <c r="E87" s="252" t="s">
        <v>270</v>
      </c>
      <c r="F87" s="305">
        <v>84.74</v>
      </c>
      <c r="G87" s="302">
        <v>59.4</v>
      </c>
      <c r="H87" s="253" t="s">
        <v>104</v>
      </c>
      <c r="I87" s="251">
        <v>0.4</v>
      </c>
      <c r="J87" s="262">
        <v>0.4</v>
      </c>
      <c r="K87" s="252" t="s">
        <v>144</v>
      </c>
      <c r="L87" s="755">
        <v>140.80000000000001</v>
      </c>
      <c r="M87" s="756">
        <v>105.6</v>
      </c>
      <c r="R87" s="11"/>
      <c r="S87" s="11"/>
      <c r="T87" s="11"/>
      <c r="U87" s="11"/>
      <c r="V87" s="11"/>
      <c r="W87" s="11"/>
      <c r="X87" s="11"/>
      <c r="Y87" s="100"/>
      <c r="AA87" s="11"/>
      <c r="AB87" s="189"/>
      <c r="AC87" s="198"/>
      <c r="AD87" s="189"/>
      <c r="AE87" s="1200"/>
      <c r="AF87" s="189"/>
      <c r="AG87" s="174"/>
      <c r="AH87" s="189"/>
      <c r="AI87" s="189"/>
      <c r="AO87" s="189"/>
      <c r="AP87" s="189"/>
      <c r="AQ87" s="174"/>
      <c r="AR87" s="1071"/>
      <c r="AS87" s="1193"/>
      <c r="AT87" s="189"/>
      <c r="AU87" s="170"/>
      <c r="AV87" s="170"/>
      <c r="AW87" s="254"/>
      <c r="BC87" s="189"/>
      <c r="BD87" s="205"/>
      <c r="BE87" s="189"/>
      <c r="BF87" s="11"/>
      <c r="BG87" s="11"/>
    </row>
    <row r="88" spans="2:59" ht="16.5" thickBot="1">
      <c r="B88" s="622" t="s">
        <v>143</v>
      </c>
      <c r="C88" s="605" t="s">
        <v>296</v>
      </c>
      <c r="D88" s="1512"/>
      <c r="E88" s="705" t="s">
        <v>103</v>
      </c>
      <c r="F88" s="813">
        <v>12.6</v>
      </c>
      <c r="G88" s="832">
        <v>12.6</v>
      </c>
      <c r="H88" s="846" t="s">
        <v>106</v>
      </c>
      <c r="I88" s="813">
        <v>13.15</v>
      </c>
      <c r="J88" s="842">
        <v>13.15</v>
      </c>
      <c r="K88" s="514" t="s">
        <v>105</v>
      </c>
      <c r="L88" s="617">
        <v>19.2</v>
      </c>
      <c r="M88" s="701">
        <v>18</v>
      </c>
      <c r="O88" s="1104" t="s">
        <v>242</v>
      </c>
      <c r="P88" s="1103"/>
      <c r="Q88" s="1103"/>
      <c r="R88" s="1168"/>
      <c r="S88" s="53"/>
      <c r="T88" s="53"/>
      <c r="U88" s="53"/>
      <c r="V88" s="53"/>
      <c r="W88" s="53"/>
      <c r="X88" s="53"/>
      <c r="Y88" s="68"/>
      <c r="AA88" s="190"/>
      <c r="AB88" s="189"/>
      <c r="AC88" s="242"/>
      <c r="AD88" s="189"/>
      <c r="AE88" s="1200"/>
      <c r="AF88" s="189"/>
      <c r="AG88" s="174"/>
      <c r="AH88" s="189"/>
      <c r="AI88" s="189"/>
      <c r="AO88" s="189"/>
      <c r="AP88" s="189"/>
      <c r="AQ88" s="189"/>
      <c r="AR88" s="205"/>
      <c r="AS88" s="248"/>
      <c r="AT88" s="189"/>
      <c r="AU88" s="170"/>
      <c r="AV88" s="334"/>
      <c r="AW88" s="254"/>
      <c r="BC88" s="206"/>
      <c r="BD88" s="174"/>
      <c r="BE88" s="170"/>
      <c r="BF88" s="11"/>
      <c r="BG88" s="11"/>
    </row>
    <row r="89" spans="2:59" ht="15" customHeight="1" thickBot="1">
      <c r="B89" s="986" t="s">
        <v>9</v>
      </c>
      <c r="C89" s="786" t="s">
        <v>254</v>
      </c>
      <c r="D89" s="685">
        <v>200</v>
      </c>
      <c r="E89" s="705" t="s">
        <v>105</v>
      </c>
      <c r="F89" s="813">
        <v>15</v>
      </c>
      <c r="G89" s="832">
        <v>15</v>
      </c>
      <c r="H89" s="846" t="s">
        <v>90</v>
      </c>
      <c r="I89" s="813">
        <v>2.06</v>
      </c>
      <c r="J89" s="842">
        <v>2.06</v>
      </c>
      <c r="K89" s="514" t="s">
        <v>151</v>
      </c>
      <c r="L89" s="864">
        <v>3.6</v>
      </c>
      <c r="M89" s="879">
        <v>3.6</v>
      </c>
      <c r="O89" s="1091" t="s">
        <v>154</v>
      </c>
      <c r="P89" s="1092" t="s">
        <v>155</v>
      </c>
      <c r="Q89" s="1093" t="s">
        <v>156</v>
      </c>
      <c r="R89" s="97"/>
      <c r="S89" s="1094" t="s">
        <v>154</v>
      </c>
      <c r="T89" s="1094" t="s">
        <v>155</v>
      </c>
      <c r="U89" s="1095" t="s">
        <v>156</v>
      </c>
      <c r="V89" s="97"/>
      <c r="W89" s="1094" t="s">
        <v>154</v>
      </c>
      <c r="X89" s="1094" t="s">
        <v>155</v>
      </c>
      <c r="Y89" s="1095" t="s">
        <v>156</v>
      </c>
      <c r="AA89" s="190"/>
      <c r="AB89" s="174"/>
      <c r="AC89" s="329"/>
      <c r="AD89" s="189"/>
      <c r="AE89" s="174"/>
      <c r="AF89" s="189"/>
      <c r="AG89" s="174"/>
      <c r="AH89" s="331"/>
      <c r="AI89" s="189"/>
      <c r="AO89" s="189"/>
      <c r="AP89" s="189"/>
      <c r="AQ89" s="189"/>
      <c r="AR89" s="189"/>
      <c r="AS89" s="307"/>
      <c r="AT89" s="189"/>
      <c r="AU89" s="170"/>
      <c r="AV89" s="334"/>
      <c r="AW89" s="254"/>
      <c r="BC89" s="11"/>
      <c r="BD89" s="11"/>
      <c r="BE89" s="11"/>
      <c r="BF89" s="11"/>
      <c r="BG89" s="11"/>
    </row>
    <row r="90" spans="2:59" ht="18" customHeight="1">
      <c r="B90" s="986" t="s">
        <v>10</v>
      </c>
      <c r="C90" s="786" t="s">
        <v>11</v>
      </c>
      <c r="D90" s="685">
        <v>40</v>
      </c>
      <c r="E90" s="705" t="s">
        <v>141</v>
      </c>
      <c r="F90" s="813">
        <v>16.2</v>
      </c>
      <c r="G90" s="832">
        <v>12.6</v>
      </c>
      <c r="H90" s="846" t="s">
        <v>124</v>
      </c>
      <c r="I90" s="813">
        <v>1.1499999999999999</v>
      </c>
      <c r="J90" s="842">
        <v>1.1499999999999999</v>
      </c>
      <c r="K90" s="427"/>
      <c r="L90" s="535"/>
      <c r="M90" s="536"/>
      <c r="O90" s="1142" t="s">
        <v>434</v>
      </c>
      <c r="P90" s="1096">
        <f>D109</f>
        <v>20</v>
      </c>
      <c r="Q90" s="1210">
        <f>D109</f>
        <v>20</v>
      </c>
      <c r="R90" s="11"/>
      <c r="S90" s="1140" t="s">
        <v>107</v>
      </c>
      <c r="T90" s="1119">
        <f>F112</f>
        <v>5</v>
      </c>
      <c r="U90" s="1210">
        <f>G112</f>
        <v>5</v>
      </c>
      <c r="V90" s="11"/>
      <c r="W90" s="1116" t="s">
        <v>435</v>
      </c>
      <c r="X90" s="161"/>
      <c r="Y90" s="164"/>
      <c r="AA90" s="190"/>
      <c r="AB90" s="307"/>
      <c r="AC90" s="242"/>
      <c r="AD90" s="1077"/>
      <c r="AE90" s="242"/>
      <c r="AF90" s="189"/>
      <c r="AG90" s="248"/>
      <c r="AH90" s="189"/>
      <c r="AI90" s="189"/>
      <c r="AO90" s="11"/>
      <c r="AP90" s="11"/>
      <c r="AQ90" s="11"/>
      <c r="AR90" s="11"/>
      <c r="AS90" s="11"/>
      <c r="BC90" s="11"/>
      <c r="BD90" s="11"/>
      <c r="BE90" s="11"/>
      <c r="BF90" s="11"/>
      <c r="BG90" s="11"/>
    </row>
    <row r="91" spans="2:59" ht="17.25" customHeight="1">
      <c r="B91" s="986" t="s">
        <v>10</v>
      </c>
      <c r="C91" s="786" t="s">
        <v>16</v>
      </c>
      <c r="D91" s="685">
        <v>20</v>
      </c>
      <c r="E91" s="705" t="s">
        <v>107</v>
      </c>
      <c r="F91" s="917">
        <v>1</v>
      </c>
      <c r="G91" s="832">
        <v>1</v>
      </c>
      <c r="H91" s="846" t="s">
        <v>133</v>
      </c>
      <c r="I91" s="852">
        <v>1.03</v>
      </c>
      <c r="J91" s="853">
        <v>0.875</v>
      </c>
      <c r="K91" s="594" t="s">
        <v>296</v>
      </c>
      <c r="L91" s="189"/>
      <c r="M91" s="175"/>
      <c r="O91" s="1140" t="s">
        <v>436</v>
      </c>
      <c r="P91" s="1097">
        <f>D108</f>
        <v>40</v>
      </c>
      <c r="Q91" s="1352">
        <f>D108</f>
        <v>40</v>
      </c>
      <c r="R91" s="11"/>
      <c r="S91" s="1175" t="s">
        <v>441</v>
      </c>
      <c r="T91" s="1097">
        <f>U91/1000/0.04</f>
        <v>1.875</v>
      </c>
      <c r="U91" s="1210">
        <f>G109</f>
        <v>75</v>
      </c>
      <c r="V91" s="11"/>
      <c r="W91" s="910" t="s">
        <v>443</v>
      </c>
      <c r="X91" s="1097">
        <f>I107</f>
        <v>100</v>
      </c>
      <c r="Y91" s="1219">
        <f>J107</f>
        <v>60</v>
      </c>
      <c r="AA91" s="190"/>
      <c r="AB91" s="174"/>
      <c r="AC91" s="242"/>
      <c r="AD91" s="189"/>
      <c r="AE91" s="242"/>
      <c r="AF91" s="189"/>
      <c r="AG91" s="189"/>
      <c r="AH91" s="189"/>
      <c r="AI91" s="189"/>
      <c r="AO91" s="11"/>
      <c r="AP91" s="174"/>
      <c r="AQ91" s="696"/>
      <c r="AR91" s="849"/>
      <c r="AS91" s="11"/>
      <c r="AU91" s="189"/>
      <c r="AV91" s="189"/>
      <c r="AW91" s="189"/>
      <c r="BC91" s="11"/>
      <c r="BD91" s="11"/>
      <c r="BE91" s="11"/>
      <c r="BF91" s="11"/>
      <c r="BG91" s="11"/>
    </row>
    <row r="92" spans="2:59" ht="15.75" customHeight="1">
      <c r="B92" s="552"/>
      <c r="C92" s="375"/>
      <c r="D92" s="887"/>
      <c r="E92" s="705" t="s">
        <v>129</v>
      </c>
      <c r="F92" s="813" t="s">
        <v>289</v>
      </c>
      <c r="G92" s="832">
        <v>2.6</v>
      </c>
      <c r="H92" s="846" t="s">
        <v>94</v>
      </c>
      <c r="I92" s="813">
        <v>1.9</v>
      </c>
      <c r="J92" s="814">
        <v>1.9</v>
      </c>
      <c r="K92" s="572" t="s">
        <v>295</v>
      </c>
      <c r="L92" s="497">
        <v>80.58</v>
      </c>
      <c r="M92" s="474">
        <v>64.44</v>
      </c>
      <c r="O92" s="1230" t="s">
        <v>390</v>
      </c>
      <c r="P92" s="1192">
        <f>X93</f>
        <v>120.768</v>
      </c>
      <c r="Q92" s="1218">
        <f>Y93</f>
        <v>77.599999999999994</v>
      </c>
      <c r="R92" s="11"/>
      <c r="S92" s="1140" t="s">
        <v>71</v>
      </c>
      <c r="T92" s="1192">
        <f>L108</f>
        <v>5</v>
      </c>
      <c r="U92" s="1210">
        <f>M108</f>
        <v>5</v>
      </c>
      <c r="V92" s="11"/>
      <c r="W92" s="1099" t="s">
        <v>437</v>
      </c>
      <c r="X92" s="1097">
        <f>F107</f>
        <v>20.768000000000001</v>
      </c>
      <c r="Y92" s="1182">
        <f>G107</f>
        <v>17.600000000000001</v>
      </c>
      <c r="AA92" s="190"/>
      <c r="AB92" s="174"/>
      <c r="AC92" s="242"/>
      <c r="AD92" s="189"/>
      <c r="AE92" s="242"/>
      <c r="AF92" s="189"/>
      <c r="AG92" s="174"/>
      <c r="AH92" s="189"/>
      <c r="AI92" s="189"/>
      <c r="AO92" s="11"/>
      <c r="AP92" s="174"/>
      <c r="AQ92" s="170"/>
      <c r="AR92" s="298"/>
      <c r="AS92" s="11"/>
      <c r="AU92" s="189"/>
      <c r="AV92" s="189"/>
      <c r="AW92" s="189"/>
      <c r="BC92" s="11"/>
      <c r="BD92" s="11"/>
      <c r="BE92" s="11"/>
      <c r="BF92" s="11"/>
      <c r="BG92" s="11"/>
    </row>
    <row r="93" spans="2:59" ht="14.25" customHeight="1">
      <c r="B93" s="176"/>
      <c r="C93" s="179"/>
      <c r="D93" s="189"/>
      <c r="E93" s="705" t="s">
        <v>145</v>
      </c>
      <c r="F93" s="813">
        <v>4.5</v>
      </c>
      <c r="G93" s="832">
        <v>4.5</v>
      </c>
      <c r="H93" s="846" t="s">
        <v>92</v>
      </c>
      <c r="I93" s="412">
        <v>6.84</v>
      </c>
      <c r="J93" s="422">
        <v>5.47</v>
      </c>
      <c r="K93" s="573" t="s">
        <v>294</v>
      </c>
      <c r="L93" s="465">
        <v>16.5</v>
      </c>
      <c r="M93" s="498">
        <v>13.2</v>
      </c>
      <c r="O93" s="1142" t="s">
        <v>449</v>
      </c>
      <c r="P93" s="1111">
        <f>D110</f>
        <v>100</v>
      </c>
      <c r="Q93" s="1217">
        <f>D110</f>
        <v>100</v>
      </c>
      <c r="R93" s="11"/>
      <c r="S93" s="1140" t="s">
        <v>227</v>
      </c>
      <c r="T93" s="1097">
        <f>L107</f>
        <v>2.5</v>
      </c>
      <c r="U93" s="1210">
        <f>M107</f>
        <v>2.5</v>
      </c>
      <c r="V93" s="11"/>
      <c r="W93" s="1100" t="s">
        <v>391</v>
      </c>
      <c r="X93" s="1115">
        <f>SUM(X91:X92)</f>
        <v>120.768</v>
      </c>
      <c r="Y93" s="1183">
        <f>SUM(Y91:Y92)</f>
        <v>77.599999999999994</v>
      </c>
      <c r="AA93" s="190"/>
      <c r="AB93" s="186"/>
      <c r="AC93" s="174"/>
      <c r="AD93" s="189"/>
      <c r="AE93" s="242"/>
      <c r="AF93" s="189"/>
      <c r="AG93" s="189"/>
      <c r="AH93" s="189"/>
      <c r="AI93" s="189"/>
      <c r="AO93" s="11"/>
      <c r="AP93" s="174"/>
      <c r="AQ93" s="170"/>
      <c r="AR93" s="287"/>
      <c r="AS93" s="11"/>
      <c r="AU93" s="174"/>
      <c r="AV93" s="174"/>
      <c r="AW93" s="186"/>
      <c r="BC93" s="11"/>
      <c r="BD93" s="11"/>
      <c r="BE93" s="11"/>
      <c r="BF93" s="11"/>
      <c r="BG93" s="11"/>
    </row>
    <row r="94" spans="2:59">
      <c r="B94" s="176"/>
      <c r="C94" s="179"/>
      <c r="D94" s="189"/>
      <c r="E94" s="705" t="s">
        <v>288</v>
      </c>
      <c r="F94" s="813">
        <v>2.7</v>
      </c>
      <c r="G94" s="832">
        <v>2.7</v>
      </c>
      <c r="H94" s="846" t="s">
        <v>110</v>
      </c>
      <c r="I94" s="432">
        <v>2E-3</v>
      </c>
      <c r="J94" s="1194">
        <v>2E-3</v>
      </c>
      <c r="K94" s="573" t="s">
        <v>113</v>
      </c>
      <c r="L94" s="465">
        <v>7.86</v>
      </c>
      <c r="M94" s="474">
        <v>6.6</v>
      </c>
      <c r="O94" s="724" t="s">
        <v>477</v>
      </c>
      <c r="P94" s="1121">
        <f>F106</f>
        <v>76</v>
      </c>
      <c r="Q94" s="1212">
        <f>G106</f>
        <v>42.6</v>
      </c>
      <c r="R94" s="11"/>
      <c r="S94" s="1140" t="s">
        <v>75</v>
      </c>
      <c r="T94" s="1097">
        <f>F111</f>
        <v>0.6</v>
      </c>
      <c r="U94" s="1210">
        <f>G111</f>
        <v>0.6</v>
      </c>
      <c r="V94" s="11"/>
      <c r="W94" s="1134"/>
      <c r="X94" s="1105"/>
      <c r="Y94" s="1174"/>
      <c r="AA94" s="190"/>
      <c r="AB94" s="174"/>
      <c r="AC94" s="189"/>
      <c r="AD94" s="189"/>
      <c r="AE94" s="242"/>
      <c r="AF94" s="189"/>
      <c r="AG94" s="189"/>
      <c r="AH94" s="189"/>
      <c r="AI94" s="189"/>
      <c r="AO94" s="11"/>
      <c r="AP94" s="11"/>
      <c r="AQ94" s="11"/>
      <c r="AR94" s="11"/>
      <c r="AS94" s="11"/>
      <c r="AU94" s="158"/>
      <c r="AV94" s="189"/>
      <c r="AW94" s="174"/>
      <c r="BC94" s="11"/>
      <c r="BD94" s="11"/>
      <c r="BE94" s="11"/>
      <c r="BF94" s="11"/>
      <c r="BG94" s="11"/>
    </row>
    <row r="95" spans="2:59" ht="15.75">
      <c r="B95" s="176"/>
      <c r="C95" s="179"/>
      <c r="D95" s="189"/>
      <c r="E95" s="705" t="s">
        <v>75</v>
      </c>
      <c r="F95" s="820">
        <v>0.8</v>
      </c>
      <c r="G95" s="918">
        <v>0.8</v>
      </c>
      <c r="H95" s="846" t="s">
        <v>75</v>
      </c>
      <c r="I95" s="607">
        <v>0.05</v>
      </c>
      <c r="J95" s="1195">
        <v>0.05</v>
      </c>
      <c r="K95" s="574" t="s">
        <v>137</v>
      </c>
      <c r="L95" s="496">
        <v>6.6</v>
      </c>
      <c r="M95" s="474">
        <v>6.6</v>
      </c>
      <c r="O95" s="1140" t="s">
        <v>82</v>
      </c>
      <c r="P95" s="1119">
        <f>F110+L106</f>
        <v>201.2</v>
      </c>
      <c r="Q95" s="1138">
        <f>G110+M106</f>
        <v>201.2</v>
      </c>
      <c r="R95" s="11"/>
      <c r="S95" s="11"/>
      <c r="T95" s="11"/>
      <c r="U95" s="11"/>
      <c r="V95" s="11"/>
      <c r="W95" s="812" t="s">
        <v>390</v>
      </c>
      <c r="X95" s="1113">
        <f>I107+F107</f>
        <v>120.768</v>
      </c>
      <c r="Y95" s="1205"/>
      <c r="AA95" s="1522"/>
      <c r="AB95" s="189"/>
      <c r="AC95" s="242"/>
      <c r="AD95" s="189"/>
      <c r="AE95" s="174"/>
      <c r="AF95" s="1114"/>
      <c r="AG95" s="189"/>
      <c r="AH95" s="189"/>
      <c r="AI95" s="189"/>
      <c r="AU95" s="186"/>
      <c r="AV95" s="189"/>
      <c r="AW95" s="186"/>
      <c r="BC95" s="11"/>
      <c r="BD95" s="11"/>
      <c r="BE95" s="11"/>
      <c r="BF95" s="11"/>
      <c r="BG95" s="11"/>
    </row>
    <row r="96" spans="2:59" ht="16.5" thickBot="1">
      <c r="B96" s="176"/>
      <c r="C96" s="179"/>
      <c r="D96" s="189"/>
      <c r="E96" s="705" t="s">
        <v>116</v>
      </c>
      <c r="F96" s="813">
        <v>2.7</v>
      </c>
      <c r="G96" s="832">
        <v>2.7</v>
      </c>
      <c r="H96" s="846" t="s">
        <v>196</v>
      </c>
      <c r="I96" s="852">
        <v>2</v>
      </c>
      <c r="J96" s="853">
        <v>2</v>
      </c>
      <c r="K96" s="574" t="s">
        <v>189</v>
      </c>
      <c r="L96" s="496">
        <v>0.5</v>
      </c>
      <c r="M96" s="468">
        <v>0.5</v>
      </c>
      <c r="O96" s="705" t="s">
        <v>302</v>
      </c>
      <c r="P96" s="1229">
        <f>F108</f>
        <v>10.42</v>
      </c>
      <c r="Q96" s="1210">
        <f>G108</f>
        <v>10</v>
      </c>
      <c r="R96" s="41"/>
      <c r="S96" s="41"/>
      <c r="T96" s="41"/>
      <c r="U96" s="41"/>
      <c r="V96" s="41"/>
      <c r="W96" s="41"/>
      <c r="X96" s="41"/>
      <c r="Y96" s="103"/>
      <c r="AA96" s="317"/>
      <c r="AU96" s="186"/>
      <c r="AV96" s="189"/>
      <c r="AW96" s="186"/>
      <c r="BC96" s="11"/>
      <c r="BD96" s="11"/>
      <c r="BE96" s="11"/>
      <c r="BF96" s="11"/>
      <c r="BG96" s="11"/>
    </row>
    <row r="97" spans="2:62" ht="16.5" thickBot="1">
      <c r="B97" s="176"/>
      <c r="C97" s="179"/>
      <c r="D97" s="189"/>
      <c r="E97" s="705" t="s">
        <v>107</v>
      </c>
      <c r="F97" s="917">
        <v>2.2000000000000002</v>
      </c>
      <c r="G97" s="832">
        <v>2.2000000000000002</v>
      </c>
      <c r="H97" s="189"/>
      <c r="I97" s="189"/>
      <c r="J97" s="175"/>
      <c r="K97" s="518" t="s">
        <v>116</v>
      </c>
      <c r="L97" s="496">
        <v>2</v>
      </c>
      <c r="M97" s="468">
        <v>2</v>
      </c>
      <c r="AA97" s="1522"/>
      <c r="AN97" s="174"/>
      <c r="AU97" s="186"/>
      <c r="AV97" s="189"/>
      <c r="AW97" s="186"/>
      <c r="BC97" s="11"/>
      <c r="BD97" s="11"/>
      <c r="BE97" s="11"/>
      <c r="BF97" s="11"/>
      <c r="BG97" s="11"/>
    </row>
    <row r="98" spans="2:62" ht="16.5" thickBot="1">
      <c r="B98" s="177"/>
      <c r="C98" s="379"/>
      <c r="D98" s="187"/>
      <c r="E98" s="79"/>
      <c r="F98" s="41"/>
      <c r="G98" s="41"/>
      <c r="H98" s="187"/>
      <c r="I98" s="187"/>
      <c r="J98" s="178"/>
      <c r="K98" s="462" t="s">
        <v>75</v>
      </c>
      <c r="L98" s="463">
        <v>0.24</v>
      </c>
      <c r="M98" s="423">
        <v>0.24</v>
      </c>
      <c r="O98" s="1104" t="s">
        <v>243</v>
      </c>
      <c r="P98" s="1103"/>
      <c r="Q98" s="1103"/>
      <c r="R98" s="1168"/>
      <c r="S98" s="53"/>
      <c r="T98" s="53"/>
      <c r="U98" s="53"/>
      <c r="V98" s="53"/>
      <c r="W98" s="53"/>
      <c r="X98" s="53"/>
      <c r="Y98" s="68"/>
      <c r="AA98" s="190"/>
      <c r="AB98" s="189"/>
      <c r="AC98" s="189"/>
      <c r="AD98" s="189"/>
      <c r="AE98" s="174"/>
      <c r="AF98" s="174"/>
      <c r="AN98" s="186"/>
      <c r="AU98" s="174"/>
      <c r="AV98" s="189"/>
      <c r="AW98" s="186"/>
      <c r="BC98" s="11"/>
      <c r="BD98" s="11"/>
      <c r="BE98" s="11"/>
      <c r="BF98" s="11"/>
      <c r="BG98" s="11"/>
    </row>
    <row r="99" spans="2:62" ht="17.25" customHeight="1" thickBot="1">
      <c r="C99" s="238"/>
      <c r="O99" s="1091" t="s">
        <v>154</v>
      </c>
      <c r="P99" s="1092" t="s">
        <v>155</v>
      </c>
      <c r="Q99" s="1093" t="s">
        <v>156</v>
      </c>
      <c r="R99" s="97"/>
      <c r="S99" s="1094" t="s">
        <v>154</v>
      </c>
      <c r="T99" s="1094" t="s">
        <v>155</v>
      </c>
      <c r="U99" s="1095" t="s">
        <v>156</v>
      </c>
      <c r="V99" s="97"/>
      <c r="W99" s="1094" t="s">
        <v>154</v>
      </c>
      <c r="X99" s="1094" t="s">
        <v>155</v>
      </c>
      <c r="Y99" s="1095" t="s">
        <v>156</v>
      </c>
      <c r="AA99" s="190"/>
      <c r="AB99" s="280"/>
      <c r="AC99" s="189"/>
      <c r="AD99" s="314"/>
      <c r="AE99" s="315"/>
      <c r="AF99" s="189"/>
      <c r="AN99" s="186"/>
      <c r="AU99" s="174"/>
      <c r="AV99" s="189"/>
      <c r="AW99" s="186"/>
      <c r="BC99" s="11"/>
      <c r="BD99" s="11"/>
      <c r="BE99" s="11"/>
      <c r="BF99" s="11"/>
      <c r="BG99" s="11"/>
    </row>
    <row r="100" spans="2:62" ht="13.5" customHeight="1">
      <c r="B100" s="148"/>
      <c r="C100" s="238"/>
      <c r="O100" s="1142" t="s">
        <v>434</v>
      </c>
      <c r="P100" s="1096">
        <f>D133</f>
        <v>20</v>
      </c>
      <c r="Q100" s="1210">
        <f>D133</f>
        <v>20</v>
      </c>
      <c r="R100" s="11"/>
      <c r="S100" s="1312" t="s">
        <v>91</v>
      </c>
      <c r="T100" s="1121">
        <f>I130</f>
        <v>7.5</v>
      </c>
      <c r="U100" s="1210">
        <f>J130</f>
        <v>7.5</v>
      </c>
      <c r="V100" s="11"/>
      <c r="W100" s="1116" t="s">
        <v>435</v>
      </c>
      <c r="X100" s="161"/>
      <c r="Y100" s="164"/>
      <c r="AA100" s="190"/>
      <c r="AB100" s="189"/>
      <c r="AC100" s="242"/>
      <c r="AD100" s="189"/>
      <c r="AE100" s="242"/>
      <c r="AF100" s="189"/>
      <c r="AN100" s="174"/>
      <c r="AU100" s="174"/>
      <c r="AV100" s="189"/>
      <c r="AW100" s="174"/>
      <c r="BC100" s="11"/>
      <c r="BD100" s="11"/>
      <c r="BE100" s="11"/>
      <c r="BF100" s="11"/>
      <c r="BG100" s="11"/>
    </row>
    <row r="101" spans="2:62" ht="15.75" customHeight="1" thickBot="1">
      <c r="B101" s="1899" t="s">
        <v>138</v>
      </c>
      <c r="C101" s="238"/>
      <c r="O101" s="1140" t="s">
        <v>436</v>
      </c>
      <c r="P101" s="1097">
        <f>D132</f>
        <v>40</v>
      </c>
      <c r="Q101" s="1211">
        <f>D132</f>
        <v>40</v>
      </c>
      <c r="R101" s="11"/>
      <c r="S101" s="908" t="s">
        <v>107</v>
      </c>
      <c r="T101" s="1097">
        <f>F133+F134</f>
        <v>3.76</v>
      </c>
      <c r="U101" s="1210">
        <f>G133+G134</f>
        <v>3.76</v>
      </c>
      <c r="V101" s="11"/>
      <c r="W101" s="910" t="s">
        <v>137</v>
      </c>
      <c r="X101" s="1097">
        <f>I132</f>
        <v>3</v>
      </c>
      <c r="Y101" s="1149">
        <f>J132</f>
        <v>3</v>
      </c>
      <c r="AA101" s="190"/>
      <c r="AB101" s="189"/>
      <c r="AC101" s="242"/>
      <c r="AD101" s="189"/>
      <c r="AE101" s="242"/>
      <c r="AF101" s="189"/>
      <c r="AN101" s="186"/>
      <c r="AU101" s="174"/>
      <c r="AV101" s="189"/>
      <c r="AW101" s="174"/>
      <c r="BC101" s="11"/>
      <c r="BD101" s="11"/>
      <c r="BE101" s="11"/>
      <c r="BF101" s="11"/>
      <c r="BG101" s="11"/>
    </row>
    <row r="102" spans="2:62" ht="18.75" customHeight="1">
      <c r="B102" s="239" t="s">
        <v>2</v>
      </c>
      <c r="C102" s="195" t="s">
        <v>3</v>
      </c>
      <c r="D102" s="240" t="s">
        <v>4</v>
      </c>
      <c r="E102" s="241" t="s">
        <v>83</v>
      </c>
      <c r="F102" s="200"/>
      <c r="G102" s="200"/>
      <c r="H102" s="200"/>
      <c r="I102" s="200"/>
      <c r="J102" s="200"/>
      <c r="K102" s="200"/>
      <c r="L102" s="200"/>
      <c r="M102" s="194"/>
      <c r="O102" s="1140" t="s">
        <v>104</v>
      </c>
      <c r="P102" s="1097">
        <f>I131</f>
        <v>2.25</v>
      </c>
      <c r="Q102" s="1210">
        <f>J131</f>
        <v>2.25</v>
      </c>
      <c r="R102" s="11"/>
      <c r="S102" s="1365" t="s">
        <v>116</v>
      </c>
      <c r="T102" s="1355">
        <f>F130</f>
        <v>2.84</v>
      </c>
      <c r="U102" s="1356">
        <f>G130</f>
        <v>2.84</v>
      </c>
      <c r="V102" s="11"/>
      <c r="W102" s="1099" t="s">
        <v>113</v>
      </c>
      <c r="X102" s="1097">
        <f>F132</f>
        <v>13</v>
      </c>
      <c r="Y102" s="1152">
        <f>G132</f>
        <v>10.4</v>
      </c>
      <c r="AA102" s="190"/>
      <c r="AB102" s="190"/>
      <c r="AC102" s="242"/>
      <c r="AD102" s="189"/>
      <c r="AE102" s="242"/>
      <c r="AF102" s="189"/>
      <c r="AN102" s="186"/>
      <c r="AU102" s="174"/>
      <c r="AV102" s="189"/>
      <c r="AW102" s="174"/>
      <c r="BC102" s="11"/>
      <c r="BD102" s="11"/>
      <c r="BE102" s="11"/>
    </row>
    <row r="103" spans="2:62" ht="18" customHeight="1" thickBot="1">
      <c r="B103" s="204" t="s">
        <v>5</v>
      </c>
      <c r="C103" s="242"/>
      <c r="D103" s="182" t="s">
        <v>84</v>
      </c>
      <c r="E103" s="177"/>
      <c r="F103" s="187"/>
      <c r="G103" s="187"/>
      <c r="H103" s="187"/>
      <c r="I103" s="187"/>
      <c r="J103" s="187"/>
      <c r="K103" s="189"/>
      <c r="L103" s="189"/>
      <c r="M103" s="175"/>
      <c r="O103" s="724" t="s">
        <v>65</v>
      </c>
      <c r="P103" s="1097">
        <f>F131</f>
        <v>186.91</v>
      </c>
      <c r="Q103" s="1210">
        <f>G131</f>
        <v>139.9</v>
      </c>
      <c r="R103" s="11"/>
      <c r="S103" s="908" t="s">
        <v>71</v>
      </c>
      <c r="T103" s="1097">
        <f>L130</f>
        <v>9</v>
      </c>
      <c r="U103" s="1210">
        <f>M130</f>
        <v>9</v>
      </c>
      <c r="V103" s="11"/>
      <c r="W103" s="1099" t="s">
        <v>438</v>
      </c>
      <c r="X103" s="1119">
        <f>L137</f>
        <v>63.12</v>
      </c>
      <c r="Y103" s="1150">
        <f>M137</f>
        <v>60</v>
      </c>
      <c r="AA103" s="190"/>
      <c r="AB103" s="326"/>
      <c r="AC103" s="242"/>
      <c r="AD103" s="189"/>
      <c r="AE103" s="242"/>
      <c r="AF103" s="189"/>
      <c r="AN103" s="186"/>
      <c r="AU103" s="174"/>
      <c r="AV103" s="189"/>
      <c r="AW103" s="174"/>
      <c r="BC103" s="11"/>
      <c r="BD103" s="11"/>
      <c r="BE103" s="11"/>
    </row>
    <row r="104" spans="2:62" ht="16.5" thickBot="1">
      <c r="B104" s="1901" t="s">
        <v>242</v>
      </c>
      <c r="C104" s="200"/>
      <c r="D104" s="226"/>
      <c r="E104" s="680" t="s">
        <v>375</v>
      </c>
      <c r="F104" s="217"/>
      <c r="G104" s="217"/>
      <c r="H104" s="217"/>
      <c r="I104" s="217"/>
      <c r="J104" s="217"/>
      <c r="K104" s="202" t="s">
        <v>192</v>
      </c>
      <c r="L104" s="294"/>
      <c r="M104" s="295"/>
      <c r="O104" s="1142" t="s">
        <v>390</v>
      </c>
      <c r="P104" s="1192">
        <f>X104</f>
        <v>79.12</v>
      </c>
      <c r="Q104" s="1218">
        <f>Y104</f>
        <v>73.400000000000006</v>
      </c>
      <c r="R104" s="11"/>
      <c r="S104" s="908" t="s">
        <v>75</v>
      </c>
      <c r="T104" s="1097">
        <f>I135</f>
        <v>0.3</v>
      </c>
      <c r="U104" s="1210">
        <f>J135</f>
        <v>0.3</v>
      </c>
      <c r="V104" s="11"/>
      <c r="W104" s="1100" t="s">
        <v>391</v>
      </c>
      <c r="X104" s="1234">
        <f>SUM(X101:X103)</f>
        <v>79.12</v>
      </c>
      <c r="Y104" s="1183">
        <f>SUM(Y101:Y103)</f>
        <v>73.400000000000006</v>
      </c>
      <c r="AA104" s="190"/>
      <c r="AB104" s="190"/>
      <c r="AC104" s="242"/>
      <c r="AD104" s="189"/>
      <c r="AE104" s="242"/>
      <c r="AF104" s="189"/>
      <c r="AN104" s="186"/>
      <c r="AU104" s="174"/>
      <c r="AV104" s="189"/>
      <c r="AW104" s="186"/>
      <c r="BC104" s="11"/>
      <c r="BD104" s="11"/>
      <c r="BE104" s="11"/>
    </row>
    <row r="105" spans="2:62" ht="16.5" customHeight="1" thickBot="1">
      <c r="B105" s="1513" t="s">
        <v>319</v>
      </c>
      <c r="C105" s="168" t="s">
        <v>343</v>
      </c>
      <c r="D105" s="871" t="s">
        <v>389</v>
      </c>
      <c r="E105" s="458" t="s">
        <v>154</v>
      </c>
      <c r="F105" s="320" t="s">
        <v>155</v>
      </c>
      <c r="G105" s="321" t="s">
        <v>156</v>
      </c>
      <c r="H105" s="458" t="s">
        <v>154</v>
      </c>
      <c r="I105" s="320" t="s">
        <v>155</v>
      </c>
      <c r="J105" s="321" t="s">
        <v>156</v>
      </c>
      <c r="K105" s="525" t="s">
        <v>154</v>
      </c>
      <c r="L105" s="320" t="s">
        <v>155</v>
      </c>
      <c r="M105" s="321" t="s">
        <v>156</v>
      </c>
      <c r="O105" s="1142" t="s">
        <v>452</v>
      </c>
      <c r="P105" s="1121">
        <f>L133+D134</f>
        <v>83</v>
      </c>
      <c r="Q105" s="1210">
        <f>M133+D134</f>
        <v>82.5</v>
      </c>
      <c r="R105" s="11"/>
      <c r="S105" s="908" t="s">
        <v>228</v>
      </c>
      <c r="T105" s="1097">
        <f>L134</f>
        <v>7.5</v>
      </c>
      <c r="U105" s="1210">
        <f>M134</f>
        <v>7.5</v>
      </c>
      <c r="V105" s="11"/>
      <c r="W105" s="11"/>
      <c r="X105" s="11"/>
      <c r="Y105" s="1204"/>
      <c r="AA105" s="1522"/>
      <c r="AB105" s="190"/>
      <c r="AC105" s="174"/>
      <c r="AD105" s="285"/>
      <c r="AE105" s="242"/>
      <c r="AF105" s="189"/>
      <c r="AN105" s="189"/>
      <c r="AU105" s="174"/>
      <c r="AV105" s="189"/>
      <c r="AW105" s="189"/>
      <c r="BC105" s="11"/>
      <c r="BD105" s="11"/>
      <c r="BE105" s="11"/>
    </row>
    <row r="106" spans="2:62" ht="15.75">
      <c r="B106" s="1469" t="s">
        <v>407</v>
      </c>
      <c r="C106" s="1451" t="s">
        <v>488</v>
      </c>
      <c r="D106" s="1514"/>
      <c r="E106" s="1461" t="s">
        <v>477</v>
      </c>
      <c r="F106" s="1462">
        <v>76</v>
      </c>
      <c r="G106" s="1463">
        <v>42.6</v>
      </c>
      <c r="H106" s="112" t="s">
        <v>321</v>
      </c>
      <c r="I106" s="97"/>
      <c r="J106" s="97"/>
      <c r="K106" s="893" t="s">
        <v>82</v>
      </c>
      <c r="L106" s="894">
        <v>180</v>
      </c>
      <c r="M106" s="895">
        <v>180</v>
      </c>
      <c r="O106" s="1184" t="s">
        <v>178</v>
      </c>
      <c r="P106" s="1119">
        <f>L132</f>
        <v>7.5</v>
      </c>
      <c r="Q106" s="1217">
        <f>M132</f>
        <v>7.5</v>
      </c>
      <c r="R106" s="11"/>
      <c r="S106" s="908" t="s">
        <v>229</v>
      </c>
      <c r="T106" s="1363">
        <f>I134</f>
        <v>5.9999999999999995E-4</v>
      </c>
      <c r="U106" s="1364">
        <f>J134</f>
        <v>5.9999999999999995E-4</v>
      </c>
      <c r="V106" s="11"/>
      <c r="W106" s="812" t="s">
        <v>390</v>
      </c>
      <c r="X106" s="1113">
        <f>F132+I132+L137</f>
        <v>79.12</v>
      </c>
      <c r="Y106" s="1358">
        <f>G132+J132+M137</f>
        <v>73.400000000000006</v>
      </c>
      <c r="AA106" s="317"/>
      <c r="AB106" s="190"/>
      <c r="AC106" s="242"/>
      <c r="AD106" s="189"/>
      <c r="AE106" s="242"/>
      <c r="AF106" s="189"/>
      <c r="AN106" s="189"/>
      <c r="AU106" s="248"/>
      <c r="AV106" s="189"/>
      <c r="AW106" s="189"/>
      <c r="BC106" s="11"/>
      <c r="BD106" s="11"/>
      <c r="BE106" s="11"/>
    </row>
    <row r="107" spans="2:62">
      <c r="B107" s="855" t="s">
        <v>193</v>
      </c>
      <c r="C107" s="770" t="s">
        <v>192</v>
      </c>
      <c r="D107" s="588">
        <v>200</v>
      </c>
      <c r="E107" s="523" t="s">
        <v>320</v>
      </c>
      <c r="F107" s="465">
        <v>20.768000000000001</v>
      </c>
      <c r="G107" s="515">
        <v>17.600000000000001</v>
      </c>
      <c r="H107" s="584" t="s">
        <v>322</v>
      </c>
      <c r="I107" s="491">
        <v>100</v>
      </c>
      <c r="J107" s="897">
        <v>60</v>
      </c>
      <c r="K107" s="1485" t="s">
        <v>192</v>
      </c>
      <c r="L107" s="877">
        <v>2.5</v>
      </c>
      <c r="M107" s="878">
        <v>2.5</v>
      </c>
      <c r="O107" s="1357" t="s">
        <v>475</v>
      </c>
      <c r="P107" s="1096">
        <f>L129</f>
        <v>100</v>
      </c>
      <c r="Q107" s="1210">
        <f>M129</f>
        <v>100</v>
      </c>
      <c r="R107" s="11"/>
      <c r="S107" s="863" t="s">
        <v>142</v>
      </c>
      <c r="T107" s="922">
        <f>F135</f>
        <v>2.46</v>
      </c>
      <c r="U107" s="1210">
        <f>G135</f>
        <v>2.46</v>
      </c>
      <c r="V107" s="11"/>
      <c r="W107" s="11"/>
      <c r="X107" s="11"/>
      <c r="Y107" s="100"/>
      <c r="AA107" s="190"/>
      <c r="AB107" s="190"/>
      <c r="AC107" s="242"/>
      <c r="AD107" s="189"/>
      <c r="AE107" s="242"/>
      <c r="AF107" s="189"/>
      <c r="AN107" s="206"/>
      <c r="AU107" s="189"/>
      <c r="AV107" s="189"/>
      <c r="AW107" s="186"/>
    </row>
    <row r="108" spans="2:62" ht="16.5" thickBot="1">
      <c r="B108" s="769" t="s">
        <v>10</v>
      </c>
      <c r="C108" s="770" t="s">
        <v>11</v>
      </c>
      <c r="D108" s="588">
        <v>40</v>
      </c>
      <c r="E108" s="514" t="s">
        <v>302</v>
      </c>
      <c r="F108" s="527">
        <v>10.42</v>
      </c>
      <c r="G108" s="528">
        <v>10</v>
      </c>
      <c r="H108" s="11"/>
      <c r="I108" s="11"/>
      <c r="J108" s="11"/>
      <c r="K108" s="1486" t="s">
        <v>71</v>
      </c>
      <c r="L108" s="1487">
        <v>5</v>
      </c>
      <c r="M108" s="1488">
        <v>5</v>
      </c>
      <c r="O108" s="1338" t="s">
        <v>360</v>
      </c>
      <c r="P108" s="1146">
        <f>F129</f>
        <v>61.85</v>
      </c>
      <c r="Q108" s="1188">
        <f>G129</f>
        <v>52.6</v>
      </c>
      <c r="R108" s="41"/>
      <c r="S108" s="41"/>
      <c r="T108" s="41"/>
      <c r="U108" s="41"/>
      <c r="V108" s="41"/>
      <c r="W108" s="41"/>
      <c r="X108" s="41"/>
      <c r="Y108" s="103"/>
      <c r="AA108" s="1522"/>
      <c r="AB108" s="190"/>
      <c r="AC108" s="198"/>
      <c r="AD108" s="189"/>
      <c r="AE108" s="242"/>
      <c r="AF108" s="189"/>
      <c r="AN108" s="189"/>
      <c r="AU108" s="189"/>
      <c r="AV108" s="189"/>
      <c r="AW108" s="174"/>
    </row>
    <row r="109" spans="2:62" ht="14.25" customHeight="1" thickBot="1">
      <c r="B109" s="769" t="s">
        <v>10</v>
      </c>
      <c r="C109" s="770" t="s">
        <v>16</v>
      </c>
      <c r="D109" s="588">
        <v>20</v>
      </c>
      <c r="E109" s="514" t="s">
        <v>127</v>
      </c>
      <c r="F109" s="471" t="s">
        <v>387</v>
      </c>
      <c r="G109" s="528">
        <v>75</v>
      </c>
      <c r="H109" s="11"/>
      <c r="I109" s="11"/>
      <c r="J109" s="11"/>
      <c r="K109" s="1486" t="s">
        <v>106</v>
      </c>
      <c r="L109" s="1487">
        <v>40</v>
      </c>
      <c r="M109" s="1488">
        <v>40</v>
      </c>
      <c r="AA109" s="190"/>
      <c r="AB109" s="190"/>
      <c r="AC109" s="242"/>
      <c r="AD109" s="189"/>
      <c r="AE109" s="242"/>
      <c r="AF109" s="189"/>
      <c r="AN109" s="206"/>
      <c r="AU109" s="189"/>
      <c r="AV109" s="189"/>
      <c r="AW109" s="186"/>
    </row>
    <row r="110" spans="2:62" ht="16.5" thickBot="1">
      <c r="B110" s="876" t="s">
        <v>13</v>
      </c>
      <c r="C110" s="770" t="s">
        <v>223</v>
      </c>
      <c r="D110" s="588">
        <v>100</v>
      </c>
      <c r="E110" s="514" t="s">
        <v>105</v>
      </c>
      <c r="F110" s="465">
        <v>21.2</v>
      </c>
      <c r="G110" s="528">
        <v>21.2</v>
      </c>
      <c r="H110" s="11"/>
      <c r="I110" s="11"/>
      <c r="J110" s="11"/>
      <c r="K110" s="898"/>
      <c r="L110" s="892"/>
      <c r="M110" s="899"/>
      <c r="O110" s="1104" t="s">
        <v>244</v>
      </c>
      <c r="P110" s="1103"/>
      <c r="Q110" s="1103"/>
      <c r="R110" s="114"/>
      <c r="S110" s="53"/>
      <c r="T110" s="53"/>
      <c r="U110" s="53"/>
      <c r="V110" s="97"/>
      <c r="W110" s="53"/>
      <c r="X110" s="53"/>
      <c r="Y110" s="68"/>
      <c r="AA110" s="190"/>
      <c r="AB110" s="174"/>
      <c r="AC110" s="329"/>
      <c r="AD110" s="189"/>
      <c r="AE110" s="242"/>
      <c r="AF110" s="189"/>
      <c r="AN110" s="148"/>
      <c r="AU110" s="189"/>
      <c r="AV110" s="189"/>
      <c r="AW110" s="186"/>
    </row>
    <row r="111" spans="2:62" ht="12.75" customHeight="1" thickBot="1">
      <c r="B111" s="87"/>
      <c r="C111" s="1465"/>
      <c r="D111" s="100"/>
      <c r="E111" s="406" t="s">
        <v>75</v>
      </c>
      <c r="F111" s="412">
        <v>0.6</v>
      </c>
      <c r="G111" s="526">
        <v>0.6</v>
      </c>
      <c r="H111" s="11"/>
      <c r="I111" s="11"/>
      <c r="J111" s="11"/>
      <c r="K111" s="404"/>
      <c r="L111" s="220"/>
      <c r="M111" s="900"/>
      <c r="O111" s="1106" t="s">
        <v>154</v>
      </c>
      <c r="P111" s="1361" t="s">
        <v>155</v>
      </c>
      <c r="Q111" s="1362" t="s">
        <v>156</v>
      </c>
      <c r="R111" s="11"/>
      <c r="S111" s="1094" t="s">
        <v>154</v>
      </c>
      <c r="T111" s="1094" t="s">
        <v>155</v>
      </c>
      <c r="U111" s="1362" t="s">
        <v>156</v>
      </c>
      <c r="V111" s="11"/>
      <c r="W111" s="1094" t="s">
        <v>154</v>
      </c>
      <c r="X111" s="1094" t="s">
        <v>155</v>
      </c>
      <c r="Y111" s="1095" t="s">
        <v>156</v>
      </c>
      <c r="AA111" s="190"/>
      <c r="AB111" s="189"/>
      <c r="AC111" s="242"/>
      <c r="AD111" s="189"/>
      <c r="AE111" s="242"/>
      <c r="AF111" s="189"/>
      <c r="AN111" s="148"/>
      <c r="AU111" s="189"/>
      <c r="AV111" s="189"/>
      <c r="AW111" s="186"/>
      <c r="BC111" s="189"/>
      <c r="BD111" s="189"/>
      <c r="BE111" s="189"/>
      <c r="BF111" s="189"/>
      <c r="BG111" s="189"/>
      <c r="BH111" s="189"/>
      <c r="BI111" s="189"/>
      <c r="BJ111" s="189"/>
    </row>
    <row r="112" spans="2:62" ht="12" customHeight="1" thickBot="1">
      <c r="B112" s="79"/>
      <c r="C112" s="379"/>
      <c r="D112" s="103"/>
      <c r="E112" s="582" t="s">
        <v>107</v>
      </c>
      <c r="F112" s="448">
        <v>5</v>
      </c>
      <c r="G112" s="586">
        <v>5</v>
      </c>
      <c r="H112" s="41"/>
      <c r="I112" s="41"/>
      <c r="J112" s="41"/>
      <c r="K112" s="79"/>
      <c r="L112" s="41"/>
      <c r="M112" s="103"/>
      <c r="O112" s="359" t="s">
        <v>434</v>
      </c>
      <c r="P112" s="1139">
        <f>D154</f>
        <v>20</v>
      </c>
      <c r="Q112" s="1216">
        <f>D154</f>
        <v>20</v>
      </c>
      <c r="R112" s="11"/>
      <c r="S112" s="359" t="s">
        <v>82</v>
      </c>
      <c r="T112" s="1139">
        <f>F152+I155+L152</f>
        <v>275.8</v>
      </c>
      <c r="U112" s="1215">
        <f>G152+M152+J155</f>
        <v>275.8</v>
      </c>
      <c r="V112" s="11"/>
      <c r="W112" s="1140" t="s">
        <v>71</v>
      </c>
      <c r="X112" s="1097">
        <f>F153+I159+L153</f>
        <v>9.16</v>
      </c>
      <c r="Y112" s="1177">
        <f>G153+M153+J159</f>
        <v>9.16</v>
      </c>
      <c r="AA112" s="190"/>
      <c r="AB112" s="174"/>
      <c r="AC112" s="242"/>
      <c r="AD112" s="189"/>
      <c r="AE112" s="242"/>
      <c r="AF112" s="189"/>
      <c r="AN112" s="189"/>
      <c r="AU112" s="189"/>
      <c r="AV112" s="189"/>
      <c r="AW112" s="186"/>
      <c r="BC112" s="189"/>
      <c r="BD112" s="189"/>
      <c r="BE112" s="189"/>
      <c r="BF112" s="189"/>
      <c r="BG112" s="189"/>
      <c r="BH112" s="189"/>
      <c r="BI112" s="189"/>
      <c r="BJ112" s="189"/>
    </row>
    <row r="113" spans="2:62" ht="13.5" customHeight="1">
      <c r="C113" s="238"/>
      <c r="O113" s="1140" t="s">
        <v>436</v>
      </c>
      <c r="P113" s="1097">
        <f>D153</f>
        <v>36</v>
      </c>
      <c r="Q113" s="1211">
        <f>D153</f>
        <v>36</v>
      </c>
      <c r="R113" s="11"/>
      <c r="S113" s="393" t="s">
        <v>302</v>
      </c>
      <c r="T113" s="1229">
        <f>I162</f>
        <v>15.62</v>
      </c>
      <c r="U113" s="1368">
        <f>J162</f>
        <v>15</v>
      </c>
      <c r="V113" s="11"/>
      <c r="W113" s="1140" t="s">
        <v>463</v>
      </c>
      <c r="X113" s="1097">
        <f>L151</f>
        <v>2.5</v>
      </c>
      <c r="Y113" s="1177">
        <f>M151</f>
        <v>2.5</v>
      </c>
      <c r="AA113" s="190"/>
      <c r="AB113" s="174"/>
      <c r="AC113" s="242"/>
      <c r="AD113" s="189"/>
      <c r="AE113" s="242"/>
      <c r="AF113" s="189"/>
      <c r="AN113" s="189"/>
      <c r="AU113" s="189"/>
      <c r="AV113" s="189"/>
      <c r="AW113" s="186"/>
      <c r="BC113" s="189"/>
      <c r="BD113" s="189"/>
      <c r="BE113" s="189"/>
      <c r="BF113" s="189"/>
      <c r="BG113" s="189"/>
      <c r="BH113" s="189"/>
      <c r="BI113" s="189"/>
      <c r="BJ113" s="189"/>
    </row>
    <row r="114" spans="2:62" ht="12.75" customHeight="1">
      <c r="C114" s="238"/>
      <c r="O114" s="1140" t="s">
        <v>104</v>
      </c>
      <c r="P114" s="1097">
        <f>I152+I153</f>
        <v>24.3</v>
      </c>
      <c r="Q114" s="1210">
        <f>J152+J153</f>
        <v>24.3</v>
      </c>
      <c r="R114" s="11"/>
      <c r="S114" s="1140" t="s">
        <v>107</v>
      </c>
      <c r="T114" s="1097">
        <f>F156+I156+I163</f>
        <v>20.89</v>
      </c>
      <c r="U114" s="1210">
        <f>G156+J163+J156</f>
        <v>20.89</v>
      </c>
      <c r="V114" s="11"/>
      <c r="W114" s="1140" t="s">
        <v>102</v>
      </c>
      <c r="X114" s="1097">
        <f>I154</f>
        <v>0.5</v>
      </c>
      <c r="Y114" s="1177">
        <f>J154</f>
        <v>0.5</v>
      </c>
      <c r="AA114" s="190"/>
      <c r="AB114" s="186"/>
      <c r="AC114" s="242"/>
      <c r="AD114" s="189"/>
      <c r="AE114" s="242"/>
      <c r="AF114" s="189"/>
      <c r="AN114" s="148"/>
      <c r="AU114" s="189"/>
      <c r="AV114" s="189"/>
      <c r="AW114" s="174"/>
      <c r="BC114" s="189"/>
      <c r="BD114" s="189"/>
      <c r="BE114" s="189"/>
      <c r="BF114" s="189"/>
      <c r="BG114" s="189"/>
      <c r="BH114" s="189"/>
      <c r="BI114" s="189"/>
      <c r="BJ114" s="189"/>
    </row>
    <row r="115" spans="2:62" ht="15.75" thickBot="1">
      <c r="C115" s="238"/>
      <c r="O115" s="1187" t="s">
        <v>140</v>
      </c>
      <c r="P115" s="1313">
        <f>F151</f>
        <v>29.45</v>
      </c>
      <c r="Q115" s="1894">
        <f>G151</f>
        <v>29.45</v>
      </c>
      <c r="R115" s="41"/>
      <c r="S115" s="1145" t="s">
        <v>441</v>
      </c>
      <c r="T115" s="1146">
        <f>U115/1000/0.04</f>
        <v>2.8999999999999998E-2</v>
      </c>
      <c r="U115" s="1188">
        <f>J157</f>
        <v>1.1599999999999999</v>
      </c>
      <c r="V115" s="41"/>
      <c r="W115" s="1187" t="s">
        <v>75</v>
      </c>
      <c r="X115" s="1146">
        <f>F155+I160</f>
        <v>1.075</v>
      </c>
      <c r="Y115" s="1895">
        <f>J160+G155</f>
        <v>1.075</v>
      </c>
      <c r="AA115" s="190"/>
      <c r="AB115" s="174"/>
      <c r="AC115" s="189"/>
      <c r="AD115" s="189"/>
      <c r="AE115" s="242"/>
      <c r="AF115" s="186"/>
      <c r="AN115" s="148"/>
      <c r="AU115" s="189"/>
      <c r="AV115" s="189"/>
      <c r="AW115" s="189"/>
      <c r="BC115" s="189"/>
      <c r="BD115" s="189"/>
      <c r="BE115" s="189"/>
      <c r="BF115" s="189"/>
      <c r="BG115" s="189"/>
      <c r="BH115" s="189"/>
      <c r="BI115" s="189"/>
      <c r="BJ115" s="189"/>
    </row>
    <row r="116" spans="2:62" ht="12" customHeight="1">
      <c r="C116" s="238"/>
      <c r="R116" s="11"/>
      <c r="S116" s="11"/>
      <c r="T116" s="11"/>
      <c r="U116" s="11"/>
      <c r="V116" s="11"/>
      <c r="W116" s="242"/>
      <c r="X116" s="1275"/>
      <c r="Y116" s="1282"/>
      <c r="Z116" s="11"/>
      <c r="AA116" s="190"/>
      <c r="AB116" s="331"/>
      <c r="AC116" s="242"/>
      <c r="AD116" s="189"/>
      <c r="AE116" s="174"/>
      <c r="AF116" s="174"/>
      <c r="AN116" s="148"/>
      <c r="AU116" s="189"/>
      <c r="AV116" s="189"/>
      <c r="AW116" s="189"/>
      <c r="BC116" s="189"/>
      <c r="BD116" s="189"/>
      <c r="BE116" s="189"/>
      <c r="BF116" s="189"/>
      <c r="BG116" s="189"/>
      <c r="BH116" s="189"/>
      <c r="BI116" s="189"/>
      <c r="BJ116" s="189"/>
    </row>
    <row r="117" spans="2:62" ht="12" customHeight="1">
      <c r="C117" s="238"/>
      <c r="R117" s="11"/>
      <c r="S117" s="11"/>
      <c r="T117" s="11"/>
      <c r="U117" s="11"/>
      <c r="V117" s="11"/>
      <c r="W117" s="11"/>
      <c r="X117" s="11"/>
      <c r="Y117" s="11"/>
      <c r="Z117" s="11"/>
      <c r="AA117" s="317"/>
      <c r="AB117" s="189"/>
      <c r="AC117" s="189"/>
      <c r="AD117" s="189"/>
      <c r="AE117" s="189"/>
      <c r="AF117" s="189"/>
      <c r="AN117" s="148"/>
      <c r="AU117" s="189"/>
      <c r="AV117" s="189"/>
      <c r="AW117" s="189"/>
      <c r="BC117" s="189"/>
      <c r="BD117" s="189"/>
      <c r="BE117" s="189"/>
      <c r="BF117" s="189"/>
      <c r="BG117" s="189"/>
      <c r="BH117" s="189"/>
      <c r="BI117" s="189"/>
      <c r="BJ117" s="189"/>
    </row>
    <row r="118" spans="2:62" ht="11.25" customHeight="1">
      <c r="C118" s="238"/>
      <c r="O118" s="11"/>
      <c r="P118" s="11"/>
      <c r="Q118" s="11"/>
      <c r="R118" s="1250"/>
      <c r="S118" s="11"/>
      <c r="T118" s="3"/>
      <c r="U118" s="3"/>
      <c r="V118" s="1366"/>
      <c r="W118" s="8"/>
      <c r="X118" s="11"/>
      <c r="Y118" s="11"/>
      <c r="Z118" s="11"/>
      <c r="AA118" s="11"/>
      <c r="AN118" s="148"/>
      <c r="AO118" s="822"/>
      <c r="AP118" s="7"/>
      <c r="AQ118" s="17"/>
      <c r="AU118" s="254"/>
      <c r="AV118" s="189"/>
      <c r="AW118" s="189"/>
      <c r="BC118" s="189"/>
      <c r="BD118" s="189"/>
      <c r="BE118" s="189"/>
      <c r="BF118" s="189"/>
      <c r="BG118" s="189"/>
      <c r="BH118" s="189"/>
      <c r="BI118" s="189"/>
      <c r="BJ118" s="189"/>
    </row>
    <row r="119" spans="2:62">
      <c r="B119" s="148"/>
      <c r="C119" s="148"/>
      <c r="D119" s="148"/>
      <c r="E119" s="231" t="s">
        <v>316</v>
      </c>
      <c r="F119" s="231"/>
      <c r="G119" s="231"/>
      <c r="H119" s="231"/>
      <c r="I119" s="231"/>
      <c r="J119" s="231"/>
      <c r="K119" s="231"/>
      <c r="L119" s="231"/>
      <c r="O119" s="3"/>
      <c r="P119" s="11"/>
      <c r="Q119" s="11"/>
      <c r="R119" s="11"/>
      <c r="S119" s="11"/>
      <c r="T119" s="11"/>
      <c r="U119" s="66"/>
      <c r="V119" s="126"/>
      <c r="W119" s="7"/>
      <c r="X119" s="11"/>
      <c r="Y119" s="11"/>
      <c r="Z119" s="11"/>
      <c r="AA119" s="11"/>
      <c r="AN119" s="148"/>
      <c r="AO119" s="11"/>
      <c r="AP119" s="160"/>
      <c r="AQ119" s="4"/>
      <c r="AU119" s="298"/>
      <c r="AV119" s="189"/>
      <c r="AW119" s="189"/>
      <c r="BC119" s="189"/>
      <c r="BD119" s="189"/>
      <c r="BE119" s="189"/>
      <c r="BF119" s="189"/>
      <c r="BG119" s="189"/>
      <c r="BH119" s="189"/>
      <c r="BI119" s="189"/>
      <c r="BJ119" s="189"/>
    </row>
    <row r="120" spans="2:62" ht="15.75">
      <c r="B120" s="1818" t="s">
        <v>624</v>
      </c>
      <c r="C120" s="232"/>
      <c r="D120" s="148"/>
      <c r="E120" s="148"/>
      <c r="F120" s="148"/>
      <c r="G120" s="233"/>
      <c r="H120" s="233"/>
      <c r="I120" s="233"/>
      <c r="J120" s="233"/>
      <c r="K120" s="234"/>
      <c r="L120" s="233"/>
      <c r="O120" s="126"/>
      <c r="P120" s="11"/>
      <c r="Q120" s="1367"/>
      <c r="R120" s="11"/>
      <c r="S120" s="11"/>
      <c r="T120" s="17"/>
      <c r="U120" s="1250"/>
      <c r="V120" s="11"/>
      <c r="W120" s="126"/>
      <c r="X120" s="11"/>
      <c r="Y120" s="11"/>
      <c r="Z120" s="11"/>
      <c r="AA120" s="317"/>
      <c r="AB120" s="189"/>
      <c r="AC120" s="189"/>
      <c r="AD120" s="189"/>
      <c r="AE120" s="189"/>
      <c r="AF120" s="189"/>
      <c r="AG120" s="189"/>
      <c r="AH120" s="189"/>
      <c r="AI120" s="148"/>
      <c r="AJ120" s="206"/>
      <c r="AN120" s="148"/>
      <c r="AO120" s="61"/>
      <c r="AP120" s="160"/>
      <c r="AQ120" s="823"/>
      <c r="AU120" s="254"/>
      <c r="AV120" s="189"/>
      <c r="AW120" s="189"/>
      <c r="BC120" s="189"/>
      <c r="BD120" s="189"/>
      <c r="BE120" s="189"/>
      <c r="BF120" s="189"/>
      <c r="BG120" s="189"/>
      <c r="BH120" s="189"/>
      <c r="BI120" s="189"/>
      <c r="BJ120" s="189"/>
    </row>
    <row r="121" spans="2:62">
      <c r="B121" s="148"/>
      <c r="C121" s="148"/>
      <c r="D121" s="148"/>
      <c r="E121" s="148"/>
      <c r="F121" s="235"/>
      <c r="G121" s="235"/>
      <c r="H121" s="227"/>
      <c r="I121" s="148"/>
      <c r="J121" s="148"/>
      <c r="K121" s="148"/>
      <c r="L121" s="148"/>
      <c r="M121" s="1896">
        <v>0.25</v>
      </c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280"/>
      <c r="AB121" s="280"/>
      <c r="AC121" s="189"/>
      <c r="AD121" s="314"/>
      <c r="AE121" s="315"/>
      <c r="AF121" s="189"/>
      <c r="AG121" s="158"/>
      <c r="AH121" s="189"/>
      <c r="AI121" s="148"/>
      <c r="AJ121" s="206"/>
      <c r="AN121" s="148"/>
      <c r="AO121" s="824"/>
      <c r="AP121" s="7"/>
      <c r="AQ121" s="17"/>
      <c r="AU121" s="254"/>
      <c r="AV121" s="189"/>
      <c r="AW121" s="189"/>
      <c r="BC121" s="189"/>
      <c r="BD121" s="189"/>
      <c r="BE121" s="189"/>
      <c r="BF121" s="189"/>
      <c r="BG121" s="189"/>
      <c r="BH121" s="189"/>
      <c r="BI121" s="189"/>
      <c r="BJ121" s="189"/>
    </row>
    <row r="122" spans="2:62" ht="15.75">
      <c r="B122" s="329"/>
      <c r="C122" s="238"/>
      <c r="D122" s="148"/>
      <c r="E122" s="148"/>
      <c r="F122" s="244" t="s">
        <v>138</v>
      </c>
      <c r="G122" s="148"/>
      <c r="H122" s="148"/>
      <c r="J122" s="148"/>
      <c r="K122" s="148"/>
      <c r="L122" s="148"/>
      <c r="O122" s="136"/>
      <c r="P122" s="11"/>
      <c r="Q122" s="11"/>
      <c r="R122" s="11"/>
      <c r="S122" s="44"/>
      <c r="T122" s="11"/>
      <c r="U122" s="11"/>
      <c r="V122" s="11"/>
      <c r="W122" s="11"/>
      <c r="X122" s="11"/>
      <c r="Y122" s="7"/>
      <c r="Z122" s="11"/>
      <c r="AA122" s="186"/>
      <c r="AB122" s="189"/>
      <c r="AC122" s="242"/>
      <c r="AD122" s="189"/>
      <c r="AE122" s="174"/>
      <c r="AF122" s="189"/>
      <c r="AG122" s="186"/>
      <c r="AH122" s="189"/>
      <c r="AI122" s="148"/>
      <c r="AJ122" s="174"/>
      <c r="AN122" s="148"/>
      <c r="AO122" s="61"/>
      <c r="AP122" s="7"/>
      <c r="AQ122" s="17"/>
      <c r="AU122" s="254"/>
      <c r="AV122" s="189"/>
      <c r="AW122" s="189"/>
      <c r="BC122" s="189"/>
      <c r="BD122" s="189"/>
      <c r="BE122" s="189"/>
      <c r="BF122" s="189"/>
      <c r="BG122" s="189"/>
      <c r="BH122" s="189"/>
      <c r="BI122" s="189"/>
      <c r="BJ122" s="189"/>
    </row>
    <row r="123" spans="2:62" ht="15.75">
      <c r="C123" s="238"/>
      <c r="D123" s="148"/>
      <c r="E123" s="148"/>
      <c r="F123" s="148"/>
      <c r="G123" s="148"/>
      <c r="H123" s="148"/>
      <c r="I123" s="148"/>
      <c r="J123" s="148"/>
      <c r="K123" s="148"/>
      <c r="L123" s="148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86"/>
      <c r="AB123" s="189"/>
      <c r="AC123" s="242"/>
      <c r="AD123" s="189"/>
      <c r="AE123" s="174"/>
      <c r="AF123" s="189"/>
      <c r="AG123" s="186"/>
      <c r="AH123" s="189"/>
      <c r="AI123" s="148"/>
      <c r="AJ123" s="31"/>
      <c r="AP123" s="174"/>
      <c r="AQ123" s="158"/>
      <c r="AU123" s="189"/>
      <c r="AV123" s="189"/>
      <c r="AW123" s="189"/>
      <c r="BC123" s="189"/>
      <c r="BD123" s="189"/>
      <c r="BE123" s="189"/>
      <c r="BF123" s="189"/>
      <c r="BG123" s="189"/>
      <c r="BH123" s="189"/>
      <c r="BI123" s="189"/>
      <c r="BJ123" s="189"/>
    </row>
    <row r="124" spans="2:62" ht="16.5" thickBot="1">
      <c r="B124" s="2" t="s">
        <v>153</v>
      </c>
      <c r="C124" s="238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90"/>
      <c r="AB124" s="190"/>
      <c r="AC124" s="242"/>
      <c r="AD124" s="189"/>
      <c r="AE124" s="174"/>
      <c r="AF124" s="189"/>
      <c r="AG124" s="186"/>
      <c r="AH124" s="189"/>
      <c r="AI124" s="148"/>
      <c r="AJ124" s="31"/>
      <c r="AP124" s="174"/>
      <c r="AQ124" s="158"/>
      <c r="AU124" s="189"/>
      <c r="AV124" s="189"/>
      <c r="AW124" s="189"/>
      <c r="BC124" s="189"/>
      <c r="BD124" s="189"/>
      <c r="BE124" s="189"/>
      <c r="BF124" s="189"/>
      <c r="BG124" s="189"/>
      <c r="BH124" s="189"/>
      <c r="BI124" s="189"/>
      <c r="BJ124" s="189"/>
    </row>
    <row r="125" spans="2:62" ht="15.75">
      <c r="B125" s="239" t="s">
        <v>2</v>
      </c>
      <c r="C125" s="195" t="s">
        <v>3</v>
      </c>
      <c r="D125" s="240" t="s">
        <v>4</v>
      </c>
      <c r="E125" s="241" t="s">
        <v>83</v>
      </c>
      <c r="F125" s="200"/>
      <c r="G125" s="200"/>
      <c r="H125" s="200"/>
      <c r="I125" s="200"/>
      <c r="J125" s="200"/>
      <c r="K125" s="200"/>
      <c r="L125" s="200"/>
      <c r="M125" s="194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90"/>
      <c r="AB125" s="326"/>
      <c r="AC125" s="242"/>
      <c r="AD125" s="189"/>
      <c r="AE125" s="174"/>
      <c r="AF125" s="189"/>
      <c r="AG125" s="186"/>
      <c r="AH125" s="189"/>
      <c r="AI125" s="148"/>
      <c r="AJ125" s="31"/>
      <c r="AP125" s="62"/>
      <c r="AQ125" s="11"/>
      <c r="AR125" s="11"/>
      <c r="AS125" s="174"/>
      <c r="AT125" s="170"/>
      <c r="AU125" s="174"/>
      <c r="AV125" s="189"/>
      <c r="AW125" s="189"/>
      <c r="BC125" s="189"/>
      <c r="BD125" s="189"/>
      <c r="BE125" s="189"/>
      <c r="BF125" s="189"/>
      <c r="BG125" s="189"/>
      <c r="BH125" s="189"/>
      <c r="BI125" s="189"/>
      <c r="BJ125" s="189"/>
    </row>
    <row r="126" spans="2:62" ht="16.5" thickBot="1">
      <c r="B126" s="204" t="s">
        <v>5</v>
      </c>
      <c r="C126" s="242"/>
      <c r="D126" s="182" t="s">
        <v>84</v>
      </c>
      <c r="E126" s="177"/>
      <c r="F126" s="187"/>
      <c r="G126" s="187"/>
      <c r="H126" s="187"/>
      <c r="I126" s="187"/>
      <c r="J126" s="187"/>
      <c r="K126" s="189"/>
      <c r="L126" s="189"/>
      <c r="M126" s="175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86"/>
      <c r="AB126" s="189"/>
      <c r="AC126" s="242"/>
      <c r="AD126" s="189"/>
      <c r="AE126" s="174"/>
      <c r="AF126" s="189"/>
      <c r="AG126" s="186"/>
      <c r="AH126" s="189"/>
      <c r="AI126" s="148"/>
      <c r="AJ126" s="31"/>
      <c r="AP126" s="482"/>
      <c r="AQ126" s="11"/>
      <c r="AR126" s="11"/>
      <c r="AS126" s="189"/>
      <c r="AT126" s="189"/>
      <c r="AU126" s="174"/>
      <c r="AV126" s="189"/>
      <c r="AW126" s="189"/>
      <c r="BC126" s="189"/>
      <c r="BD126" s="189"/>
      <c r="BE126" s="189"/>
      <c r="BF126" s="189"/>
      <c r="BG126" s="189"/>
      <c r="BH126" s="189"/>
      <c r="BI126" s="189"/>
      <c r="BJ126" s="189"/>
    </row>
    <row r="127" spans="2:62" ht="16.5" thickBot="1">
      <c r="B127" s="1901" t="s">
        <v>243</v>
      </c>
      <c r="C127" s="200"/>
      <c r="D127" s="200"/>
      <c r="E127" s="837" t="s">
        <v>397</v>
      </c>
      <c r="F127" s="97"/>
      <c r="G127" s="73"/>
      <c r="H127" s="216"/>
      <c r="I127" s="228"/>
      <c r="J127" s="217"/>
      <c r="K127" s="838" t="s">
        <v>328</v>
      </c>
      <c r="L127" s="217"/>
      <c r="M127" s="199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90"/>
      <c r="AB127" s="190"/>
      <c r="AC127" s="174"/>
      <c r="AD127" s="189"/>
      <c r="AE127" s="174"/>
      <c r="AF127" s="189"/>
      <c r="AG127" s="174"/>
      <c r="AH127" s="189"/>
      <c r="AI127" s="189"/>
      <c r="AJ127" s="31"/>
      <c r="AP127" s="482"/>
      <c r="AQ127" s="11"/>
      <c r="AR127" s="11"/>
      <c r="AS127" s="189"/>
      <c r="AT127" s="189"/>
      <c r="AU127" s="186"/>
      <c r="AV127" s="325"/>
      <c r="AW127" s="421"/>
      <c r="BC127" s="189"/>
      <c r="BD127" s="189"/>
      <c r="BE127" s="189"/>
      <c r="BF127" s="189"/>
      <c r="BG127" s="189"/>
      <c r="BH127" s="189"/>
      <c r="BI127" s="189"/>
      <c r="BJ127" s="189"/>
    </row>
    <row r="128" spans="2:62" ht="15.75" thickBot="1">
      <c r="B128" s="1515" t="s">
        <v>414</v>
      </c>
      <c r="C128" s="606" t="s">
        <v>395</v>
      </c>
      <c r="D128" s="65">
        <v>60</v>
      </c>
      <c r="E128" s="347" t="s">
        <v>154</v>
      </c>
      <c r="F128" s="320" t="s">
        <v>155</v>
      </c>
      <c r="G128" s="321" t="s">
        <v>156</v>
      </c>
      <c r="H128" s="340" t="s">
        <v>154</v>
      </c>
      <c r="I128" s="320" t="s">
        <v>155</v>
      </c>
      <c r="J128" s="321" t="s">
        <v>156</v>
      </c>
      <c r="K128" s="434" t="s">
        <v>154</v>
      </c>
      <c r="L128" s="320" t="s">
        <v>155</v>
      </c>
      <c r="M128" s="321" t="s">
        <v>156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90"/>
      <c r="AB128" s="326"/>
      <c r="AC128" s="242"/>
      <c r="AD128" s="189"/>
      <c r="AE128" s="174"/>
      <c r="AF128" s="189"/>
      <c r="AG128" s="174"/>
      <c r="AH128" s="189"/>
      <c r="AI128" s="189"/>
      <c r="AJ128" s="11"/>
      <c r="AP128" s="482"/>
      <c r="AQ128" s="11"/>
      <c r="AR128" s="11"/>
      <c r="AS128" s="189"/>
      <c r="AT128" s="189"/>
      <c r="AU128" s="189"/>
      <c r="AV128" s="189"/>
      <c r="AW128" s="189"/>
      <c r="BC128" s="189"/>
      <c r="BD128" s="189"/>
      <c r="BE128" s="189"/>
      <c r="BF128" s="189"/>
      <c r="BG128" s="189"/>
      <c r="BH128" s="189"/>
      <c r="BI128" s="189"/>
      <c r="BJ128" s="189"/>
    </row>
    <row r="129" spans="2:62">
      <c r="B129" s="964" t="s">
        <v>363</v>
      </c>
      <c r="C129" s="1511" t="s">
        <v>364</v>
      </c>
      <c r="D129" s="965" t="s">
        <v>474</v>
      </c>
      <c r="E129" s="253" t="s">
        <v>360</v>
      </c>
      <c r="F129" s="556">
        <v>61.85</v>
      </c>
      <c r="G129" s="1316">
        <v>52.6</v>
      </c>
      <c r="H129" s="267" t="s">
        <v>135</v>
      </c>
      <c r="I129" s="251"/>
      <c r="J129" s="341"/>
      <c r="K129" s="259" t="s">
        <v>252</v>
      </c>
      <c r="L129" s="251">
        <v>100</v>
      </c>
      <c r="M129" s="282">
        <v>100</v>
      </c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90"/>
      <c r="AB129" s="328"/>
      <c r="AC129" s="242"/>
      <c r="AD129" s="189"/>
      <c r="AE129" s="174"/>
      <c r="AF129" s="189"/>
      <c r="AG129" s="174"/>
      <c r="AH129" s="327"/>
      <c r="AI129" s="174"/>
      <c r="AJ129" s="11"/>
      <c r="AP129" s="482"/>
      <c r="AQ129" s="11"/>
      <c r="AR129" s="11"/>
      <c r="AS129" s="189"/>
      <c r="AT129" s="189"/>
      <c r="AU129" s="189"/>
      <c r="AV129" s="189"/>
      <c r="AW129" s="189"/>
      <c r="BC129" s="189"/>
      <c r="BD129" s="189"/>
      <c r="BE129" s="189"/>
      <c r="BF129" s="189"/>
      <c r="BG129" s="189"/>
      <c r="BH129" s="189"/>
      <c r="BI129" s="189"/>
      <c r="BJ129" s="189"/>
    </row>
    <row r="130" spans="2:62">
      <c r="B130" s="971"/>
      <c r="C130" s="641" t="s">
        <v>365</v>
      </c>
      <c r="D130" s="1516"/>
      <c r="E130" s="846" t="s">
        <v>97</v>
      </c>
      <c r="F130" s="864">
        <v>2.84</v>
      </c>
      <c r="G130" s="1317">
        <v>2.84</v>
      </c>
      <c r="H130" s="812" t="s">
        <v>124</v>
      </c>
      <c r="I130" s="813">
        <v>7.5</v>
      </c>
      <c r="J130" s="842">
        <v>7.5</v>
      </c>
      <c r="K130" s="830" t="s">
        <v>71</v>
      </c>
      <c r="L130" s="820">
        <v>9</v>
      </c>
      <c r="M130" s="821">
        <v>9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90"/>
      <c r="AB130" s="189"/>
      <c r="AC130" s="198"/>
      <c r="AD130" s="189"/>
      <c r="AE130" s="174"/>
      <c r="AF130" s="189"/>
      <c r="AG130" s="174"/>
      <c r="AH130" s="327"/>
      <c r="AI130" s="186"/>
      <c r="AJ130" s="210"/>
      <c r="AP130" s="482"/>
      <c r="AQ130" s="11"/>
      <c r="AR130" s="11"/>
      <c r="AS130" s="189"/>
      <c r="AT130" s="189"/>
      <c r="AU130" s="189"/>
      <c r="AV130" s="189"/>
      <c r="AW130" s="189"/>
      <c r="BC130" s="189"/>
      <c r="BD130" s="189"/>
      <c r="BE130" s="189"/>
      <c r="BF130" s="189"/>
      <c r="BG130" s="189"/>
      <c r="BH130" s="189"/>
      <c r="BI130" s="189"/>
      <c r="BJ130" s="189"/>
    </row>
    <row r="131" spans="2:62">
      <c r="B131" s="986" t="s">
        <v>489</v>
      </c>
      <c r="C131" s="786" t="s">
        <v>263</v>
      </c>
      <c r="D131" s="1479">
        <v>200</v>
      </c>
      <c r="E131" s="846" t="s">
        <v>130</v>
      </c>
      <c r="F131" s="864">
        <v>186.91</v>
      </c>
      <c r="G131" s="1318">
        <v>139.9</v>
      </c>
      <c r="H131" s="812" t="s">
        <v>136</v>
      </c>
      <c r="I131" s="813">
        <v>2.25</v>
      </c>
      <c r="J131" s="842">
        <v>2.25</v>
      </c>
      <c r="K131" s="825" t="s">
        <v>106</v>
      </c>
      <c r="L131" s="802">
        <v>104</v>
      </c>
      <c r="M131" s="808">
        <v>104</v>
      </c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90"/>
      <c r="AB131" s="190"/>
      <c r="AC131" s="242"/>
      <c r="AD131" s="189"/>
      <c r="AE131" s="174"/>
      <c r="AF131" s="189"/>
      <c r="AG131" s="174"/>
      <c r="AH131" s="189"/>
      <c r="AI131" s="186"/>
      <c r="AJ131" s="11"/>
      <c r="AP131" s="11"/>
      <c r="AQ131" s="11"/>
      <c r="AR131" s="11"/>
      <c r="AS131" s="189"/>
      <c r="AT131" s="189"/>
      <c r="AU131" s="174"/>
      <c r="AV131" s="189"/>
      <c r="AW131" s="189"/>
      <c r="BC131" s="189"/>
      <c r="BD131" s="189"/>
      <c r="BE131" s="189"/>
      <c r="BF131" s="189"/>
      <c r="BG131" s="189"/>
      <c r="BH131" s="189"/>
      <c r="BI131" s="189"/>
      <c r="BJ131" s="189"/>
    </row>
    <row r="132" spans="2:62">
      <c r="B132" s="986" t="s">
        <v>10</v>
      </c>
      <c r="C132" s="786" t="s">
        <v>11</v>
      </c>
      <c r="D132" s="1479">
        <v>40</v>
      </c>
      <c r="E132" s="846" t="s">
        <v>133</v>
      </c>
      <c r="F132" s="864">
        <v>13</v>
      </c>
      <c r="G132" s="1318">
        <v>10.4</v>
      </c>
      <c r="H132" s="812" t="s">
        <v>137</v>
      </c>
      <c r="I132" s="813">
        <v>3</v>
      </c>
      <c r="J132" s="842">
        <v>3</v>
      </c>
      <c r="K132" s="831" t="s">
        <v>178</v>
      </c>
      <c r="L132" s="813">
        <v>7.5</v>
      </c>
      <c r="M132" s="814">
        <v>7.5</v>
      </c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90"/>
      <c r="AB132" s="174"/>
      <c r="AC132" s="189"/>
      <c r="AD132" s="189"/>
      <c r="AE132" s="174"/>
      <c r="AF132" s="189"/>
      <c r="AG132" s="174"/>
      <c r="AH132" s="189"/>
      <c r="AI132" s="186"/>
      <c r="AJ132" s="11"/>
      <c r="AP132" s="11"/>
      <c r="AQ132" s="11"/>
      <c r="AR132" s="11"/>
      <c r="AS132" s="189"/>
      <c r="AT132" s="189"/>
      <c r="AU132" s="189"/>
      <c r="AV132" s="189"/>
      <c r="AW132" s="189"/>
      <c r="BC132" s="189"/>
      <c r="BD132" s="189"/>
      <c r="BE132" s="189"/>
      <c r="BF132" s="189"/>
      <c r="BG132" s="189"/>
      <c r="BH132" s="189"/>
      <c r="BI132" s="189"/>
      <c r="BJ132" s="189"/>
    </row>
    <row r="133" spans="2:62">
      <c r="B133" s="986" t="s">
        <v>10</v>
      </c>
      <c r="C133" s="786" t="s">
        <v>16</v>
      </c>
      <c r="D133" s="1479">
        <v>20</v>
      </c>
      <c r="E133" s="846" t="s">
        <v>107</v>
      </c>
      <c r="F133" s="864">
        <v>1.3</v>
      </c>
      <c r="G133" s="1317">
        <v>1.3</v>
      </c>
      <c r="H133" s="812" t="s">
        <v>106</v>
      </c>
      <c r="I133" s="813">
        <v>22.5</v>
      </c>
      <c r="J133" s="842">
        <v>22.5</v>
      </c>
      <c r="K133" s="831" t="s">
        <v>255</v>
      </c>
      <c r="L133" s="815">
        <v>3</v>
      </c>
      <c r="M133" s="817">
        <v>2.5</v>
      </c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90"/>
      <c r="AB133" s="307"/>
      <c r="AC133" s="242"/>
      <c r="AD133" s="1155"/>
      <c r="AE133" s="242"/>
      <c r="AF133" s="189"/>
      <c r="AG133" s="174"/>
      <c r="AH133" s="189"/>
      <c r="AI133" s="189"/>
      <c r="AJ133" s="206"/>
      <c r="AP133" s="174"/>
      <c r="AQ133" s="170"/>
      <c r="AR133" s="11"/>
      <c r="AS133" s="189"/>
      <c r="AT133" s="189"/>
      <c r="AU133" s="189"/>
      <c r="AV133" s="189"/>
      <c r="AW133" s="189"/>
      <c r="BC133" s="189"/>
      <c r="BD133" s="189"/>
      <c r="BE133" s="189"/>
      <c r="BF133" s="189"/>
      <c r="BG133" s="189"/>
      <c r="BH133" s="189"/>
      <c r="BI133" s="189"/>
      <c r="BJ133" s="189"/>
    </row>
    <row r="134" spans="2:62" ht="15.75" thickBot="1">
      <c r="B134" s="1009" t="s">
        <v>13</v>
      </c>
      <c r="C134" s="786" t="s">
        <v>486</v>
      </c>
      <c r="D134" s="1479">
        <v>80</v>
      </c>
      <c r="E134" s="846" t="s">
        <v>107</v>
      </c>
      <c r="F134" s="864">
        <v>2.46</v>
      </c>
      <c r="G134" s="1317">
        <v>2.46</v>
      </c>
      <c r="H134" s="812" t="s">
        <v>110</v>
      </c>
      <c r="I134" s="834">
        <v>5.9999999999999995E-4</v>
      </c>
      <c r="J134" s="843">
        <v>5.9999999999999995E-4</v>
      </c>
      <c r="K134" s="825" t="s">
        <v>253</v>
      </c>
      <c r="L134" s="829">
        <v>7.5</v>
      </c>
      <c r="M134" s="839">
        <v>7.5</v>
      </c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90"/>
      <c r="AB134" s="189"/>
      <c r="AC134" s="242"/>
      <c r="AD134" s="189"/>
      <c r="AE134" s="242"/>
      <c r="AF134" s="189"/>
      <c r="AG134" s="174"/>
      <c r="AH134" s="331"/>
      <c r="AI134" s="174"/>
      <c r="AJ134" s="207"/>
      <c r="AP134" s="11"/>
      <c r="AQ134" s="11"/>
      <c r="AR134" s="11"/>
      <c r="AS134" s="189"/>
      <c r="AT134" s="189"/>
      <c r="AU134" s="189"/>
      <c r="AV134" s="189"/>
      <c r="AW134" s="189"/>
      <c r="BC134" s="189"/>
      <c r="BD134" s="189"/>
      <c r="BE134" s="189"/>
      <c r="BF134" s="189"/>
      <c r="BG134" s="189"/>
      <c r="BH134" s="189"/>
      <c r="BI134" s="189"/>
      <c r="BJ134" s="189"/>
    </row>
    <row r="135" spans="2:62" ht="16.5" thickBot="1">
      <c r="B135" s="581"/>
      <c r="C135" s="179"/>
      <c r="D135" s="175"/>
      <c r="E135" s="846" t="s">
        <v>108</v>
      </c>
      <c r="F135" s="864">
        <v>2.46</v>
      </c>
      <c r="G135" s="1317">
        <v>2.46</v>
      </c>
      <c r="H135" s="828" t="s">
        <v>75</v>
      </c>
      <c r="I135" s="819">
        <v>0.3</v>
      </c>
      <c r="J135" s="844">
        <v>0.3</v>
      </c>
      <c r="K135" s="433" t="s">
        <v>385</v>
      </c>
      <c r="L135" s="221"/>
      <c r="M135" s="199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90"/>
      <c r="AB135" s="174"/>
      <c r="AC135" s="242"/>
      <c r="AD135" s="189"/>
      <c r="AE135" s="242"/>
      <c r="AF135" s="189"/>
      <c r="AG135" s="248"/>
      <c r="AH135" s="189"/>
      <c r="AI135" s="186"/>
      <c r="AJ135" s="207"/>
      <c r="AP135" s="11"/>
      <c r="AQ135" s="11"/>
      <c r="AR135" s="11"/>
      <c r="AS135" s="11"/>
      <c r="AT135" s="11"/>
      <c r="AU135" s="189"/>
      <c r="AV135" s="189"/>
      <c r="AW135" s="186"/>
      <c r="BC135" s="189"/>
      <c r="BD135" s="189"/>
      <c r="BE135" s="189"/>
      <c r="BF135" s="189"/>
      <c r="BG135" s="189"/>
      <c r="BH135" s="189"/>
      <c r="BI135" s="189"/>
      <c r="BJ135" s="189"/>
    </row>
    <row r="136" spans="2:62" ht="15.75" thickBot="1">
      <c r="B136" s="87"/>
      <c r="C136" s="179"/>
      <c r="D136" s="100"/>
      <c r="E136" s="11"/>
      <c r="F136" s="11"/>
      <c r="G136" s="11"/>
      <c r="H136" s="836"/>
      <c r="I136" s="570"/>
      <c r="J136" s="845"/>
      <c r="K136" s="347" t="s">
        <v>154</v>
      </c>
      <c r="L136" s="320" t="s">
        <v>155</v>
      </c>
      <c r="M136" s="345" t="s">
        <v>156</v>
      </c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307"/>
      <c r="AB136" s="186"/>
      <c r="AC136" s="174"/>
      <c r="AD136" s="1353"/>
      <c r="AE136" s="242"/>
      <c r="AF136" s="189"/>
      <c r="AG136" s="174"/>
      <c r="AH136" s="189"/>
      <c r="AI136" s="186"/>
      <c r="AJ136" s="349"/>
      <c r="AP136" s="174"/>
      <c r="AQ136" s="170"/>
      <c r="AR136" s="11"/>
      <c r="AS136" s="11"/>
      <c r="AT136" s="11"/>
      <c r="AU136" s="189"/>
      <c r="AV136" s="189"/>
      <c r="AW136" s="170"/>
      <c r="BC136" s="189"/>
      <c r="BD136" s="189"/>
      <c r="BE136" s="189"/>
      <c r="BF136" s="189"/>
      <c r="BG136" s="189"/>
      <c r="BH136" s="189"/>
      <c r="BI136" s="189"/>
      <c r="BJ136" s="189"/>
    </row>
    <row r="137" spans="2:62">
      <c r="B137" s="87"/>
      <c r="C137" s="179"/>
      <c r="D137" s="100"/>
      <c r="K137" s="255" t="s">
        <v>80</v>
      </c>
      <c r="L137" s="272">
        <v>63.12</v>
      </c>
      <c r="M137" s="276">
        <v>60</v>
      </c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74"/>
      <c r="AB137" s="174"/>
      <c r="AC137" s="189"/>
      <c r="AD137" s="189"/>
      <c r="AE137" s="242"/>
      <c r="AF137" s="189"/>
      <c r="AG137" s="189"/>
      <c r="AH137" s="189"/>
      <c r="AI137" s="186"/>
      <c r="AJ137" s="11"/>
      <c r="AP137" s="174"/>
      <c r="AQ137" s="170"/>
      <c r="AR137" s="11"/>
      <c r="AS137" s="11"/>
      <c r="AT137" s="11"/>
      <c r="AU137" s="189"/>
      <c r="AV137" s="189"/>
      <c r="AW137" s="189"/>
      <c r="BC137" s="189"/>
      <c r="BD137" s="189"/>
      <c r="BE137" s="189"/>
      <c r="BF137" s="189"/>
      <c r="BG137" s="189"/>
      <c r="BH137" s="189"/>
      <c r="BI137" s="189"/>
      <c r="BJ137" s="189"/>
    </row>
    <row r="138" spans="2:62" ht="15.75" thickBot="1">
      <c r="B138" s="79"/>
      <c r="C138" s="379"/>
      <c r="D138" s="103"/>
      <c r="E138" s="840"/>
      <c r="F138" s="548"/>
      <c r="G138" s="841"/>
      <c r="H138" s="41"/>
      <c r="I138" s="41"/>
      <c r="J138" s="41"/>
      <c r="K138" s="79"/>
      <c r="L138" s="41"/>
      <c r="M138" s="103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74"/>
      <c r="AB138" s="189"/>
      <c r="AC138" s="174"/>
      <c r="AD138" s="189"/>
      <c r="AE138" s="174"/>
      <c r="AF138" s="174"/>
      <c r="AG138" s="189"/>
      <c r="AH138" s="189"/>
      <c r="AI138" s="186"/>
      <c r="AJ138" s="11"/>
      <c r="AP138" s="174"/>
      <c r="AQ138" s="170"/>
      <c r="AR138" s="11"/>
      <c r="AS138" s="11"/>
      <c r="AT138" s="11"/>
      <c r="AU138" s="189"/>
      <c r="AV138" s="189"/>
      <c r="AW138" s="206"/>
      <c r="BC138" s="189"/>
      <c r="BD138" s="189"/>
      <c r="BE138" s="189"/>
      <c r="BF138" s="189"/>
      <c r="BG138" s="189"/>
      <c r="BH138" s="189"/>
      <c r="BI138" s="189"/>
      <c r="BJ138" s="189"/>
    </row>
    <row r="139" spans="2:62">
      <c r="B139" s="11"/>
      <c r="C139" s="205"/>
      <c r="D139" s="11"/>
      <c r="E139" s="174"/>
      <c r="F139" s="170"/>
      <c r="G139" s="298"/>
      <c r="H139" s="174"/>
      <c r="I139" s="170"/>
      <c r="J139" s="287"/>
      <c r="O139" s="11"/>
      <c r="P139" s="11"/>
      <c r="Q139" s="11"/>
      <c r="R139" s="11"/>
      <c r="S139" s="11"/>
      <c r="T139" s="11"/>
      <c r="U139" s="11"/>
      <c r="V139" s="189"/>
      <c r="W139" s="189"/>
      <c r="X139" s="189"/>
      <c r="Y139" s="189"/>
      <c r="Z139" s="11"/>
      <c r="AA139" s="189"/>
      <c r="AB139" s="189"/>
      <c r="AC139" s="189"/>
      <c r="AD139" s="189"/>
      <c r="AE139" s="189"/>
      <c r="AF139" s="189"/>
      <c r="AG139" s="189"/>
      <c r="AH139" s="189"/>
      <c r="AI139" s="189"/>
      <c r="AP139" s="174"/>
      <c r="AQ139" s="170"/>
      <c r="AR139" s="11"/>
      <c r="AS139" s="11"/>
      <c r="AT139" s="11"/>
      <c r="AU139" s="189"/>
      <c r="AV139" s="189"/>
      <c r="AW139" s="189"/>
      <c r="BC139" s="189"/>
      <c r="BD139" s="189"/>
      <c r="BE139" s="189"/>
      <c r="BF139" s="189"/>
      <c r="BG139" s="189"/>
      <c r="BH139" s="189"/>
      <c r="BI139" s="189"/>
      <c r="BJ139" s="189"/>
    </row>
    <row r="140" spans="2:62">
      <c r="B140" s="11"/>
      <c r="C140" s="205"/>
      <c r="D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I140" s="189"/>
      <c r="AP140" s="11"/>
      <c r="AQ140" s="11"/>
      <c r="AR140" s="11"/>
      <c r="AS140" s="11"/>
      <c r="AT140" s="11"/>
      <c r="AU140" s="189"/>
      <c r="AV140" s="189"/>
      <c r="AW140" s="189"/>
      <c r="BC140" s="189"/>
      <c r="BD140" s="189"/>
      <c r="BE140" s="189"/>
      <c r="BF140" s="189"/>
      <c r="BG140" s="189"/>
      <c r="BH140" s="189"/>
      <c r="BI140" s="189"/>
      <c r="BJ140" s="189"/>
    </row>
    <row r="141" spans="2:62">
      <c r="B141" s="11"/>
      <c r="C141" s="205"/>
      <c r="D141" s="11"/>
      <c r="K141" s="11"/>
      <c r="L141" s="11"/>
      <c r="M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I141" s="206"/>
      <c r="AP141" s="11"/>
      <c r="AQ141" s="11"/>
      <c r="AR141" s="11"/>
      <c r="AS141" s="11"/>
      <c r="AT141" s="11"/>
      <c r="AU141" s="189"/>
      <c r="AV141" s="189"/>
      <c r="AW141" s="189"/>
      <c r="BC141" s="189"/>
      <c r="BD141" s="189"/>
      <c r="BE141" s="189"/>
      <c r="BF141" s="189"/>
      <c r="BG141" s="189"/>
      <c r="BH141" s="189"/>
      <c r="BI141" s="189"/>
      <c r="BJ141" s="189"/>
    </row>
    <row r="142" spans="2:62">
      <c r="B142" s="11"/>
      <c r="C142" s="205"/>
      <c r="D142" s="11"/>
      <c r="K142" s="174"/>
      <c r="L142" s="170"/>
      <c r="M142" s="287"/>
      <c r="O142" s="11"/>
      <c r="P142" s="11"/>
      <c r="Q142" s="11"/>
      <c r="R142" s="11"/>
      <c r="S142" s="11"/>
      <c r="T142" s="11"/>
      <c r="U142" s="11"/>
      <c r="V142" s="11"/>
      <c r="W142" s="206"/>
      <c r="X142" s="197"/>
      <c r="Y142" s="197"/>
      <c r="Z142" s="11"/>
      <c r="AA142" s="11"/>
      <c r="AI142" s="189"/>
      <c r="AU142" s="189"/>
      <c r="AV142" s="189"/>
      <c r="AW142" s="189"/>
      <c r="BC142" s="189"/>
      <c r="BD142" s="189"/>
      <c r="BE142" s="189"/>
      <c r="BF142" s="189"/>
      <c r="BG142" s="189"/>
      <c r="BH142" s="189"/>
      <c r="BI142" s="189"/>
      <c r="BJ142" s="189"/>
    </row>
    <row r="143" spans="2:62">
      <c r="C143" s="238"/>
      <c r="K143" s="11"/>
      <c r="L143" s="11"/>
      <c r="M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54"/>
      <c r="AB143" s="189"/>
      <c r="AC143" s="189"/>
      <c r="AD143" s="189"/>
      <c r="AE143" s="174"/>
      <c r="AF143" s="174"/>
      <c r="AG143" s="174"/>
      <c r="AH143" s="174"/>
      <c r="AI143" s="206"/>
      <c r="AJ143" s="189"/>
      <c r="AU143" s="197"/>
      <c r="AV143" s="188"/>
      <c r="AW143" s="487"/>
      <c r="BC143" s="189"/>
      <c r="BD143" s="189"/>
      <c r="BE143" s="189"/>
      <c r="BF143" s="189"/>
      <c r="BG143" s="189"/>
      <c r="BH143" s="189"/>
      <c r="BI143" s="189"/>
      <c r="BJ143" s="189"/>
    </row>
    <row r="144" spans="2:62">
      <c r="C144" s="238"/>
      <c r="U144" s="11"/>
      <c r="V144" s="11"/>
      <c r="W144" s="11"/>
      <c r="X144" s="11"/>
      <c r="Y144" s="11"/>
      <c r="AA144" s="280"/>
      <c r="AB144" s="280"/>
      <c r="AC144" s="189"/>
      <c r="AD144" s="314"/>
      <c r="AE144" s="315"/>
      <c r="AF144" s="189"/>
      <c r="AG144" s="158"/>
      <c r="AH144" s="189"/>
      <c r="AI144" s="189"/>
      <c r="AJ144" s="189"/>
      <c r="AU144" s="174"/>
      <c r="AV144" s="170"/>
      <c r="AW144" s="287"/>
      <c r="BC144" s="189"/>
      <c r="BD144" s="189"/>
      <c r="BE144" s="189"/>
      <c r="BF144" s="189"/>
      <c r="BG144" s="189"/>
      <c r="BH144" s="189"/>
      <c r="BI144" s="189"/>
      <c r="BJ144" s="189"/>
    </row>
    <row r="145" spans="2:62">
      <c r="B145" s="329"/>
      <c r="C145" s="238"/>
      <c r="U145" s="11"/>
      <c r="V145" s="11"/>
      <c r="W145" s="11"/>
      <c r="X145" s="11"/>
      <c r="Y145" s="11"/>
      <c r="AA145" s="186"/>
      <c r="AB145" s="189"/>
      <c r="AC145" s="242"/>
      <c r="AD145" s="189"/>
      <c r="AE145" s="242"/>
      <c r="AF145" s="189"/>
      <c r="AG145" s="186"/>
      <c r="AH145" s="189"/>
      <c r="AI145" s="189"/>
      <c r="AJ145" s="174"/>
      <c r="AU145" s="174"/>
      <c r="AV145" s="170"/>
      <c r="AW145" s="287"/>
      <c r="BC145" s="189"/>
      <c r="BD145" s="189"/>
      <c r="BE145" s="189"/>
      <c r="BF145" s="189"/>
      <c r="BG145" s="189"/>
      <c r="BH145" s="189"/>
      <c r="BI145" s="189"/>
      <c r="BJ145" s="189"/>
    </row>
    <row r="146" spans="2:62" ht="15.75" thickBot="1">
      <c r="B146" s="1899" t="s">
        <v>138</v>
      </c>
      <c r="C146" s="238"/>
      <c r="AA146" s="186"/>
      <c r="AB146" s="189"/>
      <c r="AC146" s="242"/>
      <c r="AD146" s="189"/>
      <c r="AE146" s="242"/>
      <c r="AF146" s="189"/>
      <c r="AG146" s="186"/>
      <c r="AH146" s="189"/>
      <c r="AI146" s="189"/>
      <c r="AJ146" s="174"/>
      <c r="AP146" s="189"/>
      <c r="AQ146" s="189"/>
      <c r="AR146" s="189"/>
      <c r="AS146" s="189"/>
      <c r="AT146" s="189"/>
      <c r="AU146" s="174"/>
      <c r="AV146" s="170"/>
      <c r="AW146" s="287"/>
      <c r="BC146" s="189"/>
      <c r="BD146" s="189"/>
      <c r="BE146" s="189"/>
      <c r="BF146" s="189"/>
      <c r="BG146" s="189"/>
      <c r="BH146" s="189"/>
      <c r="BI146" s="189"/>
      <c r="BJ146" s="189"/>
    </row>
    <row r="147" spans="2:62">
      <c r="B147" s="239" t="s">
        <v>2</v>
      </c>
      <c r="C147" s="195" t="s">
        <v>3</v>
      </c>
      <c r="D147" s="240" t="s">
        <v>4</v>
      </c>
      <c r="E147" s="241" t="s">
        <v>83</v>
      </c>
      <c r="F147" s="200"/>
      <c r="G147" s="200"/>
      <c r="H147" s="200"/>
      <c r="I147" s="200"/>
      <c r="J147" s="200"/>
      <c r="K147" s="200"/>
      <c r="L147" s="200"/>
      <c r="M147" s="194"/>
      <c r="AA147" s="190"/>
      <c r="AB147" s="190"/>
      <c r="AC147" s="242"/>
      <c r="AD147" s="189"/>
      <c r="AE147" s="242"/>
      <c r="AF147" s="189"/>
      <c r="AG147" s="186"/>
      <c r="AH147" s="285"/>
      <c r="AI147" s="189"/>
      <c r="AJ147" s="174"/>
      <c r="AP147" s="189"/>
      <c r="AQ147" s="189"/>
      <c r="AR147" s="186"/>
      <c r="AS147" s="338"/>
      <c r="AT147" s="189"/>
      <c r="AU147" s="174"/>
      <c r="AV147" s="170"/>
      <c r="AW147" s="287"/>
      <c r="BC147" s="189"/>
      <c r="BD147" s="189"/>
      <c r="BE147" s="189"/>
      <c r="BF147" s="189"/>
      <c r="BG147" s="189"/>
      <c r="BH147" s="189"/>
      <c r="BI147" s="189"/>
      <c r="BJ147" s="189"/>
    </row>
    <row r="148" spans="2:62" ht="15.75" thickBot="1">
      <c r="B148" s="204" t="s">
        <v>5</v>
      </c>
      <c r="C148" s="242"/>
      <c r="D148" s="182" t="s">
        <v>84</v>
      </c>
      <c r="E148" s="177"/>
      <c r="F148" s="187"/>
      <c r="G148" s="187"/>
      <c r="H148" s="187"/>
      <c r="I148" s="187"/>
      <c r="J148" s="187"/>
      <c r="K148" s="189"/>
      <c r="L148" s="189"/>
      <c r="M148" s="175"/>
      <c r="AA148" s="190"/>
      <c r="AB148" s="326"/>
      <c r="AC148" s="242"/>
      <c r="AD148" s="189"/>
      <c r="AE148" s="242"/>
      <c r="AF148" s="189"/>
      <c r="AG148" s="174"/>
      <c r="AH148" s="189"/>
      <c r="AI148" s="189"/>
      <c r="AJ148" s="174"/>
      <c r="AP148" s="487"/>
      <c r="AQ148" s="339"/>
      <c r="AR148" s="189"/>
      <c r="AS148" s="189"/>
      <c r="AT148" s="189"/>
      <c r="AU148" s="206"/>
      <c r="AV148" s="174"/>
      <c r="AW148" s="206"/>
      <c r="BC148" s="189"/>
      <c r="BD148" s="189"/>
      <c r="BE148" s="189"/>
      <c r="BF148" s="189"/>
      <c r="BG148" s="189"/>
      <c r="BH148" s="189"/>
      <c r="BI148" s="189"/>
      <c r="BJ148" s="189"/>
    </row>
    <row r="149" spans="2:62" ht="16.5" thickBot="1">
      <c r="B149" s="1901" t="s">
        <v>244</v>
      </c>
      <c r="C149" s="217"/>
      <c r="D149" s="313"/>
      <c r="E149" s="268" t="s">
        <v>369</v>
      </c>
      <c r="F149" s="217"/>
      <c r="G149" s="217"/>
      <c r="H149" s="554" t="s">
        <v>266</v>
      </c>
      <c r="I149" s="53"/>
      <c r="J149" s="199"/>
      <c r="K149" s="273" t="s">
        <v>26</v>
      </c>
      <c r="L149" s="217"/>
      <c r="M149" s="199"/>
      <c r="AA149" s="186"/>
      <c r="AB149" s="190"/>
      <c r="AC149" s="242"/>
      <c r="AD149" s="189"/>
      <c r="AE149" s="242"/>
      <c r="AF149" s="189"/>
      <c r="AG149" s="174"/>
      <c r="AH149" s="189"/>
      <c r="AI149" s="189"/>
      <c r="AJ149" s="174"/>
      <c r="AP149" s="287"/>
      <c r="AQ149" s="212"/>
      <c r="AR149" s="189"/>
      <c r="AS149" s="189"/>
      <c r="AT149" s="189"/>
      <c r="AU149" s="206"/>
      <c r="AV149" s="174"/>
      <c r="AW149" s="206"/>
      <c r="BC149" s="189"/>
      <c r="BD149" s="189"/>
      <c r="BE149" s="189"/>
      <c r="BF149" s="189"/>
      <c r="BG149" s="189"/>
      <c r="BH149" s="189"/>
      <c r="BI149" s="189"/>
      <c r="BJ149" s="189"/>
    </row>
    <row r="150" spans="2:62" ht="15.75" thickBot="1">
      <c r="B150" s="707" t="s">
        <v>24</v>
      </c>
      <c r="C150" s="641" t="s">
        <v>368</v>
      </c>
      <c r="D150" s="1473" t="s">
        <v>251</v>
      </c>
      <c r="E150" s="324" t="s">
        <v>154</v>
      </c>
      <c r="F150" s="318" t="s">
        <v>155</v>
      </c>
      <c r="G150" s="319" t="s">
        <v>156</v>
      </c>
      <c r="H150" s="445" t="s">
        <v>154</v>
      </c>
      <c r="I150" s="446" t="s">
        <v>155</v>
      </c>
      <c r="J150" s="521" t="s">
        <v>156</v>
      </c>
      <c r="K150" s="434" t="s">
        <v>154</v>
      </c>
      <c r="L150" s="320" t="s">
        <v>155</v>
      </c>
      <c r="M150" s="321" t="s">
        <v>156</v>
      </c>
      <c r="AA150" s="190"/>
      <c r="AB150" s="190"/>
      <c r="AC150" s="174"/>
      <c r="AD150" s="189"/>
      <c r="AE150" s="242"/>
      <c r="AF150" s="189"/>
      <c r="AG150" s="174"/>
      <c r="AH150" s="189"/>
      <c r="AI150" s="189"/>
      <c r="AJ150" s="174"/>
      <c r="AP150" s="287"/>
      <c r="AQ150" s="212"/>
      <c r="AR150" s="189"/>
      <c r="AS150" s="189"/>
      <c r="AT150" s="189"/>
      <c r="AU150" s="206"/>
      <c r="AV150" s="174"/>
      <c r="AW150" s="207"/>
      <c r="BC150" s="189"/>
      <c r="BD150" s="189"/>
      <c r="BE150" s="189"/>
      <c r="BF150" s="189"/>
      <c r="BG150" s="189"/>
      <c r="BH150" s="189"/>
      <c r="BI150" s="189"/>
      <c r="BJ150" s="189"/>
    </row>
    <row r="151" spans="2:62">
      <c r="B151" s="986" t="s">
        <v>147</v>
      </c>
      <c r="C151" s="786" t="s">
        <v>26</v>
      </c>
      <c r="D151" s="1479">
        <v>200</v>
      </c>
      <c r="E151" s="255" t="s">
        <v>140</v>
      </c>
      <c r="F151" s="256">
        <v>29.45</v>
      </c>
      <c r="G151" s="257">
        <v>29.45</v>
      </c>
      <c r="H151" s="456" t="s">
        <v>267</v>
      </c>
      <c r="I151" s="200"/>
      <c r="J151" s="200"/>
      <c r="K151" s="255" t="s">
        <v>146</v>
      </c>
      <c r="L151" s="272">
        <v>2.5</v>
      </c>
      <c r="M151" s="276">
        <v>2.5</v>
      </c>
      <c r="AA151" s="190"/>
      <c r="AB151" s="328"/>
      <c r="AC151" s="242"/>
      <c r="AD151" s="189"/>
      <c r="AE151" s="242"/>
      <c r="AF151" s="189"/>
      <c r="AG151" s="174"/>
      <c r="AH151" s="189"/>
      <c r="AI151" s="189"/>
      <c r="AJ151" s="174"/>
      <c r="AP151" s="287"/>
      <c r="AQ151" s="212"/>
      <c r="AR151" s="189"/>
      <c r="AS151" s="189"/>
      <c r="AT151" s="189"/>
      <c r="AU151" s="210"/>
      <c r="AV151" s="174"/>
      <c r="AW151" s="207"/>
      <c r="BC151" s="189"/>
      <c r="BD151" s="189"/>
      <c r="BE151" s="189"/>
      <c r="BF151" s="189"/>
      <c r="BG151" s="189"/>
      <c r="BH151" s="189"/>
      <c r="BI151" s="189"/>
      <c r="BJ151" s="189"/>
    </row>
    <row r="152" spans="2:62">
      <c r="B152" s="1519" t="s">
        <v>500</v>
      </c>
      <c r="C152" s="1511" t="s">
        <v>266</v>
      </c>
      <c r="D152" s="965">
        <v>55</v>
      </c>
      <c r="E152" s="514" t="s">
        <v>105</v>
      </c>
      <c r="F152" s="473">
        <v>95</v>
      </c>
      <c r="G152" s="474">
        <v>95</v>
      </c>
      <c r="H152" s="523" t="s">
        <v>104</v>
      </c>
      <c r="I152" s="877">
        <v>23</v>
      </c>
      <c r="J152" s="897">
        <v>23</v>
      </c>
      <c r="K152" s="1489" t="s">
        <v>82</v>
      </c>
      <c r="L152" s="864">
        <v>180</v>
      </c>
      <c r="M152" s="868">
        <v>180</v>
      </c>
      <c r="AA152" s="190"/>
      <c r="AB152" s="190"/>
      <c r="AC152" s="242"/>
      <c r="AD152" s="189"/>
      <c r="AE152" s="242"/>
      <c r="AF152" s="189"/>
      <c r="AG152" s="174"/>
      <c r="AH152" s="189"/>
      <c r="AI152" s="189"/>
      <c r="AJ152" s="190"/>
      <c r="AP152" s="287"/>
      <c r="AQ152" s="212"/>
      <c r="AR152" s="189"/>
      <c r="AS152" s="189"/>
      <c r="AT152" s="189"/>
      <c r="AU152" s="189"/>
      <c r="AV152" s="189"/>
      <c r="AW152" s="189"/>
      <c r="BC152" s="189"/>
      <c r="BD152" s="189"/>
      <c r="BE152" s="189"/>
      <c r="BF152" s="189"/>
      <c r="BG152" s="189"/>
      <c r="BH152" s="189"/>
      <c r="BI152" s="189"/>
      <c r="BJ152" s="189"/>
    </row>
    <row r="153" spans="2:62">
      <c r="B153" s="1482" t="s">
        <v>10</v>
      </c>
      <c r="C153" s="786" t="s">
        <v>11</v>
      </c>
      <c r="D153" s="1479">
        <v>36</v>
      </c>
      <c r="E153" s="406" t="s">
        <v>71</v>
      </c>
      <c r="F153" s="395">
        <v>4</v>
      </c>
      <c r="G153" s="402">
        <v>4</v>
      </c>
      <c r="H153" s="523" t="s">
        <v>125</v>
      </c>
      <c r="I153" s="877">
        <v>1.3</v>
      </c>
      <c r="J153" s="897">
        <v>1.3</v>
      </c>
      <c r="K153" s="1486" t="s">
        <v>71</v>
      </c>
      <c r="L153" s="1452">
        <v>5</v>
      </c>
      <c r="M153" s="1453">
        <v>5</v>
      </c>
      <c r="AA153" s="190"/>
      <c r="AB153" s="190"/>
      <c r="AC153" s="198"/>
      <c r="AD153" s="189"/>
      <c r="AE153" s="242"/>
      <c r="AF153" s="189"/>
      <c r="AG153" s="174"/>
      <c r="AH153" s="189"/>
      <c r="AI153" s="189"/>
      <c r="AJ153" s="174"/>
      <c r="AP153" s="287"/>
      <c r="AQ153" s="212"/>
      <c r="AR153" s="189"/>
      <c r="AS153" s="189"/>
      <c r="AT153" s="189"/>
      <c r="AU153" s="189"/>
      <c r="AV153" s="189"/>
      <c r="AW153" s="207"/>
      <c r="BC153" s="189"/>
      <c r="BD153" s="189"/>
      <c r="BE153" s="189"/>
      <c r="BF153" s="189"/>
      <c r="BG153" s="189"/>
      <c r="BH153" s="189"/>
      <c r="BI153" s="189"/>
      <c r="BJ153" s="189"/>
    </row>
    <row r="154" spans="2:62">
      <c r="B154" s="1482" t="s">
        <v>10</v>
      </c>
      <c r="C154" s="786" t="s">
        <v>16</v>
      </c>
      <c r="D154" s="1479">
        <v>20</v>
      </c>
      <c r="E154" s="523" t="s">
        <v>106</v>
      </c>
      <c r="F154" s="465">
        <v>71.25</v>
      </c>
      <c r="G154" s="468">
        <v>71.25</v>
      </c>
      <c r="H154" s="523" t="s">
        <v>126</v>
      </c>
      <c r="I154" s="877">
        <v>0.5</v>
      </c>
      <c r="J154" s="897">
        <v>0.5</v>
      </c>
      <c r="K154" s="1489" t="s">
        <v>106</v>
      </c>
      <c r="L154" s="1517">
        <v>30</v>
      </c>
      <c r="M154" s="1518">
        <v>30</v>
      </c>
      <c r="R154" s="11"/>
      <c r="S154" s="11"/>
      <c r="T154" s="11"/>
      <c r="U154" s="11"/>
      <c r="V154" s="11"/>
      <c r="W154" s="11"/>
      <c r="X154" s="11"/>
      <c r="Y154" s="11"/>
      <c r="AA154" s="190"/>
      <c r="AB154" s="190"/>
      <c r="AC154" s="242"/>
      <c r="AD154" s="189"/>
      <c r="AE154" s="242"/>
      <c r="AF154" s="189"/>
      <c r="AG154" s="174"/>
      <c r="AH154" s="189"/>
      <c r="AI154" s="189"/>
      <c r="AJ154" s="174"/>
      <c r="AP154" s="287"/>
      <c r="AQ154" s="212"/>
      <c r="AR154" s="189"/>
      <c r="AS154" s="189"/>
      <c r="AT154" s="189"/>
      <c r="AU154" s="189"/>
      <c r="AV154" s="189"/>
      <c r="AW154" s="189"/>
      <c r="BC154" s="189"/>
      <c r="BD154" s="189"/>
      <c r="BE154" s="189"/>
      <c r="BF154" s="189"/>
      <c r="BG154" s="189"/>
      <c r="BH154" s="189"/>
      <c r="BI154" s="189"/>
      <c r="BJ154" s="189"/>
    </row>
    <row r="155" spans="2:62">
      <c r="B155" s="87"/>
      <c r="C155" s="179"/>
      <c r="D155" s="100"/>
      <c r="E155" s="523" t="s">
        <v>75</v>
      </c>
      <c r="F155" s="473">
        <v>0.59499999999999997</v>
      </c>
      <c r="G155" s="474">
        <v>0.59499999999999997</v>
      </c>
      <c r="H155" s="523" t="s">
        <v>105</v>
      </c>
      <c r="I155" s="877">
        <v>0.8</v>
      </c>
      <c r="J155" s="897">
        <v>0.8</v>
      </c>
      <c r="K155" s="176"/>
      <c r="L155" s="325"/>
      <c r="M155" s="342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90"/>
      <c r="AB155" s="174"/>
      <c r="AC155" s="329"/>
      <c r="AD155" s="331"/>
      <c r="AE155" s="242"/>
      <c r="AF155" s="189"/>
      <c r="AG155" s="174"/>
      <c r="AH155" s="331"/>
      <c r="AI155" s="189"/>
      <c r="AJ155" s="174"/>
      <c r="AP155" s="287"/>
      <c r="AQ155" s="212"/>
      <c r="AR155" s="189"/>
      <c r="AS155" s="189"/>
      <c r="AT155" s="189"/>
      <c r="AU155" s="189"/>
      <c r="AV155" s="189"/>
      <c r="AW155" s="189"/>
      <c r="BC155" s="189"/>
      <c r="BD155" s="189"/>
      <c r="BE155" s="189"/>
      <c r="BF155" s="189"/>
      <c r="BG155" s="189"/>
      <c r="BH155" s="189"/>
      <c r="BI155" s="189"/>
      <c r="BJ155" s="189"/>
    </row>
    <row r="156" spans="2:62">
      <c r="B156" s="176"/>
      <c r="C156" s="179"/>
      <c r="D156" s="175"/>
      <c r="E156" s="523" t="s">
        <v>107</v>
      </c>
      <c r="F156" s="473">
        <v>10</v>
      </c>
      <c r="G156" s="474">
        <v>10</v>
      </c>
      <c r="H156" s="523" t="s">
        <v>107</v>
      </c>
      <c r="I156" s="877">
        <v>0.89</v>
      </c>
      <c r="J156" s="897">
        <v>0.89</v>
      </c>
      <c r="K156" s="87"/>
      <c r="L156" s="11"/>
      <c r="M156" s="100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90"/>
      <c r="AB156" s="307"/>
      <c r="AC156" s="242"/>
      <c r="AD156" s="331"/>
      <c r="AE156" s="242"/>
      <c r="AF156" s="189"/>
      <c r="AG156" s="248"/>
      <c r="AH156" s="189"/>
      <c r="AI156" s="189"/>
      <c r="AJ156" s="174"/>
      <c r="AP156" s="333"/>
      <c r="AQ156" s="212"/>
      <c r="AR156" s="189"/>
      <c r="AS156" s="189"/>
      <c r="AT156" s="189"/>
      <c r="AU156" s="189"/>
      <c r="AV156" s="189"/>
      <c r="AW156" s="189"/>
      <c r="BC156" s="189"/>
      <c r="BD156" s="189"/>
      <c r="BE156" s="189"/>
      <c r="BF156" s="189"/>
      <c r="BG156" s="189"/>
      <c r="BH156" s="189"/>
      <c r="BI156" s="189"/>
      <c r="BJ156" s="189"/>
    </row>
    <row r="157" spans="2:62">
      <c r="B157" s="176"/>
      <c r="C157" s="179"/>
      <c r="D157" s="175"/>
      <c r="E157" s="87"/>
      <c r="F157" s="11"/>
      <c r="G157" s="100"/>
      <c r="H157" s="472" t="s">
        <v>329</v>
      </c>
      <c r="I157" s="877" t="s">
        <v>388</v>
      </c>
      <c r="J157" s="869">
        <v>1.1599999999999999</v>
      </c>
      <c r="K157" s="87"/>
      <c r="L157" s="11"/>
      <c r="M157" s="100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90"/>
      <c r="AB157" s="174"/>
      <c r="AC157" s="242"/>
      <c r="AD157" s="189"/>
      <c r="AE157" s="242"/>
      <c r="AF157" s="189"/>
      <c r="AG157" s="189"/>
      <c r="AH157" s="189"/>
      <c r="AI157" s="189"/>
      <c r="AJ157" s="174"/>
      <c r="AP157" s="197"/>
      <c r="AQ157" s="212"/>
      <c r="AR157" s="189"/>
      <c r="AS157" s="189"/>
      <c r="AT157" s="189"/>
      <c r="AU157" s="189"/>
      <c r="AV157" s="189"/>
      <c r="AW157" s="189"/>
      <c r="BC157" s="189"/>
      <c r="BD157" s="189"/>
      <c r="BE157" s="189"/>
      <c r="BF157" s="189"/>
      <c r="BG157" s="189"/>
      <c r="BH157" s="189"/>
      <c r="BI157" s="189"/>
      <c r="BJ157" s="189"/>
    </row>
    <row r="158" spans="2:62">
      <c r="B158" s="87"/>
      <c r="C158" s="179"/>
      <c r="D158" s="100"/>
      <c r="E158" s="87"/>
      <c r="F158" s="11"/>
      <c r="G158" s="100"/>
      <c r="H158" s="523" t="s">
        <v>106</v>
      </c>
      <c r="I158" s="877">
        <v>7.5</v>
      </c>
      <c r="J158" s="897">
        <v>7.5</v>
      </c>
      <c r="K158" s="87"/>
      <c r="L158" s="11"/>
      <c r="M158" s="100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90"/>
      <c r="AB158" s="174"/>
      <c r="AC158" s="242"/>
      <c r="AD158" s="189"/>
      <c r="AE158" s="242"/>
      <c r="AF158" s="189"/>
      <c r="AG158" s="174"/>
      <c r="AH158" s="189"/>
      <c r="AI158" s="189"/>
      <c r="AJ158" s="174"/>
      <c r="AP158" s="197"/>
      <c r="AQ158" s="212"/>
      <c r="AR158" s="189"/>
      <c r="AS158" s="189"/>
      <c r="AT158" s="189"/>
      <c r="AU158" s="189"/>
      <c r="AV158" s="189"/>
      <c r="AW158" s="189"/>
      <c r="BC158" s="189"/>
      <c r="BD158" s="189"/>
      <c r="BE158" s="189"/>
      <c r="BF158" s="189"/>
      <c r="BG158" s="189"/>
      <c r="BH158" s="189"/>
      <c r="BI158" s="189"/>
      <c r="BJ158" s="189"/>
    </row>
    <row r="159" spans="2:62">
      <c r="B159" s="176"/>
      <c r="C159" s="179"/>
      <c r="D159" s="175"/>
      <c r="E159" s="87"/>
      <c r="F159" s="11"/>
      <c r="G159" s="100"/>
      <c r="H159" s="723" t="s">
        <v>71</v>
      </c>
      <c r="I159" s="864">
        <v>0.16</v>
      </c>
      <c r="J159" s="868">
        <v>0.16</v>
      </c>
      <c r="K159" s="87"/>
      <c r="L159" s="11"/>
      <c r="M159" s="100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307"/>
      <c r="AB159" s="186"/>
      <c r="AC159" s="242"/>
      <c r="AD159" s="189"/>
      <c r="AE159" s="242"/>
      <c r="AF159" s="189"/>
      <c r="AG159" s="189"/>
      <c r="AH159" s="189"/>
      <c r="AI159" s="189"/>
      <c r="AJ159" s="174"/>
      <c r="AP159" s="197"/>
      <c r="AQ159" s="212"/>
      <c r="AR159" s="189"/>
      <c r="AS159" s="189"/>
      <c r="AT159" s="189"/>
      <c r="AU159" s="189"/>
      <c r="AV159" s="189"/>
      <c r="AW159" s="189"/>
      <c r="BC159" s="189"/>
      <c r="BD159" s="189"/>
      <c r="BE159" s="189"/>
      <c r="BF159" s="189"/>
      <c r="BG159" s="189"/>
      <c r="BH159" s="189"/>
      <c r="BI159" s="189"/>
      <c r="BJ159" s="189"/>
    </row>
    <row r="160" spans="2:62" ht="15.75">
      <c r="B160" s="176"/>
      <c r="C160" s="179"/>
      <c r="D160" s="175"/>
      <c r="E160" s="87"/>
      <c r="F160" s="11"/>
      <c r="G160" s="100"/>
      <c r="H160" s="427" t="s">
        <v>109</v>
      </c>
      <c r="I160" s="1319">
        <v>0.48</v>
      </c>
      <c r="J160" s="1320">
        <v>0.48</v>
      </c>
      <c r="K160" s="87"/>
      <c r="L160" s="11"/>
      <c r="M160" s="100"/>
      <c r="O160" s="11"/>
      <c r="P160" s="11"/>
      <c r="Q160" s="11"/>
      <c r="R160" s="11"/>
      <c r="S160" s="11"/>
      <c r="T160" s="11"/>
      <c r="U160" s="11"/>
      <c r="V160" s="11"/>
      <c r="W160" s="7"/>
      <c r="X160" s="31"/>
      <c r="Y160" s="212"/>
      <c r="Z160" s="11"/>
      <c r="AA160" s="174"/>
      <c r="AB160" s="174"/>
      <c r="AC160" s="189"/>
      <c r="AD160" s="189"/>
      <c r="AE160" s="242"/>
      <c r="AF160" s="1354"/>
      <c r="AG160" s="189"/>
      <c r="AH160" s="189"/>
      <c r="AI160" s="189"/>
      <c r="AJ160" s="174"/>
      <c r="AP160" s="337"/>
      <c r="AQ160" s="212"/>
      <c r="AR160" s="189"/>
      <c r="AS160" s="189"/>
      <c r="AT160" s="189"/>
      <c r="AU160" s="189"/>
      <c r="AV160" s="189"/>
      <c r="AW160" s="316"/>
      <c r="BC160" s="189"/>
      <c r="BD160" s="189"/>
      <c r="BE160" s="189"/>
      <c r="BF160" s="189"/>
      <c r="BG160" s="189"/>
      <c r="BH160" s="189"/>
      <c r="BI160" s="189"/>
      <c r="BJ160" s="189"/>
    </row>
    <row r="161" spans="2:62" ht="15.75">
      <c r="B161" s="176"/>
      <c r="C161" s="179"/>
      <c r="D161" s="175"/>
      <c r="H161" s="457" t="s">
        <v>268</v>
      </c>
      <c r="I161" s="1102">
        <v>30</v>
      </c>
      <c r="J161" s="1223"/>
      <c r="K161" s="87"/>
      <c r="L161" s="11"/>
      <c r="M161" s="100"/>
      <c r="O161" s="11"/>
      <c r="P161" s="11"/>
      <c r="Q161" s="11"/>
      <c r="R161" s="11"/>
      <c r="S161" s="11"/>
      <c r="T161" s="11"/>
      <c r="U161" s="11"/>
      <c r="V161" s="11"/>
      <c r="W161" s="7"/>
      <c r="X161" s="31"/>
      <c r="Y161" s="189"/>
      <c r="Z161" s="11"/>
      <c r="AA161" s="174"/>
      <c r="AB161" s="331"/>
      <c r="AC161" s="189"/>
      <c r="AD161" s="189"/>
      <c r="AE161" s="174"/>
      <c r="AF161" s="174"/>
      <c r="AG161" s="189"/>
      <c r="AH161" s="189"/>
      <c r="AI161" s="189"/>
      <c r="AJ161" s="174"/>
      <c r="AP161" s="337"/>
      <c r="AQ161" s="212"/>
      <c r="AR161" s="189"/>
      <c r="AS161" s="189"/>
      <c r="AT161" s="189"/>
      <c r="AU161" s="189"/>
      <c r="AV161" s="189"/>
      <c r="AW161" s="189"/>
      <c r="BC161" s="189"/>
      <c r="BD161" s="189"/>
      <c r="BE161" s="189"/>
      <c r="BF161" s="189"/>
      <c r="BG161" s="189"/>
      <c r="BH161" s="189"/>
      <c r="BI161" s="189"/>
      <c r="BJ161" s="189"/>
    </row>
    <row r="162" spans="2:62" ht="15.75">
      <c r="B162" s="176"/>
      <c r="C162" s="179"/>
      <c r="D162" s="175"/>
      <c r="H162" s="393" t="s">
        <v>303</v>
      </c>
      <c r="I162" s="1321">
        <v>15.62</v>
      </c>
      <c r="J162" s="1322">
        <v>15</v>
      </c>
      <c r="K162" s="87"/>
      <c r="L162" s="11"/>
      <c r="M162" s="100"/>
      <c r="O162" s="21"/>
      <c r="P162" s="1105"/>
      <c r="Q162" s="1359"/>
      <c r="R162" s="11"/>
      <c r="S162" s="11"/>
      <c r="T162" s="11"/>
      <c r="U162" s="11"/>
      <c r="V162" s="11"/>
      <c r="W162" s="7"/>
      <c r="X162" s="31"/>
      <c r="Y162" s="212"/>
      <c r="Z162" s="11"/>
      <c r="AA162" s="190"/>
      <c r="AB162" s="189"/>
      <c r="AC162" s="189"/>
      <c r="AD162" s="189"/>
      <c r="AE162" s="189"/>
      <c r="AF162" s="189"/>
      <c r="AG162" s="174"/>
      <c r="AH162" s="327"/>
      <c r="AI162" s="189"/>
      <c r="AJ162" s="189"/>
      <c r="AP162" s="337"/>
      <c r="AQ162" s="212"/>
      <c r="AR162" s="189"/>
      <c r="AS162" s="189"/>
      <c r="AT162" s="189"/>
      <c r="AU162" s="189"/>
      <c r="AV162" s="189"/>
      <c r="AW162" s="214"/>
      <c r="BC162" s="189"/>
      <c r="BD162" s="189"/>
      <c r="BE162" s="189"/>
      <c r="BF162" s="189"/>
      <c r="BG162" s="189"/>
      <c r="BH162" s="189"/>
      <c r="BI162" s="189"/>
      <c r="BJ162" s="189"/>
    </row>
    <row r="163" spans="2:62" ht="16.5" thickBot="1">
      <c r="B163" s="309"/>
      <c r="C163" s="173"/>
      <c r="D163" s="180"/>
      <c r="E163" s="79"/>
      <c r="F163" s="41"/>
      <c r="G163" s="103"/>
      <c r="H163" s="410" t="s">
        <v>69</v>
      </c>
      <c r="I163" s="1323">
        <v>10</v>
      </c>
      <c r="J163" s="1324">
        <v>10</v>
      </c>
      <c r="K163" s="79"/>
      <c r="L163" s="41"/>
      <c r="M163" s="103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90"/>
      <c r="AB163" s="189"/>
      <c r="AC163" s="189"/>
      <c r="AD163" s="189"/>
      <c r="AE163" s="189"/>
      <c r="AF163" s="189"/>
      <c r="AG163" s="174"/>
      <c r="AH163" s="189"/>
      <c r="AI163" s="189"/>
      <c r="AJ163" s="189"/>
      <c r="AP163" s="337"/>
      <c r="AQ163" s="189"/>
      <c r="AR163" s="189"/>
      <c r="AS163" s="189"/>
      <c r="AT163" s="189"/>
      <c r="AU163" s="189"/>
      <c r="AV163" s="189"/>
      <c r="AW163" s="223"/>
      <c r="BC163" s="189"/>
      <c r="BD163" s="189"/>
      <c r="BE163" s="189"/>
      <c r="BF163" s="189"/>
      <c r="BG163" s="189"/>
      <c r="BH163" s="189"/>
      <c r="BI163" s="189"/>
      <c r="BJ163" s="189"/>
    </row>
    <row r="164" spans="2:62" ht="15.75">
      <c r="B164" s="189"/>
      <c r="C164" s="205"/>
      <c r="D164" s="189"/>
      <c r="E164" s="190"/>
      <c r="F164" s="193"/>
      <c r="G164" s="299"/>
      <c r="H164" s="189"/>
      <c r="I164" s="189"/>
      <c r="J164" s="189"/>
      <c r="K164" s="189"/>
      <c r="L164" s="189"/>
      <c r="M164" s="189"/>
      <c r="AA164" s="190"/>
      <c r="AF164" s="189"/>
      <c r="AG164" s="174"/>
      <c r="AH164" s="189"/>
      <c r="AI164" s="148"/>
      <c r="AJ164" s="189"/>
      <c r="AP164" s="337"/>
      <c r="AQ164" s="189"/>
      <c r="AR164" s="189"/>
      <c r="AS164" s="189"/>
      <c r="AT164" s="189"/>
      <c r="AU164" s="189"/>
      <c r="AV164" s="189"/>
      <c r="AW164" s="210"/>
      <c r="BC164" s="189"/>
      <c r="BD164" s="189"/>
      <c r="BE164" s="189"/>
      <c r="BF164" s="189"/>
      <c r="BG164" s="189"/>
      <c r="BH164" s="189"/>
      <c r="BI164" s="189"/>
      <c r="BJ164" s="189"/>
    </row>
    <row r="165" spans="2:62" ht="15.75">
      <c r="B165" s="211"/>
      <c r="C165" s="174"/>
      <c r="D165" s="205"/>
      <c r="E165" s="189"/>
      <c r="F165" s="189"/>
      <c r="G165" s="189"/>
      <c r="K165" s="189"/>
      <c r="L165" s="189"/>
      <c r="M165" s="189"/>
      <c r="AA165" s="190"/>
      <c r="AF165" s="189"/>
      <c r="AG165" s="174"/>
      <c r="AH165" s="189"/>
      <c r="AI165" s="148"/>
      <c r="AJ165" s="189"/>
      <c r="AP165" s="337"/>
      <c r="AQ165" s="189"/>
      <c r="AR165" s="189"/>
      <c r="AS165" s="189"/>
      <c r="AT165" s="189"/>
      <c r="AU165" s="189"/>
      <c r="AV165" s="189"/>
      <c r="AW165" s="206"/>
      <c r="BC165" s="189"/>
      <c r="BD165" s="189"/>
      <c r="BE165" s="189"/>
      <c r="BF165" s="189"/>
      <c r="BG165" s="189"/>
      <c r="BH165" s="189"/>
      <c r="BI165" s="189"/>
      <c r="BJ165" s="189"/>
    </row>
    <row r="166" spans="2:62" ht="15.75">
      <c r="B166" s="218"/>
      <c r="C166" s="205"/>
      <c r="D166" s="170"/>
      <c r="E166" s="186"/>
      <c r="F166" s="696"/>
      <c r="G166" s="849"/>
      <c r="K166" s="324"/>
      <c r="L166" s="325"/>
      <c r="M166" s="319"/>
      <c r="AA166" s="190"/>
      <c r="AB166" s="174"/>
      <c r="AC166" s="329"/>
      <c r="AD166" s="189"/>
      <c r="AE166" s="174"/>
      <c r="AF166" s="189"/>
      <c r="AG166" s="174"/>
      <c r="AH166" s="189"/>
      <c r="AI166" s="189"/>
      <c r="AJ166" s="189"/>
      <c r="AP166" s="337"/>
      <c r="AQ166" s="189"/>
      <c r="AR166" s="189"/>
      <c r="AS166" s="189"/>
      <c r="AT166" s="189"/>
      <c r="AU166" s="189"/>
      <c r="AV166" s="189"/>
      <c r="AW166" s="206"/>
      <c r="BC166" s="189"/>
      <c r="BD166" s="189"/>
      <c r="BE166" s="189"/>
      <c r="BF166" s="189"/>
      <c r="BG166" s="189"/>
      <c r="BH166" s="189"/>
      <c r="BI166" s="189"/>
      <c r="BJ166" s="189"/>
    </row>
    <row r="167" spans="2:62">
      <c r="B167" s="206"/>
      <c r="C167" s="174"/>
      <c r="D167" s="170"/>
      <c r="E167" s="174"/>
      <c r="F167" s="188"/>
      <c r="G167" s="254"/>
      <c r="H167" s="174"/>
      <c r="I167" s="206"/>
      <c r="J167" s="333"/>
      <c r="K167" s="188"/>
      <c r="L167" s="428"/>
      <c r="M167" s="429"/>
      <c r="AA167" s="190"/>
      <c r="AB167" s="307"/>
      <c r="AC167" s="242"/>
      <c r="AD167" s="189"/>
      <c r="AE167" s="242"/>
      <c r="AF167" s="189"/>
      <c r="AG167" s="248"/>
      <c r="AH167" s="189"/>
      <c r="AI167" s="189"/>
      <c r="AJ167" s="174"/>
      <c r="AP167" s="189"/>
      <c r="AQ167" s="189"/>
      <c r="AR167" s="189"/>
      <c r="AS167" s="189"/>
      <c r="AT167" s="189"/>
      <c r="AU167" s="189"/>
      <c r="AV167" s="189"/>
      <c r="AW167" s="206"/>
      <c r="BC167" s="189"/>
      <c r="BD167" s="189"/>
      <c r="BE167" s="189"/>
      <c r="BF167" s="189"/>
      <c r="BG167" s="189"/>
      <c r="BH167" s="189"/>
      <c r="BI167" s="189"/>
      <c r="BJ167" s="189"/>
    </row>
    <row r="168" spans="2:62">
      <c r="B168" s="384"/>
      <c r="C168" s="174"/>
      <c r="D168" s="170"/>
      <c r="E168" s="174"/>
      <c r="F168" s="188"/>
      <c r="G168" s="254"/>
      <c r="H168" s="304"/>
      <c r="I168" s="304"/>
      <c r="J168" s="304"/>
      <c r="K168" s="304"/>
      <c r="L168" s="304"/>
      <c r="M168" s="189"/>
      <c r="AA168" s="190"/>
      <c r="AB168" s="174"/>
      <c r="AC168" s="242"/>
      <c r="AD168" s="189"/>
      <c r="AE168" s="242"/>
      <c r="AF168" s="189"/>
      <c r="AG168" s="189"/>
      <c r="AH168" s="189"/>
      <c r="AI168" s="174"/>
      <c r="AJ168" s="7"/>
      <c r="AP168" s="189"/>
      <c r="AQ168" s="189"/>
      <c r="AR168" s="189"/>
      <c r="AS168" s="189"/>
      <c r="AT168" s="189"/>
      <c r="AU168" s="189"/>
      <c r="AV168" s="189"/>
      <c r="AW168" s="206"/>
      <c r="BC168" s="189"/>
      <c r="BD168" s="189"/>
      <c r="BE168" s="189"/>
      <c r="BF168" s="189"/>
      <c r="BG168" s="189"/>
      <c r="BH168" s="189"/>
      <c r="BI168" s="189"/>
      <c r="BJ168" s="189"/>
    </row>
    <row r="169" spans="2:62" ht="15.75">
      <c r="B169" s="206"/>
      <c r="C169" s="174"/>
      <c r="D169" s="170"/>
      <c r="E169" s="186"/>
      <c r="F169" s="170"/>
      <c r="G169" s="298"/>
      <c r="H169" s="11"/>
      <c r="I169" s="11"/>
      <c r="J169" s="11"/>
      <c r="K169" s="11"/>
      <c r="L169" s="11"/>
      <c r="M169" s="11"/>
      <c r="U169" s="11"/>
      <c r="V169" s="11"/>
      <c r="W169" s="7"/>
      <c r="X169" s="31"/>
      <c r="Y169" s="189"/>
      <c r="AA169" s="190"/>
      <c r="AB169" s="174"/>
      <c r="AC169" s="242"/>
      <c r="AD169" s="189"/>
      <c r="AE169" s="242"/>
      <c r="AF169" s="189"/>
      <c r="AG169" s="189"/>
      <c r="AH169" s="189"/>
      <c r="AI169" s="186"/>
      <c r="AJ169" s="7"/>
      <c r="AP169" s="189"/>
      <c r="AQ169" s="189"/>
      <c r="AR169" s="189"/>
      <c r="AS169" s="189"/>
      <c r="AT169" s="189"/>
      <c r="AU169" s="189"/>
      <c r="AV169" s="189"/>
      <c r="AW169" s="206"/>
      <c r="BC169" s="189"/>
      <c r="BD169" s="189"/>
      <c r="BE169" s="189"/>
      <c r="BF169" s="189"/>
      <c r="BG169" s="189"/>
      <c r="BH169" s="189"/>
      <c r="BI169" s="189"/>
      <c r="BJ169" s="189"/>
    </row>
    <row r="170" spans="2:62" ht="13.5" customHeight="1">
      <c r="B170" s="206"/>
      <c r="C170" s="174"/>
      <c r="D170" s="170"/>
      <c r="E170" s="186"/>
      <c r="F170" s="188"/>
      <c r="G170" s="254"/>
      <c r="H170" s="11"/>
      <c r="I170" s="11"/>
      <c r="J170" s="11"/>
      <c r="K170" s="11"/>
      <c r="L170" s="11"/>
      <c r="M170" s="11"/>
      <c r="U170" s="11"/>
      <c r="V170" s="11"/>
      <c r="W170" s="7"/>
      <c r="X170" s="31"/>
      <c r="Y170" s="189"/>
      <c r="AA170" s="307"/>
      <c r="AB170" s="186"/>
      <c r="AC170" s="174"/>
      <c r="AD170" s="327"/>
      <c r="AE170" s="242"/>
      <c r="AF170" s="189"/>
      <c r="AG170" s="189"/>
      <c r="AH170" s="189"/>
      <c r="AI170" s="186"/>
      <c r="AJ170" s="7"/>
      <c r="AP170" s="1045"/>
      <c r="AQ170" s="189"/>
      <c r="AR170" s="189"/>
      <c r="AS170" s="189"/>
      <c r="AT170" s="189"/>
      <c r="AU170" s="189"/>
      <c r="AV170" s="189"/>
      <c r="AW170" s="210"/>
      <c r="BC170" s="189"/>
      <c r="BD170" s="189"/>
      <c r="BE170" s="189"/>
      <c r="BF170" s="189"/>
      <c r="BG170" s="189"/>
      <c r="BH170" s="189"/>
      <c r="BI170" s="189"/>
      <c r="BJ170" s="189"/>
    </row>
    <row r="171" spans="2:62" ht="15.75">
      <c r="B171" s="11"/>
      <c r="C171" s="205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U171" s="11"/>
      <c r="V171" s="11"/>
      <c r="W171" s="66"/>
      <c r="X171" s="31"/>
      <c r="Y171" s="11"/>
      <c r="AA171" s="174"/>
      <c r="AB171" s="174"/>
      <c r="AC171" s="189"/>
      <c r="AD171" s="189"/>
      <c r="AE171" s="242"/>
      <c r="AF171" s="330"/>
      <c r="AG171" s="189"/>
      <c r="AH171" s="189"/>
      <c r="AI171" s="186"/>
      <c r="AJ171" s="7"/>
      <c r="AP171" s="16"/>
      <c r="AQ171" s="11"/>
      <c r="AR171" s="11"/>
      <c r="AS171" s="11"/>
      <c r="AT171" s="11"/>
      <c r="AU171" s="189"/>
      <c r="AV171" s="189"/>
      <c r="AW171" s="214"/>
    </row>
    <row r="172" spans="2:62">
      <c r="B172" s="11"/>
      <c r="C172" s="205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U172" s="11"/>
      <c r="V172" s="11"/>
      <c r="W172" s="11"/>
      <c r="X172" s="11"/>
      <c r="Y172" s="11"/>
      <c r="AA172" s="174"/>
      <c r="AB172" s="331"/>
      <c r="AC172" s="189"/>
      <c r="AD172" s="189"/>
      <c r="AE172" s="174"/>
      <c r="AF172" s="189"/>
      <c r="AG172" s="189"/>
      <c r="AH172" s="189"/>
      <c r="AI172" s="189"/>
      <c r="AJ172" s="66"/>
      <c r="AP172" s="16"/>
      <c r="AQ172" s="11"/>
      <c r="AR172" s="11"/>
      <c r="AS172" s="11"/>
      <c r="AT172" s="11"/>
      <c r="AU172" s="189"/>
      <c r="AV172" s="189"/>
      <c r="AW172" s="189"/>
    </row>
    <row r="173" spans="2:62">
      <c r="C173" s="238"/>
      <c r="U173" s="11"/>
      <c r="V173" s="11"/>
      <c r="W173" s="11"/>
      <c r="X173" s="11"/>
      <c r="Y173" s="11"/>
      <c r="AA173" s="189"/>
      <c r="AB173" s="189"/>
      <c r="AC173" s="189"/>
      <c r="AD173" s="189"/>
      <c r="AE173" s="189"/>
      <c r="AF173" s="189"/>
      <c r="AG173" s="189"/>
      <c r="AH173" s="206"/>
      <c r="AI173" s="148"/>
      <c r="AJ173" s="186"/>
      <c r="AP173" s="16"/>
      <c r="AQ173" s="11"/>
      <c r="AR173" s="11"/>
      <c r="AS173" s="11"/>
      <c r="AT173" s="11"/>
      <c r="AU173" s="189"/>
      <c r="AV173" s="189"/>
      <c r="AW173" s="174"/>
    </row>
    <row r="174" spans="2:62" ht="15.75">
      <c r="C174" s="238"/>
      <c r="AA174" s="317"/>
      <c r="AB174" s="189"/>
      <c r="AC174" s="189"/>
      <c r="AD174" s="189"/>
      <c r="AE174" s="189"/>
      <c r="AF174" s="189"/>
      <c r="AG174" s="189"/>
      <c r="AH174" s="189"/>
      <c r="AI174" s="148"/>
      <c r="AJ174" s="189"/>
      <c r="AP174" s="62"/>
      <c r="AQ174" s="11"/>
      <c r="AR174" s="11"/>
      <c r="AS174" s="11"/>
      <c r="AT174" s="11"/>
      <c r="AU174" s="189"/>
      <c r="AV174" s="189"/>
      <c r="AW174" s="174"/>
    </row>
    <row r="175" spans="2:62">
      <c r="C175" s="238"/>
      <c r="AA175" s="280"/>
      <c r="AB175" s="280"/>
      <c r="AC175" s="189"/>
      <c r="AD175" s="314"/>
      <c r="AE175" s="315"/>
      <c r="AF175" s="189"/>
      <c r="AG175" s="158"/>
      <c r="AH175" s="189"/>
      <c r="AI175" s="148"/>
      <c r="AJ175" s="189"/>
      <c r="AP175" s="62"/>
      <c r="AQ175" s="11"/>
      <c r="AR175" s="11"/>
      <c r="AS175" s="11"/>
      <c r="AT175" s="11"/>
      <c r="AU175" s="189"/>
      <c r="AV175" s="189"/>
      <c r="AW175" s="174"/>
    </row>
    <row r="176" spans="2:62">
      <c r="B176" s="11"/>
      <c r="C176" s="205"/>
      <c r="D176" s="11"/>
      <c r="AA176" s="186"/>
      <c r="AB176" s="189"/>
      <c r="AC176" s="242"/>
      <c r="AD176" s="189"/>
      <c r="AE176" s="174"/>
      <c r="AF176" s="189"/>
      <c r="AG176" s="186"/>
      <c r="AH176" s="189"/>
      <c r="AI176" s="148"/>
      <c r="AJ176" s="174"/>
      <c r="AP176" s="188"/>
      <c r="AQ176" s="189"/>
      <c r="AR176" s="189"/>
      <c r="AS176" s="189"/>
      <c r="AT176" s="189"/>
      <c r="AU176" s="189"/>
      <c r="AV176" s="189"/>
      <c r="AW176" s="174"/>
      <c r="BG176" s="189"/>
    </row>
    <row r="177" spans="2:59">
      <c r="B177" s="189"/>
      <c r="C177" s="205"/>
      <c r="D177" s="189"/>
      <c r="AA177" s="186"/>
      <c r="AB177" s="189"/>
      <c r="AC177" s="242"/>
      <c r="AD177" s="297"/>
      <c r="AE177" s="174"/>
      <c r="AF177" s="189"/>
      <c r="AG177" s="186"/>
      <c r="AH177" s="189"/>
      <c r="AI177" s="148"/>
      <c r="AJ177" s="174"/>
      <c r="AP177" s="174"/>
      <c r="AQ177" s="174"/>
      <c r="AR177" s="189"/>
      <c r="AS177" s="338"/>
      <c r="AT177" s="189"/>
      <c r="AU177" s="189"/>
      <c r="AV177" s="189"/>
      <c r="AW177" s="174"/>
      <c r="BG177" s="189"/>
    </row>
    <row r="178" spans="2:59">
      <c r="B178" s="189"/>
      <c r="C178" s="205"/>
      <c r="D178" s="189"/>
      <c r="AA178" s="190"/>
      <c r="AB178" s="190"/>
      <c r="AC178" s="242"/>
      <c r="AD178" s="189"/>
      <c r="AE178" s="174"/>
      <c r="AF178" s="189"/>
      <c r="AG178" s="186"/>
      <c r="AH178" s="189"/>
      <c r="AI178" s="148"/>
      <c r="AJ178" s="174"/>
      <c r="AP178" s="189"/>
      <c r="AQ178" s="189"/>
      <c r="AR178" s="186"/>
      <c r="AS178" s="338"/>
      <c r="AT178" s="189"/>
      <c r="AU178" s="189"/>
      <c r="AV178" s="189"/>
      <c r="AW178" s="174"/>
      <c r="BG178" s="189"/>
    </row>
    <row r="179" spans="2:59">
      <c r="B179" s="189"/>
      <c r="C179" s="205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AA179" s="190"/>
      <c r="AB179" s="328"/>
      <c r="AC179" s="242"/>
      <c r="AD179" s="189"/>
      <c r="AE179" s="174"/>
      <c r="AF179" s="189"/>
      <c r="AG179" s="186"/>
      <c r="AH179" s="189"/>
      <c r="AI179" s="148"/>
      <c r="AJ179" s="174"/>
      <c r="AP179" s="170"/>
      <c r="AQ179" s="339"/>
      <c r="AR179" s="189"/>
      <c r="AS179" s="189"/>
      <c r="AT179" s="189"/>
      <c r="AU179" s="189"/>
      <c r="AV179" s="189"/>
      <c r="AW179" s="186"/>
      <c r="BG179" s="189"/>
    </row>
    <row r="180" spans="2:59">
      <c r="B180" s="206"/>
      <c r="C180" s="174"/>
      <c r="D180" s="170"/>
      <c r="E180" s="174"/>
      <c r="F180" s="170"/>
      <c r="G180" s="287"/>
      <c r="H180" s="174"/>
      <c r="I180" s="170"/>
      <c r="J180" s="298"/>
      <c r="K180" s="174"/>
      <c r="L180" s="198"/>
      <c r="M180" s="289"/>
      <c r="AP180" s="170"/>
      <c r="AQ180" s="212"/>
      <c r="AR180" s="189"/>
      <c r="AS180" s="189"/>
      <c r="AT180" s="189"/>
      <c r="AU180" s="189"/>
      <c r="AV180" s="189"/>
      <c r="AW180" s="174"/>
      <c r="BG180" s="189"/>
    </row>
    <row r="181" spans="2:59">
      <c r="B181" s="189"/>
      <c r="C181" s="205"/>
      <c r="D181" s="189"/>
      <c r="E181" s="174"/>
      <c r="F181" s="170"/>
      <c r="G181" s="287"/>
      <c r="H181" s="174"/>
      <c r="I181" s="170"/>
      <c r="J181" s="298"/>
      <c r="K181" s="174"/>
      <c r="L181" s="198"/>
      <c r="M181" s="289"/>
      <c r="AP181" s="170"/>
      <c r="AQ181" s="212"/>
      <c r="AR181" s="189"/>
      <c r="AS181" s="189"/>
      <c r="AT181" s="189"/>
      <c r="AU181" s="189"/>
      <c r="AV181" s="189"/>
      <c r="AW181" s="189"/>
      <c r="BG181" s="189"/>
    </row>
    <row r="182" spans="2:59">
      <c r="B182" s="206"/>
      <c r="C182" s="174"/>
      <c r="D182" s="170"/>
      <c r="E182" s="174"/>
      <c r="F182" s="170"/>
      <c r="G182" s="287"/>
      <c r="H182" s="247"/>
      <c r="I182" s="334"/>
      <c r="J182" s="254"/>
      <c r="K182" s="186"/>
      <c r="L182" s="188"/>
      <c r="M182" s="254"/>
      <c r="AP182" s="170"/>
      <c r="AQ182" s="212"/>
      <c r="AR182" s="189"/>
      <c r="AS182" s="189"/>
      <c r="AT182" s="189"/>
      <c r="AU182" s="189"/>
      <c r="AV182" s="189"/>
      <c r="AW182" s="205"/>
      <c r="BG182" s="189"/>
    </row>
    <row r="183" spans="2:59">
      <c r="B183" s="206"/>
      <c r="C183" s="174"/>
      <c r="D183" s="170"/>
      <c r="E183" s="288"/>
      <c r="F183" s="186"/>
      <c r="G183" s="189"/>
      <c r="H183" s="247"/>
      <c r="I183" s="334"/>
      <c r="J183" s="254"/>
      <c r="K183" s="189"/>
      <c r="L183" s="189"/>
      <c r="M183" s="189"/>
      <c r="AF183" s="186"/>
      <c r="AG183" s="190"/>
      <c r="AH183" s="242"/>
      <c r="AI183" s="189"/>
      <c r="AJ183" s="174"/>
      <c r="AK183" s="189"/>
      <c r="AL183" s="186"/>
      <c r="AM183" s="189"/>
      <c r="AN183" s="148"/>
      <c r="AO183" s="186"/>
      <c r="AP183" s="188"/>
      <c r="AQ183" s="212"/>
      <c r="AR183" s="189"/>
      <c r="AS183" s="189"/>
      <c r="AT183" s="189"/>
      <c r="AU183" s="189"/>
      <c r="AV183" s="189"/>
      <c r="AW183" s="170"/>
      <c r="BG183" s="189"/>
    </row>
    <row r="184" spans="2:59">
      <c r="B184" s="210"/>
      <c r="C184" s="174"/>
      <c r="D184" s="170"/>
      <c r="E184" s="243"/>
      <c r="F184" s="189"/>
      <c r="G184" s="189"/>
      <c r="H184" s="247"/>
      <c r="I184" s="334"/>
      <c r="J184" s="254"/>
      <c r="K184" s="174"/>
      <c r="L184" s="198"/>
      <c r="M184" s="289"/>
      <c r="AF184" s="190"/>
      <c r="AG184" s="190"/>
      <c r="AH184" s="174"/>
      <c r="AI184" s="189"/>
      <c r="AJ184" s="174"/>
      <c r="AK184" s="189"/>
      <c r="AL184" s="174"/>
      <c r="AM184" s="189"/>
      <c r="AN184" s="188"/>
      <c r="AO184" s="174"/>
      <c r="AP184" s="201"/>
      <c r="AQ184" s="212"/>
      <c r="AR184" s="189"/>
      <c r="AS184" s="189"/>
      <c r="AT184" s="189"/>
      <c r="AU184" s="189"/>
      <c r="AV184" s="189"/>
      <c r="AW184" s="170"/>
      <c r="BG184" s="189"/>
    </row>
    <row r="185" spans="2:59">
      <c r="B185" s="189"/>
      <c r="C185" s="189"/>
      <c r="D185" s="189"/>
      <c r="E185" s="324"/>
      <c r="F185" s="325"/>
      <c r="G185" s="319"/>
      <c r="H185" s="174"/>
      <c r="I185" s="170"/>
      <c r="J185" s="298"/>
      <c r="K185" s="174"/>
      <c r="L185" s="198"/>
      <c r="M185" s="289"/>
      <c r="N185" s="190"/>
      <c r="Z185" s="189"/>
      <c r="AA185" s="189"/>
      <c r="AB185" s="189"/>
      <c r="AC185" s="189"/>
      <c r="AD185" s="189"/>
      <c r="AE185" s="170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BG185" s="189"/>
    </row>
    <row r="186" spans="2:59">
      <c r="B186" s="189"/>
      <c r="C186" s="205"/>
      <c r="D186" s="189"/>
      <c r="E186" s="174"/>
      <c r="F186" s="170"/>
      <c r="G186" s="298"/>
      <c r="H186" s="174"/>
      <c r="I186" s="170"/>
      <c r="J186" s="298"/>
      <c r="K186" s="190"/>
      <c r="L186" s="191"/>
      <c r="M186" s="292"/>
      <c r="N186" s="190"/>
      <c r="Z186" s="189"/>
      <c r="AA186" s="189"/>
      <c r="AB186" s="189"/>
      <c r="AC186" s="189"/>
      <c r="AD186" s="189"/>
      <c r="AE186" s="170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BG186" s="189"/>
    </row>
    <row r="187" spans="2:59">
      <c r="B187" s="189"/>
      <c r="C187" s="205"/>
      <c r="D187" s="189"/>
      <c r="E187" s="174"/>
      <c r="F187" s="170"/>
      <c r="G187" s="298"/>
      <c r="H187" s="174"/>
      <c r="I187" s="334"/>
      <c r="J187" s="254"/>
      <c r="K187" s="174"/>
      <c r="L187" s="201"/>
      <c r="M187" s="292"/>
      <c r="N187" s="190"/>
      <c r="Z187" s="189"/>
      <c r="AA187" s="189"/>
      <c r="AB187" s="189"/>
      <c r="AC187" s="189"/>
      <c r="AD187" s="189"/>
      <c r="AE187" s="170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BG187" s="189"/>
    </row>
    <row r="188" spans="2:59">
      <c r="B188" s="189"/>
      <c r="C188" s="205"/>
      <c r="D188" s="189"/>
      <c r="E188" s="174"/>
      <c r="F188" s="170"/>
      <c r="G188" s="298"/>
      <c r="H188" s="208"/>
      <c r="I188" s="334"/>
      <c r="J188" s="254"/>
      <c r="K188" s="189"/>
      <c r="L188" s="189"/>
      <c r="M188" s="189"/>
      <c r="N188" s="190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BG188" s="189"/>
    </row>
    <row r="189" spans="2:59">
      <c r="B189" s="189"/>
      <c r="C189" s="205"/>
      <c r="D189" s="189"/>
      <c r="E189" s="174"/>
      <c r="F189" s="188"/>
      <c r="G189" s="254"/>
      <c r="H189" s="189"/>
      <c r="I189" s="189"/>
      <c r="J189" s="189"/>
      <c r="K189" s="189"/>
      <c r="L189" s="189"/>
      <c r="M189" s="189"/>
      <c r="N189" s="190"/>
      <c r="U189" s="11"/>
      <c r="V189" s="11"/>
      <c r="W189" s="174"/>
      <c r="X189" s="170"/>
      <c r="Y189" s="212"/>
      <c r="Z189" s="189"/>
      <c r="AA189" s="189"/>
      <c r="AB189" s="189"/>
      <c r="AC189" s="189"/>
      <c r="AD189" s="189"/>
      <c r="AE189" s="189"/>
      <c r="AF189" s="174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BG189" s="189"/>
    </row>
    <row r="190" spans="2:59">
      <c r="B190" s="206"/>
      <c r="C190" s="197"/>
      <c r="D190" s="197"/>
      <c r="E190" s="189"/>
      <c r="F190" s="189"/>
      <c r="G190" s="189"/>
      <c r="H190" s="189"/>
      <c r="I190" s="189"/>
      <c r="J190" s="189"/>
      <c r="K190" s="174"/>
      <c r="L190" s="170"/>
      <c r="M190" s="298"/>
      <c r="N190" s="190"/>
      <c r="U190" s="11"/>
      <c r="V190" s="11"/>
      <c r="W190" s="197"/>
      <c r="X190" s="201"/>
      <c r="Y190" s="212"/>
      <c r="Z190" s="189"/>
      <c r="AA190" s="189"/>
      <c r="AB190" s="189"/>
      <c r="AC190" s="189"/>
      <c r="AD190" s="189"/>
      <c r="AE190" s="189"/>
      <c r="AF190" s="174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BG190" s="189"/>
    </row>
    <row r="191" spans="2:59">
      <c r="B191" s="206"/>
      <c r="C191" s="174"/>
      <c r="D191" s="170"/>
      <c r="E191" s="189"/>
      <c r="F191" s="189"/>
      <c r="G191" s="189"/>
      <c r="H191" s="189"/>
      <c r="I191" s="189"/>
      <c r="J191" s="189"/>
      <c r="K191" s="174"/>
      <c r="L191" s="170"/>
      <c r="M191" s="298"/>
      <c r="N191" s="190"/>
      <c r="U191" s="11"/>
      <c r="V191" s="11"/>
      <c r="W191" s="197"/>
      <c r="X191" s="201"/>
      <c r="Y191" s="212"/>
      <c r="Z191" s="189"/>
      <c r="AA191" s="189"/>
      <c r="AB191" s="189"/>
      <c r="AC191" s="189"/>
      <c r="AD191" s="189"/>
      <c r="AE191" s="189"/>
      <c r="AF191" s="174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BG191" s="189"/>
    </row>
    <row r="192" spans="2:59" ht="15.75">
      <c r="B192" s="206"/>
      <c r="C192" s="174"/>
      <c r="D192" s="170"/>
      <c r="E192" s="189"/>
      <c r="F192" s="189"/>
      <c r="G192" s="189"/>
      <c r="H192" s="189"/>
      <c r="I192" s="189"/>
      <c r="J192" s="189"/>
      <c r="K192" s="174"/>
      <c r="L192" s="170"/>
      <c r="M192" s="298"/>
      <c r="N192" s="190"/>
      <c r="O192" s="174"/>
      <c r="P192" s="242"/>
      <c r="Q192" s="189"/>
      <c r="R192" s="242"/>
      <c r="S192" s="189"/>
      <c r="T192" s="248"/>
      <c r="U192" s="189"/>
      <c r="V192" s="148"/>
      <c r="W192" s="174"/>
      <c r="X192" s="337"/>
      <c r="Y192" s="212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BG192" s="189"/>
    </row>
    <row r="193" spans="1:59" ht="15.75">
      <c r="B193" s="206"/>
      <c r="C193" s="174"/>
      <c r="D193" s="170"/>
      <c r="E193" s="189"/>
      <c r="F193" s="189"/>
      <c r="G193" s="189"/>
      <c r="H193" s="189"/>
      <c r="I193" s="189"/>
      <c r="J193" s="189"/>
      <c r="K193" s="174"/>
      <c r="L193" s="201"/>
      <c r="M193" s="292"/>
      <c r="N193" s="307"/>
      <c r="O193" s="186"/>
      <c r="P193" s="174"/>
      <c r="Q193" s="327"/>
      <c r="R193" s="242"/>
      <c r="S193" s="189"/>
      <c r="T193" s="189"/>
      <c r="U193" s="189"/>
      <c r="V193" s="148"/>
      <c r="W193" s="174"/>
      <c r="X193" s="337"/>
      <c r="Y193" s="212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BG193" s="189"/>
    </row>
    <row r="194" spans="1:59" ht="15.75">
      <c r="B194" s="206"/>
      <c r="C194" s="174"/>
      <c r="D194" s="170"/>
      <c r="E194" s="189"/>
      <c r="F194" s="189"/>
      <c r="G194" s="189"/>
      <c r="H194" s="189"/>
      <c r="I194" s="189"/>
      <c r="J194" s="189"/>
      <c r="K194" s="190"/>
      <c r="L194" s="193"/>
      <c r="M194" s="299"/>
      <c r="N194" s="174"/>
      <c r="O194" s="174"/>
      <c r="P194" s="189"/>
      <c r="Q194" s="189"/>
      <c r="R194" s="242"/>
      <c r="S194" s="186"/>
      <c r="T194" s="174"/>
      <c r="U194" s="189"/>
      <c r="V194" s="148"/>
      <c r="W194" s="174"/>
      <c r="X194" s="337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BG194" s="189"/>
    </row>
    <row r="195" spans="1:59" ht="15.75">
      <c r="B195" s="210"/>
      <c r="C195" s="301"/>
      <c r="D195" s="170"/>
      <c r="E195" s="189"/>
      <c r="F195" s="189"/>
      <c r="G195" s="189"/>
      <c r="H195" s="189"/>
      <c r="I195" s="189"/>
      <c r="J195" s="189"/>
      <c r="K195" s="190"/>
      <c r="L195" s="191"/>
      <c r="M195" s="322"/>
      <c r="N195" s="174"/>
      <c r="O195" s="331"/>
      <c r="P195" s="189"/>
      <c r="Q195" s="189"/>
      <c r="R195" s="174"/>
      <c r="S195" s="174"/>
      <c r="T195" s="189"/>
      <c r="U195" s="189"/>
      <c r="V195" s="148"/>
      <c r="W195" s="174"/>
      <c r="X195" s="337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BG195" s="189"/>
    </row>
    <row r="196" spans="1:59" ht="15.75">
      <c r="B196" s="189"/>
      <c r="C196" s="205"/>
      <c r="D196" s="189"/>
      <c r="E196" s="189"/>
      <c r="F196" s="189"/>
      <c r="G196" s="189"/>
      <c r="H196" s="189"/>
      <c r="I196" s="189"/>
      <c r="J196" s="189"/>
      <c r="K196" s="174"/>
      <c r="L196" s="198"/>
      <c r="M196" s="289"/>
      <c r="N196" s="189"/>
      <c r="O196" s="189"/>
      <c r="P196" s="189"/>
      <c r="Q196" s="189"/>
      <c r="R196" s="189"/>
      <c r="S196" s="189"/>
      <c r="T196" s="189"/>
      <c r="U196" s="189"/>
      <c r="V196" s="148"/>
      <c r="W196" s="174"/>
      <c r="X196" s="337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BG196" s="189"/>
    </row>
    <row r="197" spans="1:59" ht="15.75">
      <c r="B197" s="189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48"/>
      <c r="W197" s="186"/>
      <c r="X197" s="337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BG197" s="189"/>
    </row>
    <row r="198" spans="1:59">
      <c r="B198" s="189"/>
      <c r="C198" s="205"/>
      <c r="D198" s="189"/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89"/>
      <c r="Q198" s="189"/>
      <c r="R198" s="189"/>
      <c r="S198" s="189"/>
      <c r="T198" s="189"/>
      <c r="U198" s="189"/>
      <c r="V198" s="148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BG198" s="189"/>
    </row>
    <row r="199" spans="1:59">
      <c r="B199" s="189"/>
      <c r="C199" s="205"/>
      <c r="D199" s="189"/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48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  <c r="AR199" s="189"/>
      <c r="BG199" s="189"/>
    </row>
    <row r="200" spans="1:59">
      <c r="B200" s="189"/>
      <c r="C200" s="205"/>
      <c r="D200" s="189"/>
      <c r="E200" s="189"/>
      <c r="F200" s="189"/>
      <c r="G200" s="189"/>
      <c r="H200" s="189"/>
      <c r="I200" s="189"/>
      <c r="J200" s="189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48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BG200" s="189"/>
    </row>
    <row r="201" spans="1:59">
      <c r="B201" s="189"/>
      <c r="C201" s="205"/>
      <c r="D201" s="189"/>
      <c r="E201" s="189"/>
      <c r="F201" s="189"/>
      <c r="G201" s="189"/>
      <c r="H201" s="189"/>
      <c r="I201" s="189"/>
      <c r="J201" s="189"/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189"/>
      <c r="V201" s="148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89"/>
      <c r="BG201" s="189"/>
    </row>
    <row r="202" spans="1:59">
      <c r="B202" s="189"/>
      <c r="C202" s="205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48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89"/>
      <c r="BG202" s="189"/>
    </row>
    <row r="203" spans="1:59" ht="15.75">
      <c r="A203" s="11"/>
      <c r="B203" s="189"/>
      <c r="C203" s="323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48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BG203" s="189"/>
    </row>
    <row r="204" spans="1:59">
      <c r="B204" s="189"/>
      <c r="C204" s="205"/>
      <c r="D204" s="189"/>
      <c r="E204" s="189"/>
      <c r="F204" s="189"/>
      <c r="G204" s="189"/>
      <c r="H204" s="189"/>
      <c r="I204" s="189"/>
      <c r="J204" s="189"/>
      <c r="K204" s="189"/>
      <c r="L204" s="189"/>
      <c r="M204" s="189"/>
      <c r="N204" s="189"/>
      <c r="O204" s="189"/>
      <c r="P204" s="189"/>
      <c r="Q204" s="189"/>
      <c r="R204" s="189"/>
      <c r="S204" s="189"/>
      <c r="T204" s="189"/>
      <c r="U204" s="189"/>
      <c r="V204" s="148"/>
      <c r="W204" s="189"/>
      <c r="X204" s="174"/>
      <c r="Y204" s="174"/>
      <c r="Z204" s="189"/>
      <c r="AA204" s="338"/>
      <c r="AB204" s="174"/>
      <c r="AC204" s="209"/>
      <c r="AD204" s="174"/>
      <c r="AE204" s="170"/>
      <c r="AF204" s="189"/>
      <c r="AG204" s="209"/>
      <c r="AH204" s="174"/>
      <c r="AI204" s="170"/>
      <c r="AJ204" s="189"/>
      <c r="AK204" s="189"/>
      <c r="AL204" s="189"/>
      <c r="AM204" s="189"/>
      <c r="AN204" s="189"/>
      <c r="AO204" s="189"/>
      <c r="AP204" s="189"/>
      <c r="AQ204" s="189"/>
      <c r="AR204" s="189"/>
      <c r="BG204" s="189"/>
    </row>
    <row r="205" spans="1:59">
      <c r="B205" s="189"/>
      <c r="C205" s="205"/>
      <c r="D205" s="189"/>
      <c r="E205" s="189"/>
      <c r="F205" s="189"/>
      <c r="G205" s="189"/>
      <c r="H205" s="189"/>
      <c r="I205" s="189"/>
      <c r="J205" s="189"/>
      <c r="K205" s="189"/>
      <c r="L205" s="189"/>
      <c r="M205" s="189"/>
      <c r="N205" s="189"/>
      <c r="O205" s="189"/>
      <c r="P205" s="189"/>
      <c r="Q205" s="189"/>
      <c r="R205" s="189"/>
      <c r="S205" s="189"/>
      <c r="T205" s="189"/>
      <c r="U205" s="189"/>
      <c r="V205" s="148"/>
      <c r="W205" s="189"/>
      <c r="X205" s="189"/>
      <c r="Y205" s="189"/>
      <c r="Z205" s="186"/>
      <c r="AA205" s="338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BG205" s="189"/>
    </row>
    <row r="206" spans="1:59">
      <c r="B206" s="189"/>
      <c r="C206" s="205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48"/>
      <c r="W206" s="174"/>
      <c r="X206" s="201"/>
      <c r="Y206" s="339"/>
      <c r="Z206" s="189"/>
      <c r="AA206" s="189"/>
      <c r="AB206" s="174"/>
      <c r="AC206" s="291"/>
      <c r="AD206" s="189"/>
      <c r="AE206" s="186"/>
      <c r="AF206" s="189"/>
      <c r="AG206" s="174"/>
      <c r="AH206" s="198"/>
      <c r="AI206" s="289"/>
      <c r="AJ206" s="189"/>
      <c r="AK206" s="189"/>
      <c r="AL206" s="189"/>
      <c r="AM206" s="189"/>
      <c r="AN206" s="189"/>
      <c r="AO206" s="189"/>
      <c r="AP206" s="189"/>
      <c r="AQ206" s="189"/>
      <c r="AR206" s="189"/>
      <c r="BG206" s="189"/>
    </row>
    <row r="207" spans="1:59">
      <c r="B207" s="189"/>
      <c r="C207" s="205"/>
      <c r="D207" s="18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48"/>
      <c r="W207" s="174"/>
      <c r="X207" s="201"/>
      <c r="Y207" s="212"/>
      <c r="Z207" s="189"/>
      <c r="AA207" s="189"/>
      <c r="AB207" s="174"/>
      <c r="AC207" s="324"/>
      <c r="AD207" s="325"/>
      <c r="AE207" s="319"/>
      <c r="AF207" s="189"/>
      <c r="AG207" s="189"/>
      <c r="AH207" s="189"/>
      <c r="AI207" s="289"/>
      <c r="AJ207" s="189"/>
      <c r="AK207" s="189"/>
      <c r="AL207" s="189"/>
      <c r="AM207" s="189"/>
      <c r="AN207" s="189"/>
      <c r="AO207" s="189"/>
      <c r="AP207" s="189"/>
      <c r="AQ207" s="189"/>
      <c r="AR207" s="189"/>
      <c r="BG207" s="189"/>
    </row>
    <row r="208" spans="1:59" ht="12.75" customHeight="1">
      <c r="B208" s="189"/>
      <c r="C208" s="205"/>
      <c r="D208" s="189"/>
      <c r="E208" s="189"/>
      <c r="F208" s="189"/>
      <c r="G208" s="189"/>
      <c r="H208" s="189"/>
      <c r="I208" s="189"/>
      <c r="J208" s="189"/>
      <c r="K208" s="189"/>
      <c r="L208" s="189"/>
      <c r="M208" s="189"/>
      <c r="N208" s="189"/>
      <c r="O208" s="189"/>
      <c r="P208" s="189"/>
      <c r="Q208" s="189"/>
      <c r="R208" s="189"/>
      <c r="S208" s="189"/>
      <c r="T208" s="189"/>
      <c r="U208" s="189"/>
      <c r="V208" s="148"/>
      <c r="W208" s="174"/>
      <c r="X208" s="201"/>
      <c r="Y208" s="212"/>
      <c r="Z208" s="189"/>
      <c r="AA208" s="189"/>
      <c r="AB208" s="189"/>
      <c r="AC208" s="174"/>
      <c r="AD208" s="198"/>
      <c r="AE208" s="289"/>
      <c r="AF208" s="189"/>
      <c r="AG208" s="189"/>
      <c r="AH208" s="189"/>
      <c r="AI208" s="289"/>
      <c r="AJ208" s="189"/>
      <c r="AK208" s="189"/>
      <c r="AL208" s="189"/>
      <c r="AM208" s="189"/>
      <c r="AN208" s="189"/>
      <c r="AO208" s="189"/>
      <c r="AP208" s="189"/>
      <c r="AQ208" s="189"/>
      <c r="AR208" s="189"/>
      <c r="BG208" s="189"/>
    </row>
    <row r="209" spans="2:59">
      <c r="B209" s="189"/>
      <c r="C209" s="205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74"/>
      <c r="X209" s="201"/>
      <c r="Y209" s="212"/>
      <c r="Z209" s="189"/>
      <c r="AA209" s="189"/>
      <c r="AB209" s="189"/>
      <c r="AC209" s="174"/>
      <c r="AD209" s="198"/>
      <c r="AE209" s="289"/>
      <c r="AF209" s="189"/>
      <c r="AG209" s="189"/>
      <c r="AH209" s="189"/>
      <c r="AI209" s="289"/>
      <c r="AJ209" s="189"/>
      <c r="AK209" s="189"/>
      <c r="AL209" s="189"/>
      <c r="AM209" s="189"/>
      <c r="AN209" s="189"/>
      <c r="AO209" s="189"/>
      <c r="AP209" s="189"/>
      <c r="AQ209" s="189"/>
      <c r="AR209" s="189"/>
      <c r="BG209" s="189"/>
    </row>
    <row r="210" spans="2:59">
      <c r="B210" s="189"/>
      <c r="C210" s="205"/>
      <c r="D210" s="189"/>
      <c r="E210" s="189"/>
      <c r="F210" s="189"/>
      <c r="G210" s="189"/>
      <c r="H210" s="189"/>
      <c r="I210" s="189"/>
      <c r="J210" s="189"/>
      <c r="K210" s="189"/>
      <c r="L210" s="189"/>
      <c r="M210" s="189"/>
      <c r="N210" s="189"/>
      <c r="O210" s="189"/>
      <c r="P210" s="189"/>
      <c r="Q210" s="189"/>
      <c r="R210" s="189"/>
      <c r="S210" s="189"/>
      <c r="T210" s="189"/>
      <c r="U210" s="189"/>
      <c r="V210" s="189"/>
      <c r="W210" s="174"/>
      <c r="X210" s="170"/>
      <c r="Y210" s="212"/>
      <c r="Z210" s="189"/>
      <c r="AA210" s="189"/>
      <c r="AB210" s="189"/>
      <c r="AC210" s="174"/>
      <c r="AD210" s="198"/>
      <c r="AE210" s="289"/>
      <c r="AF210" s="189"/>
      <c r="AG210" s="189"/>
      <c r="AH210" s="189"/>
      <c r="AI210" s="212"/>
      <c r="AJ210" s="189"/>
      <c r="AK210" s="189"/>
      <c r="AL210" s="189"/>
      <c r="AM210" s="189"/>
      <c r="AN210" s="189"/>
      <c r="AO210" s="189"/>
      <c r="AP210" s="189"/>
      <c r="AQ210" s="189"/>
      <c r="AR210" s="189"/>
      <c r="BG210" s="189"/>
    </row>
    <row r="211" spans="2:59" ht="14.25" customHeight="1">
      <c r="B211" s="189"/>
      <c r="C211" s="205"/>
      <c r="D211" s="189"/>
      <c r="E211" s="189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74"/>
      <c r="W211" s="190"/>
      <c r="X211" s="193"/>
      <c r="Y211" s="212"/>
      <c r="Z211" s="189"/>
      <c r="AA211" s="189"/>
      <c r="AB211" s="189"/>
      <c r="AC211" s="174"/>
      <c r="AD211" s="198"/>
      <c r="AE211" s="289"/>
      <c r="AF211" s="189"/>
      <c r="AG211" s="174"/>
      <c r="AH211" s="198"/>
      <c r="AI211" s="289"/>
      <c r="AJ211" s="189"/>
      <c r="AK211" s="189"/>
      <c r="AL211" s="189"/>
      <c r="AM211" s="189"/>
      <c r="AN211" s="189"/>
      <c r="AO211" s="189"/>
      <c r="AP211" s="189"/>
      <c r="AQ211" s="189"/>
      <c r="AR211" s="189"/>
      <c r="BG211" s="189"/>
    </row>
    <row r="212" spans="2:59" ht="13.5" customHeight="1">
      <c r="B212" s="189"/>
      <c r="C212" s="205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6"/>
      <c r="W212" s="190"/>
      <c r="X212" s="191"/>
      <c r="Y212" s="212"/>
      <c r="Z212" s="189"/>
      <c r="AA212" s="189"/>
      <c r="AB212" s="189"/>
      <c r="AC212" s="174"/>
      <c r="AD212" s="198"/>
      <c r="AE212" s="289"/>
      <c r="AF212" s="189"/>
      <c r="AG212" s="174"/>
      <c r="AH212" s="201"/>
      <c r="AI212" s="292"/>
      <c r="AJ212" s="189"/>
      <c r="AK212" s="189"/>
      <c r="AL212" s="189"/>
      <c r="AM212" s="189"/>
      <c r="AN212" s="189"/>
      <c r="AO212" s="189"/>
      <c r="AP212" s="189"/>
      <c r="AQ212" s="189"/>
      <c r="AR212" s="189"/>
      <c r="BG212" s="189"/>
    </row>
    <row r="213" spans="2:59" ht="14.25" customHeight="1">
      <c r="B213" s="189"/>
      <c r="C213" s="205"/>
      <c r="D213" s="189"/>
      <c r="E213" s="189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6"/>
      <c r="W213" s="174"/>
      <c r="X213" s="198"/>
      <c r="Y213" s="212"/>
      <c r="Z213" s="189"/>
      <c r="AA213" s="189"/>
      <c r="AB213" s="189"/>
      <c r="AC213" s="174"/>
      <c r="AD213" s="201"/>
      <c r="AE213" s="292"/>
      <c r="AF213" s="189"/>
      <c r="AG213" s="189"/>
      <c r="AH213" s="189"/>
      <c r="AI213" s="289"/>
      <c r="AJ213" s="189"/>
      <c r="AK213" s="189"/>
      <c r="AL213" s="189"/>
      <c r="AM213" s="189"/>
      <c r="AN213" s="189"/>
      <c r="AO213" s="189"/>
      <c r="AP213" s="189"/>
      <c r="AQ213" s="189"/>
      <c r="AR213" s="189"/>
      <c r="BG213" s="189"/>
    </row>
    <row r="214" spans="2:59" ht="14.25" customHeight="1">
      <c r="B214" s="189"/>
      <c r="C214" s="189"/>
      <c r="D214" s="205"/>
      <c r="E214" s="189"/>
      <c r="F214" s="189"/>
      <c r="G214" s="189"/>
      <c r="H214" s="189"/>
      <c r="I214" s="189"/>
      <c r="J214" s="189"/>
      <c r="K214" s="243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6"/>
      <c r="W214" s="174"/>
      <c r="X214" s="198"/>
      <c r="Y214" s="212"/>
      <c r="Z214" s="189"/>
      <c r="AA214" s="189"/>
      <c r="AB214" s="189"/>
      <c r="AC214" s="174"/>
      <c r="AD214" s="198"/>
      <c r="AE214" s="289"/>
      <c r="AF214" s="189"/>
      <c r="AG214" s="186"/>
      <c r="AH214" s="188"/>
      <c r="AI214" s="254"/>
      <c r="AJ214" s="189"/>
      <c r="AK214" s="189"/>
      <c r="AL214" s="189"/>
      <c r="AM214" s="189"/>
      <c r="AN214" s="189"/>
      <c r="AO214" s="189"/>
      <c r="AP214" s="189"/>
      <c r="AQ214" s="189"/>
      <c r="AR214" s="189"/>
      <c r="BG214" s="189"/>
    </row>
    <row r="215" spans="2:59" ht="15.75">
      <c r="B215" s="213"/>
      <c r="C215" s="189"/>
      <c r="D215" s="189"/>
      <c r="E215" s="189"/>
      <c r="F215" s="189"/>
      <c r="G215" s="189"/>
      <c r="H215" s="189"/>
      <c r="I215" s="189"/>
      <c r="J215" s="189"/>
      <c r="K215" s="324"/>
      <c r="L215" s="325"/>
      <c r="M215" s="319"/>
      <c r="N215" s="189"/>
      <c r="O215" s="189"/>
      <c r="P215" s="189"/>
      <c r="Q215" s="189"/>
      <c r="R215" s="189"/>
      <c r="S215" s="189"/>
      <c r="T215" s="189"/>
      <c r="U215" s="189"/>
      <c r="V215" s="189"/>
      <c r="W215" s="174"/>
      <c r="X215" s="170"/>
      <c r="Y215" s="212"/>
      <c r="Z215" s="189"/>
      <c r="AA215" s="189"/>
      <c r="AB215" s="189"/>
      <c r="AC215" s="197"/>
      <c r="AD215" s="201"/>
      <c r="AE215" s="292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BG215" s="189"/>
    </row>
    <row r="216" spans="2:59">
      <c r="B216" s="189"/>
      <c r="C216" s="205"/>
      <c r="D216" s="189"/>
      <c r="E216" s="189"/>
      <c r="F216" s="189"/>
      <c r="G216" s="189"/>
      <c r="H216" s="189"/>
      <c r="I216" s="189"/>
      <c r="J216" s="189"/>
      <c r="K216" s="174"/>
      <c r="L216" s="170"/>
      <c r="M216" s="298"/>
      <c r="N216" s="189"/>
      <c r="O216" s="189"/>
      <c r="P216" s="189"/>
      <c r="Q216" s="189"/>
      <c r="R216" s="189"/>
      <c r="S216" s="189"/>
      <c r="T216" s="189"/>
      <c r="U216" s="189"/>
      <c r="V216" s="174"/>
      <c r="W216" s="197"/>
      <c r="X216" s="201"/>
      <c r="Y216" s="212"/>
      <c r="Z216" s="189"/>
      <c r="AA216" s="189"/>
      <c r="AB216" s="189"/>
      <c r="AC216" s="174"/>
      <c r="AD216" s="201"/>
      <c r="AE216" s="292"/>
      <c r="AF216" s="189"/>
      <c r="AG216" s="174"/>
      <c r="AH216" s="198"/>
      <c r="AI216" s="289"/>
      <c r="AJ216" s="189"/>
      <c r="AK216" s="189"/>
      <c r="AL216" s="189"/>
      <c r="AM216" s="189"/>
      <c r="AN216" s="189"/>
      <c r="AO216" s="189"/>
      <c r="AP216" s="189"/>
      <c r="AQ216" s="189"/>
      <c r="AR216" s="189"/>
      <c r="BG216" s="189"/>
    </row>
    <row r="217" spans="2:59" ht="12" customHeight="1">
      <c r="B217" s="189"/>
      <c r="C217" s="205"/>
      <c r="D217" s="189"/>
      <c r="E217" s="189"/>
      <c r="F217" s="189"/>
      <c r="G217" s="189"/>
      <c r="H217" s="189"/>
      <c r="I217" s="189"/>
      <c r="J217" s="189"/>
      <c r="K217" s="174"/>
      <c r="L217" s="170"/>
      <c r="M217" s="298"/>
      <c r="N217" s="189"/>
      <c r="O217" s="189"/>
      <c r="P217" s="189"/>
      <c r="Q217" s="189"/>
      <c r="R217" s="189"/>
      <c r="S217" s="189"/>
      <c r="T217" s="189"/>
      <c r="U217" s="189"/>
      <c r="V217" s="186"/>
      <c r="W217" s="197"/>
      <c r="X217" s="201"/>
      <c r="Y217" s="212"/>
      <c r="Z217" s="189"/>
      <c r="AA217" s="189"/>
      <c r="AB217" s="189"/>
      <c r="AC217" s="190"/>
      <c r="AD217" s="193"/>
      <c r="AE217" s="299"/>
      <c r="AF217" s="189"/>
      <c r="AG217" s="174"/>
      <c r="AH217" s="198"/>
      <c r="AI217" s="289"/>
      <c r="AJ217" s="189"/>
      <c r="AK217" s="189"/>
      <c r="AL217" s="189"/>
      <c r="AM217" s="189"/>
      <c r="AN217" s="189"/>
      <c r="AO217" s="189"/>
      <c r="AP217" s="189"/>
      <c r="AQ217" s="189"/>
      <c r="AR217" s="189"/>
      <c r="BG217" s="189"/>
    </row>
    <row r="218" spans="2:59" ht="14.25" customHeight="1">
      <c r="B218" s="189"/>
      <c r="C218" s="205"/>
      <c r="D218" s="189"/>
      <c r="E218" s="189"/>
      <c r="F218" s="189"/>
      <c r="G218" s="189"/>
      <c r="H218" s="189"/>
      <c r="I218" s="189"/>
      <c r="J218" s="189"/>
      <c r="K218" s="174"/>
      <c r="L218" s="170"/>
      <c r="M218" s="298"/>
      <c r="N218" s="189"/>
      <c r="O218" s="189"/>
      <c r="P218" s="189"/>
      <c r="Q218" s="189"/>
      <c r="R218" s="189"/>
      <c r="S218" s="189"/>
      <c r="T218" s="189"/>
      <c r="U218" s="189"/>
      <c r="V218" s="186"/>
      <c r="W218" s="197"/>
      <c r="X218" s="201"/>
      <c r="Y218" s="212"/>
      <c r="Z218" s="189"/>
      <c r="AA218" s="189"/>
      <c r="AB218" s="189"/>
      <c r="AC218" s="190"/>
      <c r="AD218" s="191"/>
      <c r="AE218" s="336"/>
      <c r="AF218" s="189"/>
      <c r="AG218" s="174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  <c r="AR218" s="189"/>
      <c r="BG218" s="189"/>
    </row>
    <row r="219" spans="2:59" ht="14.25" customHeight="1">
      <c r="B219" s="189"/>
      <c r="C219" s="205"/>
      <c r="D219" s="189"/>
      <c r="E219" s="189"/>
      <c r="F219" s="189"/>
      <c r="G219" s="189"/>
      <c r="H219" s="189"/>
      <c r="I219" s="189"/>
      <c r="J219" s="189"/>
      <c r="K219" s="174"/>
      <c r="L219" s="188"/>
      <c r="M219" s="254"/>
      <c r="N219" s="189"/>
      <c r="O219" s="189"/>
      <c r="P219" s="189"/>
      <c r="Q219" s="189"/>
      <c r="R219" s="189"/>
      <c r="S219" s="189"/>
      <c r="T219" s="189"/>
      <c r="U219" s="189"/>
      <c r="V219" s="186"/>
      <c r="W219" s="174"/>
      <c r="X219" s="337"/>
      <c r="Y219" s="212"/>
      <c r="Z219" s="189"/>
      <c r="AA219" s="189"/>
      <c r="AB219" s="189"/>
      <c r="AC219" s="174"/>
      <c r="AD219" s="198"/>
      <c r="AE219" s="289"/>
      <c r="AF219" s="189"/>
      <c r="AG219" s="190"/>
      <c r="AH219" s="193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BG219" s="189"/>
    </row>
    <row r="220" spans="2:59" ht="15.75">
      <c r="B220" s="11"/>
      <c r="C220" s="205"/>
      <c r="D220" s="11"/>
      <c r="E220" s="11"/>
      <c r="K220" s="11"/>
      <c r="L220" s="11"/>
      <c r="M220" s="11"/>
      <c r="V220" s="186"/>
      <c r="W220" s="174"/>
      <c r="X220" s="337"/>
      <c r="Y220" s="212"/>
      <c r="Z220" s="189"/>
      <c r="AA220" s="189"/>
      <c r="AB220" s="189"/>
      <c r="AC220" s="189"/>
      <c r="AD220" s="189"/>
      <c r="AE220" s="174"/>
      <c r="AF220" s="189"/>
      <c r="AG220" s="190"/>
      <c r="AH220" s="191"/>
      <c r="AI220" s="292"/>
      <c r="AJ220" s="189"/>
      <c r="AK220" s="189"/>
      <c r="AL220" s="189"/>
      <c r="AM220" s="189"/>
      <c r="AN220" s="189"/>
      <c r="AO220" s="189"/>
      <c r="AP220" s="189"/>
      <c r="AQ220" s="189"/>
      <c r="AR220" s="189"/>
      <c r="BG220" s="189"/>
    </row>
    <row r="221" spans="2:59" ht="15.75">
      <c r="B221" s="11"/>
      <c r="C221" s="205"/>
      <c r="D221" s="11"/>
      <c r="E221" s="11"/>
      <c r="K221" s="11"/>
      <c r="L221" s="11"/>
      <c r="M221" s="11"/>
      <c r="V221" s="189"/>
      <c r="W221" s="174"/>
      <c r="X221" s="337"/>
      <c r="Y221" s="189"/>
      <c r="Z221" s="189"/>
      <c r="AA221" s="189"/>
      <c r="AB221" s="189"/>
      <c r="AC221" s="189"/>
      <c r="AD221" s="189"/>
      <c r="AE221" s="189"/>
      <c r="AF221" s="189"/>
      <c r="AG221" s="174"/>
      <c r="AH221" s="201"/>
      <c r="AI221" s="292"/>
      <c r="AJ221" s="189"/>
      <c r="AK221" s="189"/>
      <c r="AL221" s="189"/>
      <c r="AM221" s="189"/>
      <c r="AN221" s="189"/>
      <c r="AO221" s="189"/>
      <c r="AP221" s="189"/>
      <c r="AQ221" s="189"/>
      <c r="AR221" s="189"/>
      <c r="BG221" s="189"/>
    </row>
    <row r="222" spans="2:59" ht="15.75">
      <c r="C222" s="238"/>
      <c r="D222" s="11"/>
      <c r="E222" s="11"/>
      <c r="F222" s="11"/>
      <c r="G222" s="11"/>
      <c r="H222" s="11"/>
      <c r="I222" s="11"/>
      <c r="J222" s="11"/>
      <c r="V222" s="189"/>
      <c r="W222" s="174"/>
      <c r="X222" s="337"/>
      <c r="Y222" s="189"/>
      <c r="Z222" s="189"/>
      <c r="AA222" s="189"/>
      <c r="AB222" s="189"/>
      <c r="AC222" s="189"/>
      <c r="AD222" s="189"/>
      <c r="AE222" s="189"/>
      <c r="AF222" s="189"/>
      <c r="AG222" s="174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BG222" s="189"/>
    </row>
    <row r="223" spans="2:59" ht="15.75">
      <c r="C223" s="238"/>
      <c r="D223" s="11"/>
      <c r="E223" s="11"/>
      <c r="F223" s="11"/>
      <c r="G223" s="11"/>
      <c r="H223" s="11"/>
      <c r="I223" s="11"/>
      <c r="J223" s="11"/>
      <c r="V223" s="206"/>
      <c r="W223" s="174"/>
      <c r="X223" s="337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BG223" s="189"/>
    </row>
    <row r="224" spans="2:59">
      <c r="C224" s="238"/>
      <c r="D224" s="11"/>
      <c r="E224" s="11"/>
      <c r="F224" s="11"/>
      <c r="G224" s="11"/>
      <c r="H224" s="189"/>
      <c r="I224" s="11"/>
      <c r="J224" s="174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BG224" s="189"/>
    </row>
    <row r="225" spans="2:59">
      <c r="C225" s="238"/>
      <c r="E225" s="11"/>
      <c r="F225" s="11"/>
      <c r="G225" s="11"/>
      <c r="H225" s="11"/>
      <c r="I225" s="11"/>
      <c r="J225" s="11"/>
      <c r="V225" s="206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BG225" s="189"/>
    </row>
    <row r="226" spans="2:59">
      <c r="C226" s="238"/>
      <c r="D226" s="11"/>
      <c r="E226" s="11"/>
      <c r="F226" s="11"/>
      <c r="G226" s="11"/>
      <c r="H226" s="11"/>
      <c r="I226" s="11"/>
      <c r="J226" s="11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BG226" s="189"/>
    </row>
    <row r="227" spans="2:59">
      <c r="B227" s="209"/>
      <c r="C227" s="174"/>
      <c r="D227" s="170"/>
      <c r="E227" s="11"/>
      <c r="F227" s="11"/>
      <c r="G227" s="11"/>
      <c r="H227" s="11"/>
      <c r="I227" s="11"/>
      <c r="J227" s="11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BG227" s="189"/>
    </row>
    <row r="228" spans="2:59">
      <c r="C228" s="238"/>
      <c r="V228" s="148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BG228" s="189"/>
    </row>
    <row r="229" spans="2:59">
      <c r="B229" s="148"/>
      <c r="C229" s="238"/>
      <c r="D229" s="189"/>
      <c r="E229" s="11"/>
      <c r="F229" s="11"/>
      <c r="G229" s="11"/>
      <c r="H229" s="11"/>
      <c r="I229" s="11"/>
      <c r="J229" s="11"/>
      <c r="V229" s="148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BG229" s="189"/>
    </row>
    <row r="230" spans="2:59">
      <c r="B230" s="148"/>
      <c r="C230" s="238"/>
      <c r="D230" s="189"/>
      <c r="E230" s="11"/>
      <c r="F230" s="11"/>
      <c r="G230" s="11"/>
      <c r="H230" s="11"/>
      <c r="I230" s="189"/>
      <c r="J230" s="189"/>
      <c r="V230" s="148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BG230" s="189"/>
    </row>
    <row r="231" spans="2:59">
      <c r="B231" s="148"/>
      <c r="C231" s="238"/>
      <c r="D231" s="189"/>
      <c r="E231" s="11"/>
      <c r="F231" s="11"/>
      <c r="G231" s="11"/>
      <c r="H231" s="11"/>
      <c r="I231" s="189"/>
      <c r="J231" s="189"/>
      <c r="V231" s="148"/>
      <c r="W231" s="189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BG231" s="189"/>
    </row>
    <row r="232" spans="2:59">
      <c r="B232" s="148"/>
      <c r="C232" s="238"/>
      <c r="D232" s="189"/>
      <c r="E232" s="11"/>
      <c r="F232" s="11"/>
      <c r="G232" s="11"/>
      <c r="H232" s="11"/>
      <c r="I232" s="189"/>
      <c r="J232" s="189"/>
      <c r="V232" s="174"/>
      <c r="W232" s="170"/>
      <c r="X232" s="274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89"/>
      <c r="BG232" s="189"/>
    </row>
    <row r="233" spans="2:59">
      <c r="B233" s="148"/>
      <c r="C233" s="238"/>
      <c r="D233" s="189"/>
      <c r="E233" s="11"/>
      <c r="F233" s="11"/>
      <c r="G233" s="11"/>
      <c r="H233" s="11"/>
      <c r="I233" s="189"/>
      <c r="J233" s="189"/>
      <c r="V233" s="242"/>
      <c r="W233" s="170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BG233" s="189"/>
    </row>
    <row r="234" spans="2:59">
      <c r="B234" s="148"/>
      <c r="C234" s="238"/>
      <c r="D234" s="189"/>
      <c r="E234" s="11"/>
      <c r="F234" s="11"/>
      <c r="G234" s="11"/>
      <c r="H234" s="11"/>
      <c r="I234" s="189"/>
      <c r="J234" s="189"/>
      <c r="U234" s="11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BG234" s="189"/>
    </row>
    <row r="235" spans="2:59">
      <c r="B235" s="148"/>
      <c r="C235" s="238"/>
      <c r="D235" s="189"/>
      <c r="E235" s="189"/>
      <c r="F235" s="189"/>
      <c r="G235" s="11"/>
      <c r="H235" s="11"/>
      <c r="I235" s="189"/>
      <c r="J235" s="189"/>
      <c r="U235" s="11"/>
      <c r="V235" s="189"/>
      <c r="W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89"/>
      <c r="BG235" s="189"/>
    </row>
    <row r="236" spans="2:59">
      <c r="B236" s="148"/>
      <c r="C236" s="238"/>
      <c r="D236" s="189"/>
      <c r="E236" s="189"/>
      <c r="F236" s="189"/>
      <c r="G236" s="11"/>
      <c r="H236" s="11"/>
      <c r="I236" s="189"/>
      <c r="J236" s="189"/>
      <c r="U236" s="11"/>
      <c r="V236" s="189"/>
      <c r="W236" s="189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Y236" s="189"/>
      <c r="AZ236" s="189"/>
      <c r="BA236" s="189"/>
      <c r="BB236" s="189"/>
      <c r="BC236" s="189"/>
      <c r="BD236" s="189"/>
      <c r="BE236" s="189"/>
      <c r="BF236" s="189"/>
      <c r="BG236" s="189"/>
    </row>
    <row r="237" spans="2:59">
      <c r="B237" s="148"/>
      <c r="C237" s="238"/>
      <c r="D237" s="189"/>
      <c r="E237" s="189"/>
      <c r="F237" s="189"/>
      <c r="G237" s="11"/>
      <c r="H237" s="11"/>
      <c r="I237" s="189"/>
      <c r="J237" s="189"/>
      <c r="U237" s="11"/>
      <c r="V237" s="189"/>
      <c r="W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Y237" s="189"/>
      <c r="AZ237" s="189"/>
      <c r="BA237" s="189"/>
      <c r="BB237" s="189"/>
      <c r="BC237" s="189"/>
      <c r="BD237" s="189"/>
      <c r="BE237" s="189"/>
      <c r="BF237" s="189"/>
      <c r="BG237" s="189"/>
    </row>
    <row r="238" spans="2:59">
      <c r="B238" s="148"/>
      <c r="C238" s="238"/>
      <c r="D238" s="189"/>
      <c r="E238" s="189"/>
      <c r="F238" s="189"/>
      <c r="G238" s="189"/>
      <c r="H238" s="189"/>
      <c r="I238" s="189"/>
      <c r="J238" s="189"/>
      <c r="V238" s="148"/>
      <c r="W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Y238" s="189"/>
      <c r="AZ238" s="189"/>
      <c r="BA238" s="189"/>
      <c r="BB238" s="189"/>
      <c r="BC238" s="189"/>
      <c r="BD238" s="189"/>
      <c r="BE238" s="189"/>
      <c r="BF238" s="189"/>
      <c r="BG238" s="189"/>
    </row>
    <row r="239" spans="2:59">
      <c r="B239" s="148"/>
      <c r="C239" s="238"/>
      <c r="D239" s="189"/>
      <c r="E239" s="189"/>
      <c r="F239" s="189"/>
      <c r="G239" s="189"/>
      <c r="H239" s="189"/>
      <c r="I239" s="189"/>
      <c r="J239" s="189"/>
      <c r="V239" s="148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Y239" s="189"/>
      <c r="AZ239" s="189"/>
      <c r="BA239" s="189"/>
      <c r="BB239" s="189"/>
      <c r="BC239" s="189"/>
      <c r="BD239" s="189"/>
      <c r="BE239" s="189"/>
      <c r="BF239" s="189"/>
      <c r="BG239" s="189"/>
    </row>
    <row r="240" spans="2:59">
      <c r="B240" s="148"/>
      <c r="C240" s="238"/>
      <c r="D240" s="189"/>
      <c r="E240" s="189"/>
      <c r="F240" s="189"/>
      <c r="G240" s="189"/>
      <c r="H240" s="189"/>
      <c r="I240" s="189"/>
      <c r="J240" s="189"/>
      <c r="K240" s="189"/>
      <c r="L240" s="11"/>
      <c r="M240" s="11"/>
      <c r="V240" s="148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Y240" s="189"/>
      <c r="AZ240" s="189"/>
      <c r="BA240" s="189"/>
      <c r="BB240" s="189"/>
      <c r="BC240" s="189"/>
      <c r="BD240" s="189"/>
      <c r="BE240" s="189"/>
      <c r="BF240" s="189"/>
      <c r="BG240" s="189"/>
    </row>
    <row r="241" spans="2:59">
      <c r="B241" s="148"/>
      <c r="C241" s="238"/>
      <c r="D241" s="189"/>
      <c r="E241" s="189"/>
      <c r="F241" s="189"/>
      <c r="G241" s="189"/>
      <c r="H241" s="189"/>
      <c r="I241" s="189"/>
      <c r="J241" s="189"/>
      <c r="K241" s="189"/>
      <c r="L241" s="11"/>
      <c r="M241" s="11"/>
      <c r="V241" s="148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Y241" s="189"/>
      <c r="AZ241" s="189"/>
      <c r="BA241" s="189"/>
      <c r="BB241" s="189"/>
      <c r="BC241" s="189"/>
      <c r="BD241" s="189"/>
      <c r="BE241" s="189"/>
      <c r="BF241" s="189"/>
      <c r="BG241" s="189"/>
    </row>
    <row r="242" spans="2:59">
      <c r="B242" s="148"/>
      <c r="C242" s="238"/>
      <c r="D242" s="148"/>
      <c r="E242" s="148"/>
      <c r="F242" s="148"/>
      <c r="G242" s="148"/>
      <c r="H242" s="148"/>
      <c r="I242" s="148"/>
      <c r="J242" s="148"/>
      <c r="K242" s="148"/>
      <c r="V242" s="148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Y242" s="189"/>
      <c r="AZ242" s="189"/>
      <c r="BA242" s="189"/>
      <c r="BB242" s="189"/>
      <c r="BC242" s="189"/>
      <c r="BD242" s="189"/>
      <c r="BE242" s="189"/>
      <c r="BF242" s="189"/>
      <c r="BG242" s="189"/>
    </row>
    <row r="243" spans="2:59">
      <c r="B243" s="148"/>
      <c r="C243" s="238"/>
      <c r="D243" s="148"/>
      <c r="E243" s="148"/>
      <c r="F243" s="148"/>
      <c r="G243" s="148"/>
      <c r="H243" s="148"/>
      <c r="I243" s="148"/>
      <c r="J243" s="148"/>
      <c r="K243" s="148"/>
      <c r="V243" s="148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Y243" s="189"/>
      <c r="AZ243" s="189"/>
      <c r="BA243" s="189"/>
      <c r="BB243" s="189"/>
      <c r="BC243" s="189"/>
      <c r="BD243" s="189"/>
      <c r="BE243" s="189"/>
      <c r="BF243" s="189"/>
      <c r="BG243" s="189"/>
    </row>
    <row r="244" spans="2:59">
      <c r="B244" s="148"/>
      <c r="C244" s="238"/>
      <c r="D244" s="148"/>
      <c r="E244" s="148"/>
      <c r="F244" s="148"/>
      <c r="G244" s="148"/>
      <c r="H244" s="148"/>
      <c r="I244" s="148"/>
      <c r="J244" s="148"/>
      <c r="K244" s="148"/>
      <c r="V244" s="148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Y244" s="189"/>
      <c r="AZ244" s="189"/>
      <c r="BA244" s="189"/>
      <c r="BB244" s="189"/>
      <c r="BC244" s="189"/>
      <c r="BD244" s="189"/>
      <c r="BE244" s="189"/>
      <c r="BF244" s="189"/>
      <c r="BG244" s="189"/>
    </row>
    <row r="245" spans="2:59">
      <c r="B245" s="148"/>
      <c r="C245" s="238"/>
      <c r="D245" s="148"/>
      <c r="E245" s="148"/>
      <c r="F245" s="148"/>
      <c r="G245" s="148"/>
      <c r="H245" s="148"/>
      <c r="I245" s="148"/>
      <c r="J245" s="148"/>
      <c r="K245" s="148"/>
      <c r="V245" s="148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Y245" s="189"/>
      <c r="AZ245" s="189"/>
      <c r="BA245" s="189"/>
      <c r="BB245" s="189"/>
      <c r="BC245" s="189"/>
      <c r="BD245" s="189"/>
      <c r="BE245" s="189"/>
      <c r="BF245" s="189"/>
      <c r="BG245" s="189"/>
    </row>
    <row r="246" spans="2:59">
      <c r="B246" s="148"/>
      <c r="C246" s="238"/>
      <c r="D246" s="148"/>
      <c r="E246" s="148"/>
      <c r="F246" s="148"/>
      <c r="G246" s="148"/>
      <c r="H246" s="148"/>
      <c r="I246" s="148"/>
      <c r="J246" s="148"/>
      <c r="K246" s="148"/>
      <c r="V246" s="148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Y246" s="189"/>
      <c r="AZ246" s="189"/>
      <c r="BA246" s="189"/>
      <c r="BB246" s="189"/>
      <c r="BC246" s="189"/>
      <c r="BD246" s="189"/>
      <c r="BE246" s="189"/>
      <c r="BF246" s="189"/>
      <c r="BG246" s="189"/>
    </row>
    <row r="247" spans="2:59">
      <c r="B247" s="148"/>
      <c r="C247" s="238"/>
      <c r="D247" s="148"/>
      <c r="E247" s="148"/>
      <c r="F247" s="148"/>
      <c r="G247" s="148"/>
      <c r="H247" s="148"/>
      <c r="I247" s="148"/>
      <c r="J247" s="148"/>
      <c r="K247" s="148"/>
      <c r="V247" s="148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</row>
    <row r="248" spans="2:59">
      <c r="B248" s="148"/>
      <c r="C248" s="238"/>
      <c r="D248" s="148"/>
      <c r="E248" s="148"/>
      <c r="F248" s="148"/>
      <c r="G248" s="148"/>
      <c r="H248" s="148"/>
      <c r="I248" s="148"/>
      <c r="J248" s="148"/>
      <c r="K248" s="148"/>
      <c r="V248" s="148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Y248" s="189"/>
      <c r="AZ248" s="189"/>
      <c r="BA248" s="189"/>
      <c r="BB248" s="189"/>
      <c r="BC248" s="189"/>
      <c r="BD248" s="189"/>
      <c r="BE248" s="189"/>
      <c r="BF248" s="189"/>
      <c r="BG248" s="189"/>
    </row>
    <row r="249" spans="2:59">
      <c r="B249" s="148"/>
      <c r="C249" s="238"/>
      <c r="D249" s="148"/>
      <c r="E249" s="148"/>
      <c r="F249" s="148"/>
      <c r="G249" s="148"/>
      <c r="H249" s="148"/>
      <c r="I249" s="148"/>
      <c r="J249" s="148"/>
      <c r="K249" s="148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Y249" s="189"/>
      <c r="AZ249" s="189"/>
      <c r="BA249" s="189"/>
      <c r="BB249" s="189"/>
      <c r="BC249" s="189"/>
      <c r="BD249" s="189"/>
      <c r="BE249" s="189"/>
      <c r="BF249" s="189"/>
      <c r="BG249" s="189"/>
    </row>
    <row r="250" spans="2:59">
      <c r="B250" s="148"/>
      <c r="C250" s="238"/>
      <c r="D250" s="148"/>
      <c r="E250" s="148"/>
      <c r="F250" s="148"/>
      <c r="G250" s="148"/>
      <c r="H250" s="148"/>
      <c r="I250" s="148"/>
      <c r="J250" s="148"/>
      <c r="K250" s="148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Y250" s="189"/>
      <c r="AZ250" s="189"/>
      <c r="BA250" s="189"/>
      <c r="BB250" s="189"/>
      <c r="BC250" s="189"/>
      <c r="BD250" s="189"/>
      <c r="BE250" s="189"/>
      <c r="BF250" s="189"/>
      <c r="BG250" s="189"/>
    </row>
    <row r="251" spans="2:59">
      <c r="B251" s="148"/>
      <c r="C251" s="238"/>
      <c r="D251" s="148"/>
      <c r="E251" s="148"/>
      <c r="F251" s="148"/>
      <c r="G251" s="148"/>
      <c r="H251" s="148"/>
      <c r="I251" s="148"/>
      <c r="J251" s="148"/>
      <c r="K251" s="148"/>
      <c r="W251" s="189"/>
      <c r="X251" s="189"/>
      <c r="Y251" s="189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Y251" s="189"/>
      <c r="AZ251" s="189"/>
      <c r="BA251" s="189"/>
      <c r="BB251" s="189"/>
      <c r="BC251" s="189"/>
      <c r="BD251" s="189"/>
      <c r="BE251" s="189"/>
      <c r="BF251" s="189"/>
      <c r="BG251" s="189"/>
    </row>
    <row r="252" spans="2:59">
      <c r="B252" s="148"/>
      <c r="C252" s="238"/>
      <c r="D252" s="148"/>
      <c r="E252" s="148"/>
      <c r="F252" s="148"/>
      <c r="G252" s="148"/>
      <c r="H252" s="148"/>
      <c r="I252" s="148"/>
      <c r="J252" s="148"/>
      <c r="K252" s="148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Y252" s="189"/>
      <c r="AZ252" s="189"/>
      <c r="BA252" s="189"/>
      <c r="BB252" s="189"/>
      <c r="BC252" s="189"/>
      <c r="BD252" s="189"/>
      <c r="BE252" s="189"/>
      <c r="BF252" s="189"/>
      <c r="BG252" s="189"/>
    </row>
    <row r="253" spans="2:59">
      <c r="B253" s="148"/>
      <c r="C253" s="238"/>
      <c r="D253" s="148"/>
      <c r="E253" s="148"/>
      <c r="F253" s="148"/>
      <c r="G253" s="148"/>
      <c r="H253" s="148"/>
      <c r="I253" s="148"/>
      <c r="J253" s="148"/>
      <c r="K253" s="148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Y253" s="189"/>
      <c r="AZ253" s="189"/>
      <c r="BA253" s="189"/>
      <c r="BB253" s="189"/>
      <c r="BC253" s="189"/>
      <c r="BD253" s="189"/>
      <c r="BE253" s="189"/>
      <c r="BF253" s="189"/>
      <c r="BG253" s="189"/>
    </row>
    <row r="254" spans="2:59">
      <c r="B254" s="148"/>
      <c r="C254" s="238"/>
      <c r="D254" s="148"/>
      <c r="E254" s="148"/>
      <c r="F254" s="148"/>
      <c r="G254" s="148"/>
      <c r="H254" s="148"/>
      <c r="I254" s="148"/>
      <c r="J254" s="148"/>
      <c r="K254" s="148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Y254" s="189"/>
      <c r="AZ254" s="189"/>
      <c r="BA254" s="189"/>
      <c r="BB254" s="189"/>
      <c r="BC254" s="189"/>
      <c r="BD254" s="189"/>
      <c r="BE254" s="189"/>
      <c r="BF254" s="189"/>
      <c r="BG254" s="189"/>
    </row>
    <row r="255" spans="2:59">
      <c r="B255" s="148"/>
      <c r="C255" s="238"/>
      <c r="D255" s="148"/>
      <c r="E255" s="148"/>
      <c r="F255" s="148"/>
      <c r="G255" s="148"/>
      <c r="H255" s="148"/>
      <c r="I255" s="148"/>
      <c r="J255" s="148"/>
      <c r="K255" s="148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Y255" s="189"/>
      <c r="AZ255" s="189"/>
      <c r="BA255" s="189"/>
      <c r="BB255" s="189"/>
      <c r="BC255" s="189"/>
      <c r="BD255" s="189"/>
      <c r="BE255" s="189"/>
      <c r="BF255" s="189"/>
      <c r="BG255" s="189"/>
    </row>
    <row r="256" spans="2:59">
      <c r="B256" s="148"/>
      <c r="C256" s="238"/>
      <c r="D256" s="148"/>
      <c r="E256" s="148"/>
      <c r="F256" s="148"/>
      <c r="G256" s="148"/>
      <c r="H256" s="148"/>
      <c r="I256" s="148"/>
      <c r="J256" s="148"/>
      <c r="K256" s="148"/>
      <c r="W256" s="189"/>
      <c r="X256" s="189"/>
      <c r="Y256" s="189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89"/>
      <c r="AR256" s="189"/>
      <c r="AY256" s="189"/>
      <c r="AZ256" s="189"/>
      <c r="BA256" s="189"/>
      <c r="BB256" s="189"/>
      <c r="BC256" s="189"/>
      <c r="BD256" s="189"/>
      <c r="BE256" s="189"/>
      <c r="BF256" s="189"/>
      <c r="BG256" s="189"/>
    </row>
    <row r="257" spans="2:59">
      <c r="B257" s="148"/>
      <c r="C257" s="238"/>
      <c r="D257" s="148"/>
      <c r="E257" s="148"/>
      <c r="F257" s="148"/>
      <c r="G257" s="148"/>
      <c r="H257" s="148"/>
      <c r="I257" s="148"/>
      <c r="J257" s="148"/>
      <c r="K257" s="148"/>
      <c r="W257" s="189"/>
      <c r="X257" s="189"/>
      <c r="Y257" s="189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89"/>
      <c r="AR257" s="189"/>
      <c r="AY257" s="189"/>
      <c r="AZ257" s="189"/>
      <c r="BA257" s="189"/>
      <c r="BB257" s="189"/>
      <c r="BC257" s="189"/>
      <c r="BD257" s="189"/>
      <c r="BE257" s="189"/>
      <c r="BF257" s="189"/>
      <c r="BG257" s="189"/>
    </row>
    <row r="258" spans="2:59">
      <c r="B258" s="148"/>
      <c r="C258" s="238"/>
      <c r="D258" s="148"/>
      <c r="E258" s="148"/>
      <c r="F258" s="148"/>
      <c r="G258" s="148"/>
      <c r="H258" s="148"/>
      <c r="I258" s="148"/>
      <c r="J258" s="148"/>
      <c r="K258" s="148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Y258" s="189"/>
      <c r="AZ258" s="189"/>
      <c r="BA258" s="189"/>
      <c r="BB258" s="189"/>
      <c r="BC258" s="189"/>
      <c r="BD258" s="189"/>
      <c r="BE258" s="189"/>
      <c r="BF258" s="189"/>
      <c r="BG258" s="189"/>
    </row>
    <row r="259" spans="2:59">
      <c r="B259" s="148"/>
      <c r="C259" s="238"/>
      <c r="D259" s="148"/>
      <c r="E259" s="148"/>
      <c r="F259" s="148"/>
      <c r="G259" s="148"/>
      <c r="H259" s="148"/>
      <c r="I259" s="148"/>
      <c r="J259" s="148"/>
      <c r="K259" s="148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Y259" s="189"/>
      <c r="AZ259" s="189"/>
      <c r="BA259" s="189"/>
      <c r="BB259" s="189"/>
      <c r="BC259" s="189"/>
      <c r="BD259" s="189"/>
      <c r="BE259" s="189"/>
      <c r="BF259" s="189"/>
      <c r="BG259" s="189"/>
    </row>
    <row r="260" spans="2:59">
      <c r="B260" s="148"/>
      <c r="C260" s="238"/>
      <c r="D260" s="148"/>
      <c r="E260" s="148"/>
      <c r="F260" s="148"/>
      <c r="G260" s="148"/>
      <c r="H260" s="148"/>
      <c r="I260" s="148"/>
      <c r="J260" s="148"/>
      <c r="K260" s="148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Y260" s="189"/>
      <c r="AZ260" s="189"/>
      <c r="BA260" s="189"/>
      <c r="BB260" s="189"/>
      <c r="BC260" s="189"/>
      <c r="BD260" s="189"/>
      <c r="BE260" s="189"/>
      <c r="BF260" s="189"/>
      <c r="BG260" s="189"/>
    </row>
    <row r="261" spans="2:59">
      <c r="B261" s="148"/>
      <c r="C261" s="238"/>
      <c r="D261" s="148"/>
      <c r="E261" s="148"/>
      <c r="F261" s="148"/>
      <c r="G261" s="148"/>
      <c r="H261" s="148"/>
      <c r="I261" s="148"/>
      <c r="J261" s="148"/>
      <c r="K261" s="148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Y261" s="189"/>
      <c r="AZ261" s="189"/>
      <c r="BA261" s="189"/>
      <c r="BB261" s="189"/>
      <c r="BC261" s="189"/>
      <c r="BD261" s="189"/>
      <c r="BE261" s="189"/>
      <c r="BF261" s="189"/>
      <c r="BG261" s="189"/>
    </row>
    <row r="262" spans="2:59">
      <c r="B262" s="148"/>
      <c r="C262" s="238"/>
      <c r="D262" s="148"/>
      <c r="E262" s="148"/>
      <c r="F262" s="148"/>
      <c r="G262" s="148"/>
      <c r="H262" s="148"/>
      <c r="I262" s="148"/>
      <c r="J262" s="148"/>
      <c r="K262" s="148"/>
      <c r="W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Y262" s="189"/>
      <c r="AZ262" s="189"/>
      <c r="BA262" s="189"/>
      <c r="BB262" s="189"/>
      <c r="BC262" s="189"/>
      <c r="BD262" s="189"/>
      <c r="BE262" s="189"/>
      <c r="BF262" s="189"/>
      <c r="BG262" s="189"/>
    </row>
    <row r="263" spans="2:59">
      <c r="B263" s="148"/>
      <c r="C263" s="238"/>
      <c r="D263" s="148"/>
      <c r="E263" s="148"/>
      <c r="F263" s="148"/>
      <c r="G263" s="148"/>
      <c r="H263" s="148"/>
      <c r="I263" s="148"/>
      <c r="J263" s="148"/>
      <c r="K263" s="148"/>
      <c r="W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Y263" s="189"/>
      <c r="AZ263" s="189"/>
      <c r="BA263" s="189"/>
      <c r="BB263" s="189"/>
      <c r="BC263" s="189"/>
      <c r="BD263" s="189"/>
      <c r="BE263" s="189"/>
      <c r="BF263" s="189"/>
      <c r="BG263" s="189"/>
    </row>
    <row r="264" spans="2:59">
      <c r="B264" s="148"/>
      <c r="C264" s="238"/>
      <c r="D264" s="148"/>
      <c r="E264" s="148"/>
      <c r="F264" s="148"/>
      <c r="G264" s="148"/>
      <c r="H264" s="148"/>
      <c r="I264" s="148"/>
      <c r="J264" s="148"/>
      <c r="K264" s="148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Y264" s="189"/>
      <c r="AZ264" s="189"/>
      <c r="BA264" s="189"/>
      <c r="BB264" s="189"/>
      <c r="BC264" s="189"/>
      <c r="BD264" s="189"/>
      <c r="BE264" s="189"/>
      <c r="BF264" s="189"/>
      <c r="BG264" s="189"/>
    </row>
    <row r="265" spans="2:59">
      <c r="B265" s="148"/>
      <c r="C265" s="238"/>
      <c r="D265" s="148"/>
      <c r="E265" s="148"/>
      <c r="F265" s="148"/>
      <c r="G265" s="148"/>
      <c r="H265" s="148"/>
      <c r="I265" s="148"/>
      <c r="J265" s="148"/>
      <c r="K265" s="148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</row>
    <row r="266" spans="2:59">
      <c r="B266" s="148"/>
      <c r="C266" s="238"/>
      <c r="D266" s="148"/>
      <c r="E266" s="148"/>
      <c r="F266" s="148"/>
      <c r="G266" s="148"/>
      <c r="H266" s="148"/>
      <c r="I266" s="148"/>
      <c r="J266" s="148"/>
      <c r="K266" s="148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Y266" s="189"/>
      <c r="AZ266" s="189"/>
      <c r="BA266" s="189"/>
      <c r="BB266" s="189"/>
      <c r="BC266" s="189"/>
      <c r="BD266" s="189"/>
      <c r="BE266" s="189"/>
      <c r="BF266" s="189"/>
      <c r="BG266" s="189"/>
    </row>
    <row r="267" spans="2:59">
      <c r="B267" s="148"/>
      <c r="C267" s="238"/>
      <c r="D267" s="148"/>
      <c r="E267" s="148"/>
      <c r="F267" s="148"/>
      <c r="G267" s="148"/>
      <c r="H267" s="148"/>
      <c r="I267" s="148"/>
      <c r="J267" s="148"/>
      <c r="K267" s="148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Y267" s="189"/>
      <c r="AZ267" s="189"/>
      <c r="BA267" s="189"/>
      <c r="BB267" s="189"/>
      <c r="BC267" s="189"/>
      <c r="BD267" s="189"/>
      <c r="BE267" s="189"/>
      <c r="BF267" s="189"/>
      <c r="BG267" s="189"/>
    </row>
    <row r="268" spans="2:59">
      <c r="B268" s="148"/>
      <c r="C268" s="238"/>
      <c r="D268" s="148"/>
      <c r="E268" s="148"/>
      <c r="F268" s="148"/>
      <c r="G268" s="148"/>
      <c r="H268" s="148"/>
      <c r="I268" s="148"/>
      <c r="J268" s="148"/>
      <c r="K268" s="148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Y268" s="189"/>
      <c r="AZ268" s="189"/>
      <c r="BA268" s="189"/>
      <c r="BB268" s="189"/>
      <c r="BC268" s="189"/>
      <c r="BD268" s="189"/>
      <c r="BE268" s="189"/>
      <c r="BF268" s="189"/>
      <c r="BG268" s="189"/>
    </row>
    <row r="269" spans="2:59">
      <c r="B269" s="148"/>
      <c r="C269" s="238"/>
      <c r="D269" s="148"/>
      <c r="E269" s="148"/>
      <c r="F269" s="148"/>
      <c r="G269" s="148"/>
      <c r="H269" s="148"/>
      <c r="I269" s="148"/>
      <c r="J269" s="148"/>
      <c r="K269" s="148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Y269" s="189"/>
      <c r="AZ269" s="189"/>
      <c r="BA269" s="189"/>
      <c r="BB269" s="189"/>
      <c r="BC269" s="189"/>
      <c r="BD269" s="189"/>
      <c r="BE269" s="189"/>
      <c r="BF269" s="189"/>
      <c r="BG269" s="189"/>
    </row>
    <row r="270" spans="2:59">
      <c r="B270" s="148"/>
      <c r="C270" s="238"/>
      <c r="D270" s="148"/>
      <c r="E270" s="148"/>
      <c r="F270" s="148"/>
      <c r="G270" s="148"/>
      <c r="H270" s="148"/>
      <c r="I270" s="148"/>
      <c r="J270" s="148"/>
      <c r="K270" s="148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  <c r="AK270" s="189"/>
      <c r="AL270" s="189"/>
      <c r="AM270" s="189"/>
      <c r="AN270" s="189"/>
      <c r="AO270" s="189"/>
      <c r="AP270" s="189"/>
      <c r="AQ270" s="189"/>
      <c r="AR270" s="189"/>
      <c r="AY270" s="189"/>
      <c r="AZ270" s="189"/>
      <c r="BA270" s="189"/>
      <c r="BB270" s="189"/>
      <c r="BC270" s="189"/>
      <c r="BD270" s="189"/>
      <c r="BE270" s="189"/>
      <c r="BF270" s="189"/>
      <c r="BG270" s="189"/>
    </row>
    <row r="271" spans="2:59" ht="12" customHeight="1">
      <c r="B271" s="148"/>
      <c r="C271" s="238"/>
      <c r="D271" s="148"/>
      <c r="E271" s="148"/>
      <c r="F271" s="148"/>
      <c r="G271" s="148"/>
      <c r="H271" s="148"/>
      <c r="I271" s="148"/>
      <c r="J271" s="148"/>
      <c r="K271" s="148"/>
      <c r="W271" s="189"/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  <c r="AK271" s="189"/>
      <c r="AL271" s="189"/>
      <c r="AM271" s="189"/>
      <c r="AN271" s="189"/>
      <c r="AO271" s="189"/>
      <c r="AP271" s="189"/>
      <c r="AQ271" s="189"/>
      <c r="AR271" s="189"/>
      <c r="AY271" s="189"/>
      <c r="AZ271" s="189"/>
      <c r="BA271" s="189"/>
      <c r="BB271" s="189"/>
      <c r="BC271" s="189"/>
      <c r="BD271" s="189"/>
      <c r="BE271" s="189"/>
      <c r="BF271" s="189"/>
      <c r="BG271" s="189"/>
    </row>
    <row r="272" spans="2:59" ht="11.25" customHeight="1">
      <c r="B272" s="148"/>
      <c r="C272" s="238"/>
      <c r="D272" s="148"/>
      <c r="E272" s="148"/>
      <c r="F272" s="148"/>
      <c r="G272" s="148"/>
      <c r="H272" s="148"/>
      <c r="I272" s="148"/>
      <c r="J272" s="148"/>
      <c r="K272" s="148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Y272" s="189"/>
      <c r="AZ272" s="189"/>
      <c r="BA272" s="189"/>
      <c r="BB272" s="189"/>
      <c r="BC272" s="189"/>
      <c r="BD272" s="189"/>
      <c r="BE272" s="189"/>
      <c r="BF272" s="189"/>
      <c r="BG272" s="189"/>
    </row>
    <row r="273" spans="2:59" ht="12" customHeight="1">
      <c r="B273" s="148"/>
      <c r="C273" s="238"/>
      <c r="D273" s="148"/>
      <c r="E273" s="148"/>
      <c r="F273" s="148"/>
      <c r="G273" s="148"/>
      <c r="H273" s="148"/>
      <c r="I273" s="148"/>
      <c r="J273" s="148"/>
      <c r="K273" s="148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Y273" s="189"/>
      <c r="AZ273" s="189"/>
      <c r="BA273" s="189"/>
      <c r="BB273" s="189"/>
      <c r="BC273" s="189"/>
      <c r="BD273" s="189"/>
      <c r="BE273" s="189"/>
      <c r="BF273" s="189"/>
      <c r="BG273" s="189"/>
    </row>
    <row r="274" spans="2:59">
      <c r="B274" s="148"/>
      <c r="C274" s="238"/>
      <c r="D274" s="148"/>
      <c r="E274" s="148"/>
      <c r="F274" s="148"/>
      <c r="G274" s="148"/>
      <c r="H274" s="148"/>
      <c r="I274" s="148"/>
      <c r="J274" s="148"/>
      <c r="K274" s="148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Y274" s="189"/>
      <c r="AZ274" s="189"/>
      <c r="BA274" s="189"/>
      <c r="BB274" s="189"/>
      <c r="BC274" s="189"/>
      <c r="BD274" s="189"/>
      <c r="BE274" s="189"/>
      <c r="BF274" s="189"/>
      <c r="BG274" s="189"/>
    </row>
    <row r="275" spans="2:59">
      <c r="B275" s="148"/>
      <c r="C275" s="238"/>
      <c r="D275" s="148"/>
      <c r="E275" s="148"/>
      <c r="F275" s="148"/>
      <c r="G275" s="148"/>
      <c r="H275" s="148"/>
      <c r="I275" s="148"/>
      <c r="J275" s="148"/>
      <c r="K275" s="148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Y275" s="189"/>
      <c r="AZ275" s="189"/>
      <c r="BA275" s="189"/>
      <c r="BB275" s="189"/>
      <c r="BC275" s="189"/>
      <c r="BD275" s="189"/>
      <c r="BE275" s="189"/>
      <c r="BF275" s="189"/>
      <c r="BG275" s="189"/>
    </row>
    <row r="276" spans="2:59">
      <c r="B276" s="148"/>
      <c r="C276" s="238"/>
      <c r="D276" s="148"/>
      <c r="E276" s="148"/>
      <c r="F276" s="148"/>
      <c r="G276" s="148"/>
      <c r="H276" s="148"/>
      <c r="I276" s="148"/>
      <c r="J276" s="148"/>
      <c r="K276" s="148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Y276" s="189"/>
      <c r="AZ276" s="189"/>
      <c r="BA276" s="189"/>
      <c r="BB276" s="189"/>
      <c r="BC276" s="189"/>
      <c r="BD276" s="189"/>
      <c r="BE276" s="189"/>
      <c r="BF276" s="189"/>
      <c r="BG276" s="189"/>
    </row>
    <row r="277" spans="2:59">
      <c r="B277" s="148"/>
      <c r="C277" s="238"/>
      <c r="D277" s="148"/>
      <c r="E277" s="148"/>
      <c r="F277" s="148"/>
      <c r="G277" s="148"/>
      <c r="H277" s="148"/>
      <c r="I277" s="148"/>
      <c r="J277" s="148"/>
      <c r="K277" s="148"/>
      <c r="W277" s="189"/>
      <c r="X277" s="189"/>
      <c r="Y277" s="189"/>
      <c r="Z277" s="189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89"/>
      <c r="AK277" s="189"/>
      <c r="AL277" s="189"/>
      <c r="AM277" s="189"/>
      <c r="AN277" s="189"/>
      <c r="AO277" s="189"/>
      <c r="AP277" s="189"/>
      <c r="AQ277" s="189"/>
      <c r="AR277" s="189"/>
      <c r="AY277" s="189"/>
      <c r="AZ277" s="189"/>
      <c r="BA277" s="189"/>
      <c r="BB277" s="189"/>
      <c r="BC277" s="189"/>
      <c r="BD277" s="189"/>
      <c r="BE277" s="189"/>
      <c r="BF277" s="189"/>
      <c r="BG277" s="189"/>
    </row>
    <row r="278" spans="2:59">
      <c r="B278" s="148"/>
      <c r="C278" s="238"/>
      <c r="D278" s="148"/>
      <c r="E278" s="148"/>
      <c r="F278" s="148"/>
      <c r="G278" s="148"/>
      <c r="H278" s="148"/>
      <c r="I278" s="148"/>
      <c r="J278" s="148"/>
      <c r="K278" s="148"/>
      <c r="W278" s="189"/>
      <c r="X278" s="189"/>
      <c r="Y278" s="189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  <c r="AK278" s="189"/>
      <c r="AL278" s="189"/>
      <c r="AM278" s="189"/>
      <c r="AN278" s="189"/>
      <c r="AO278" s="189"/>
      <c r="AP278" s="189"/>
      <c r="AQ278" s="189"/>
      <c r="AR278" s="189"/>
      <c r="AY278" s="189"/>
      <c r="AZ278" s="189"/>
      <c r="BA278" s="189"/>
      <c r="BB278" s="189"/>
      <c r="BC278" s="189"/>
      <c r="BD278" s="189"/>
      <c r="BE278" s="189"/>
      <c r="BF278" s="189"/>
      <c r="BG278" s="189"/>
    </row>
    <row r="279" spans="2:59">
      <c r="B279" s="148"/>
      <c r="C279" s="238"/>
      <c r="D279" s="148"/>
      <c r="E279" s="148"/>
      <c r="F279" s="148"/>
      <c r="G279" s="148"/>
      <c r="H279" s="148"/>
      <c r="I279" s="148"/>
      <c r="J279" s="148"/>
      <c r="K279" s="148"/>
      <c r="W279" s="189"/>
      <c r="X279" s="189"/>
      <c r="Y279" s="189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  <c r="AK279" s="189"/>
      <c r="AL279" s="189"/>
      <c r="AM279" s="189"/>
      <c r="AN279" s="189"/>
      <c r="AO279" s="189"/>
      <c r="AP279" s="189"/>
      <c r="AQ279" s="189"/>
      <c r="AR279" s="189"/>
      <c r="AY279" s="189"/>
      <c r="AZ279" s="189"/>
      <c r="BA279" s="189"/>
      <c r="BB279" s="189"/>
      <c r="BC279" s="189"/>
      <c r="BD279" s="189"/>
      <c r="BE279" s="189"/>
      <c r="BF279" s="189"/>
      <c r="BG279" s="189"/>
    </row>
    <row r="280" spans="2:59">
      <c r="B280" s="148"/>
      <c r="C280" s="238"/>
      <c r="D280" s="148"/>
      <c r="E280" s="148"/>
      <c r="F280" s="148"/>
      <c r="G280" s="148"/>
      <c r="H280" s="148"/>
      <c r="I280" s="148"/>
      <c r="J280" s="148"/>
      <c r="K280" s="148"/>
      <c r="W280" s="189"/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  <c r="AK280" s="189"/>
      <c r="AL280" s="189"/>
      <c r="AM280" s="189"/>
      <c r="AN280" s="189"/>
      <c r="AO280" s="189"/>
      <c r="AP280" s="189"/>
      <c r="AQ280" s="189"/>
      <c r="AR280" s="189"/>
      <c r="AY280" s="189"/>
      <c r="AZ280" s="189"/>
      <c r="BA280" s="189"/>
      <c r="BB280" s="189"/>
      <c r="BC280" s="189"/>
      <c r="BD280" s="189"/>
      <c r="BE280" s="189"/>
      <c r="BF280" s="189"/>
      <c r="BG280" s="189"/>
    </row>
    <row r="281" spans="2:59">
      <c r="B281" s="148"/>
      <c r="C281" s="238"/>
      <c r="D281" s="148"/>
      <c r="E281" s="148"/>
      <c r="F281" s="148"/>
      <c r="G281" s="148"/>
      <c r="H281" s="148"/>
      <c r="I281" s="148"/>
      <c r="J281" s="148"/>
      <c r="K281" s="148"/>
      <c r="W281" s="189"/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  <c r="AK281" s="189"/>
      <c r="AL281" s="189"/>
      <c r="AM281" s="189"/>
      <c r="AN281" s="189"/>
      <c r="AO281" s="189"/>
      <c r="AP281" s="189"/>
      <c r="AQ281" s="189"/>
      <c r="AR281" s="189"/>
      <c r="AY281" s="189"/>
      <c r="AZ281" s="189"/>
      <c r="BA281" s="189"/>
      <c r="BB281" s="189"/>
      <c r="BC281" s="189"/>
      <c r="BD281" s="189"/>
      <c r="BE281" s="189"/>
      <c r="BF281" s="189"/>
      <c r="BG281" s="189"/>
    </row>
    <row r="282" spans="2:59">
      <c r="B282" s="148"/>
      <c r="C282" s="238"/>
      <c r="D282" s="148"/>
      <c r="E282" s="148"/>
      <c r="F282" s="148"/>
      <c r="G282" s="148"/>
      <c r="H282" s="148"/>
      <c r="I282" s="148"/>
      <c r="J282" s="148"/>
      <c r="K282" s="148"/>
      <c r="W282" s="189"/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  <c r="AK282" s="189"/>
      <c r="AL282" s="189"/>
      <c r="AM282" s="189"/>
      <c r="AN282" s="189"/>
      <c r="AO282" s="189"/>
      <c r="AP282" s="189"/>
      <c r="AQ282" s="189"/>
      <c r="AR282" s="189"/>
      <c r="AY282" s="189"/>
      <c r="AZ282" s="189"/>
      <c r="BA282" s="189"/>
      <c r="BB282" s="189"/>
      <c r="BC282" s="189"/>
      <c r="BD282" s="189"/>
      <c r="BE282" s="189"/>
      <c r="BF282" s="189"/>
      <c r="BG282" s="189"/>
    </row>
    <row r="283" spans="2:59">
      <c r="B283" s="148"/>
      <c r="C283" s="238"/>
      <c r="D283" s="148"/>
      <c r="E283" s="148"/>
      <c r="F283" s="148"/>
      <c r="G283" s="148"/>
      <c r="H283" s="148"/>
      <c r="I283" s="148"/>
      <c r="J283" s="148"/>
      <c r="K283" s="148"/>
      <c r="W283" s="189"/>
      <c r="X283" s="189"/>
      <c r="Y283" s="189"/>
      <c r="Z283" s="189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Y283" s="189"/>
      <c r="AZ283" s="189"/>
      <c r="BA283" s="189"/>
      <c r="BB283" s="189"/>
      <c r="BC283" s="189"/>
      <c r="BD283" s="189"/>
      <c r="BE283" s="189"/>
      <c r="BF283" s="189"/>
      <c r="BG283" s="189"/>
    </row>
    <row r="284" spans="2:59">
      <c r="B284" s="148"/>
      <c r="C284" s="238"/>
      <c r="D284" s="148"/>
      <c r="E284" s="148"/>
      <c r="F284" s="148"/>
      <c r="G284" s="148"/>
      <c r="H284" s="148"/>
      <c r="I284" s="148"/>
      <c r="J284" s="148"/>
      <c r="K284" s="148"/>
      <c r="W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Y284" s="189"/>
      <c r="AZ284" s="189"/>
      <c r="BA284" s="189"/>
      <c r="BB284" s="189"/>
      <c r="BC284" s="189"/>
      <c r="BD284" s="189"/>
      <c r="BE284" s="189"/>
      <c r="BF284" s="189"/>
      <c r="BG284" s="189"/>
    </row>
    <row r="285" spans="2:59">
      <c r="B285" s="148"/>
      <c r="C285" s="238"/>
      <c r="D285" s="148"/>
      <c r="E285" s="148"/>
      <c r="F285" s="148"/>
      <c r="G285" s="148"/>
      <c r="H285" s="148"/>
      <c r="I285" s="148"/>
      <c r="J285" s="148"/>
      <c r="K285" s="148"/>
      <c r="W285" s="189"/>
      <c r="X285" s="189"/>
      <c r="Y285" s="189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Y285" s="189"/>
      <c r="AZ285" s="189"/>
      <c r="BA285" s="189"/>
      <c r="BB285" s="189"/>
      <c r="BC285" s="189"/>
      <c r="BD285" s="189"/>
      <c r="BE285" s="189"/>
      <c r="BF285" s="189"/>
      <c r="BG285" s="189"/>
    </row>
    <row r="286" spans="2:59">
      <c r="B286" s="148"/>
      <c r="C286" s="238"/>
      <c r="D286" s="148"/>
      <c r="E286" s="148"/>
      <c r="F286" s="148"/>
      <c r="G286" s="148"/>
      <c r="H286" s="148"/>
      <c r="I286" s="148"/>
      <c r="J286" s="148"/>
      <c r="K286" s="148"/>
      <c r="W286" s="189"/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Y286" s="189"/>
      <c r="AZ286" s="189"/>
      <c r="BA286" s="189"/>
      <c r="BB286" s="189"/>
      <c r="BC286" s="189"/>
      <c r="BD286" s="189"/>
      <c r="BE286" s="189"/>
      <c r="BF286" s="189"/>
      <c r="BG286" s="189"/>
    </row>
    <row r="287" spans="2:59">
      <c r="B287" s="148"/>
      <c r="C287" s="238"/>
      <c r="D287" s="148"/>
      <c r="E287" s="148"/>
      <c r="F287" s="148"/>
      <c r="G287" s="148"/>
      <c r="H287" s="148"/>
      <c r="I287" s="148"/>
      <c r="J287" s="148"/>
      <c r="K287" s="148"/>
      <c r="W287" s="189"/>
      <c r="X287" s="189"/>
      <c r="Y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  <c r="AK287" s="189"/>
      <c r="AL287" s="189"/>
      <c r="AM287" s="189"/>
      <c r="AN287" s="189"/>
      <c r="AO287" s="189"/>
      <c r="AP287" s="189"/>
      <c r="AQ287" s="189"/>
      <c r="AR287" s="189"/>
      <c r="AY287" s="189"/>
      <c r="AZ287" s="189"/>
      <c r="BA287" s="189"/>
      <c r="BB287" s="189"/>
      <c r="BC287" s="189"/>
      <c r="BD287" s="189"/>
      <c r="BE287" s="189"/>
      <c r="BF287" s="189"/>
      <c r="BG287" s="189"/>
    </row>
    <row r="288" spans="2:59">
      <c r="B288" s="148"/>
      <c r="C288" s="238"/>
      <c r="D288" s="148"/>
      <c r="E288" s="148"/>
      <c r="F288" s="148"/>
      <c r="G288" s="148"/>
      <c r="H288" s="148"/>
      <c r="I288" s="148"/>
      <c r="J288" s="148"/>
      <c r="K288" s="148"/>
      <c r="W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  <c r="AK288" s="189"/>
      <c r="AL288" s="189"/>
      <c r="AM288" s="189"/>
      <c r="AN288" s="189"/>
      <c r="AO288" s="189"/>
      <c r="AP288" s="189"/>
      <c r="AQ288" s="189"/>
      <c r="AR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</row>
    <row r="289" spans="2:59">
      <c r="B289" s="148"/>
      <c r="C289" s="238"/>
      <c r="D289" s="148"/>
      <c r="E289" s="148"/>
      <c r="F289" s="148"/>
      <c r="G289" s="148"/>
      <c r="H289" s="148"/>
      <c r="I289" s="148"/>
      <c r="J289" s="148"/>
      <c r="K289" s="148"/>
      <c r="W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  <c r="AK289" s="189"/>
      <c r="AL289" s="189"/>
      <c r="AM289" s="189"/>
      <c r="AN289" s="189"/>
      <c r="AO289" s="189"/>
      <c r="AP289" s="189"/>
      <c r="AQ289" s="189"/>
      <c r="AR289" s="189"/>
      <c r="AY289" s="189"/>
      <c r="AZ289" s="189"/>
      <c r="BA289" s="189"/>
      <c r="BB289" s="189"/>
      <c r="BC289" s="189"/>
      <c r="BD289" s="189"/>
      <c r="BE289" s="189"/>
      <c r="BF289" s="189"/>
      <c r="BG289" s="189"/>
    </row>
    <row r="290" spans="2:59">
      <c r="B290" s="148"/>
      <c r="C290" s="238"/>
      <c r="D290" s="148"/>
      <c r="E290" s="148"/>
      <c r="F290" s="148"/>
      <c r="G290" s="148"/>
      <c r="H290" s="148"/>
      <c r="I290" s="148"/>
      <c r="J290" s="148"/>
      <c r="K290" s="148"/>
      <c r="W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  <c r="AK290" s="189"/>
      <c r="AL290" s="189"/>
      <c r="AM290" s="189"/>
      <c r="AN290" s="189"/>
      <c r="AO290" s="189"/>
      <c r="AP290" s="189"/>
      <c r="AQ290" s="189"/>
      <c r="AR290" s="189"/>
      <c r="AY290" s="189"/>
      <c r="AZ290" s="189"/>
      <c r="BA290" s="189"/>
      <c r="BB290" s="189"/>
      <c r="BC290" s="189"/>
      <c r="BD290" s="189"/>
      <c r="BE290" s="189"/>
      <c r="BF290" s="189"/>
      <c r="BG290" s="189"/>
    </row>
    <row r="291" spans="2:59">
      <c r="B291" s="148"/>
      <c r="C291" s="238"/>
      <c r="D291" s="148"/>
      <c r="E291" s="148"/>
      <c r="F291" s="148"/>
      <c r="G291" s="148"/>
      <c r="H291" s="148"/>
      <c r="I291" s="148"/>
      <c r="J291" s="148"/>
      <c r="K291" s="148"/>
      <c r="W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  <c r="AK291" s="189"/>
      <c r="AL291" s="189"/>
      <c r="AM291" s="189"/>
      <c r="AN291" s="189"/>
      <c r="AO291" s="189"/>
      <c r="AP291" s="189"/>
      <c r="AQ291" s="189"/>
      <c r="AR291" s="189"/>
      <c r="AY291" s="189"/>
      <c r="AZ291" s="189"/>
      <c r="BA291" s="189"/>
      <c r="BB291" s="189"/>
      <c r="BC291" s="189"/>
      <c r="BD291" s="189"/>
      <c r="BE291" s="189"/>
      <c r="BF291" s="189"/>
      <c r="BG291" s="189"/>
    </row>
    <row r="292" spans="2:59">
      <c r="B292" s="148"/>
      <c r="C292" s="238"/>
      <c r="D292" s="148"/>
      <c r="E292" s="148"/>
      <c r="F292" s="148"/>
      <c r="G292" s="148"/>
      <c r="H292" s="148"/>
      <c r="I292" s="148"/>
      <c r="J292" s="148"/>
      <c r="K292" s="148"/>
      <c r="W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  <c r="AK292" s="189"/>
      <c r="AL292" s="189"/>
      <c r="AM292" s="189"/>
      <c r="AN292" s="189"/>
      <c r="AO292" s="189"/>
      <c r="AP292" s="189"/>
      <c r="AQ292" s="189"/>
      <c r="AR292" s="189"/>
      <c r="AY292" s="189"/>
      <c r="AZ292" s="189"/>
      <c r="BA292" s="189"/>
      <c r="BB292" s="189"/>
      <c r="BC292" s="189"/>
      <c r="BD292" s="189"/>
      <c r="BE292" s="189"/>
      <c r="BF292" s="189"/>
      <c r="BG292" s="189"/>
    </row>
    <row r="293" spans="2:59">
      <c r="B293" s="148"/>
      <c r="C293" s="238"/>
      <c r="D293" s="148"/>
      <c r="E293" s="148"/>
      <c r="F293" s="148"/>
      <c r="G293" s="148"/>
      <c r="H293" s="148"/>
      <c r="I293" s="148"/>
      <c r="J293" s="148"/>
      <c r="K293" s="148"/>
      <c r="W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  <c r="AK293" s="189"/>
      <c r="AL293" s="189"/>
      <c r="AM293" s="189"/>
      <c r="AN293" s="189"/>
      <c r="AO293" s="189"/>
      <c r="AP293" s="189"/>
      <c r="AQ293" s="189"/>
      <c r="AR293" s="189"/>
      <c r="AY293" s="189"/>
      <c r="AZ293" s="189"/>
      <c r="BA293" s="189"/>
      <c r="BB293" s="189"/>
      <c r="BC293" s="189"/>
      <c r="BD293" s="189"/>
      <c r="BE293" s="189"/>
      <c r="BF293" s="189"/>
      <c r="BG293" s="189"/>
    </row>
    <row r="294" spans="2:59">
      <c r="B294" s="148"/>
      <c r="C294" s="238"/>
      <c r="D294" s="148"/>
      <c r="E294" s="148"/>
      <c r="F294" s="148"/>
      <c r="G294" s="148"/>
      <c r="H294" s="148"/>
      <c r="I294" s="148"/>
      <c r="J294" s="148"/>
      <c r="K294" s="148"/>
      <c r="W294" s="189"/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  <c r="AK294" s="189"/>
      <c r="AL294" s="189"/>
      <c r="AM294" s="189"/>
      <c r="AN294" s="189"/>
      <c r="AO294" s="189"/>
      <c r="AP294" s="189"/>
      <c r="AQ294" s="189"/>
      <c r="AR294" s="189"/>
      <c r="AY294" s="189"/>
      <c r="AZ294" s="189"/>
      <c r="BA294" s="189"/>
      <c r="BB294" s="189"/>
      <c r="BC294" s="189"/>
      <c r="BD294" s="189"/>
      <c r="BE294" s="189"/>
      <c r="BF294" s="189"/>
      <c r="BG294" s="189"/>
    </row>
    <row r="295" spans="2:59">
      <c r="B295" s="148"/>
      <c r="C295" s="238"/>
      <c r="D295" s="148"/>
      <c r="E295" s="148"/>
      <c r="F295" s="148"/>
      <c r="G295" s="148"/>
      <c r="H295" s="148"/>
      <c r="I295" s="148"/>
      <c r="J295" s="148"/>
      <c r="K295" s="148"/>
      <c r="W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  <c r="AK295" s="189"/>
      <c r="AL295" s="189"/>
      <c r="AM295" s="189"/>
      <c r="AN295" s="189"/>
      <c r="AO295" s="189"/>
      <c r="AP295" s="189"/>
      <c r="AQ295" s="189"/>
      <c r="AR295" s="189"/>
      <c r="AY295" s="189"/>
      <c r="AZ295" s="189"/>
      <c r="BA295" s="189"/>
      <c r="BB295" s="189"/>
      <c r="BC295" s="189"/>
      <c r="BD295" s="189"/>
      <c r="BE295" s="189"/>
      <c r="BF295" s="189"/>
      <c r="BG295" s="189"/>
    </row>
    <row r="296" spans="2:59">
      <c r="B296" s="148"/>
      <c r="C296" s="238"/>
      <c r="D296" s="148"/>
      <c r="E296" s="148"/>
      <c r="F296" s="148"/>
      <c r="G296" s="148"/>
      <c r="H296" s="148"/>
      <c r="I296" s="148"/>
      <c r="J296" s="148"/>
      <c r="K296" s="148"/>
      <c r="W296" s="189"/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  <c r="AK296" s="189"/>
      <c r="AL296" s="189"/>
      <c r="AM296" s="189"/>
      <c r="AN296" s="189"/>
      <c r="AO296" s="189"/>
      <c r="AP296" s="189"/>
      <c r="AQ296" s="189"/>
      <c r="AR296" s="189"/>
      <c r="AY296" s="189"/>
      <c r="AZ296" s="189"/>
      <c r="BA296" s="189"/>
      <c r="BB296" s="189"/>
      <c r="BC296" s="189"/>
      <c r="BD296" s="189"/>
      <c r="BE296" s="189"/>
      <c r="BF296" s="189"/>
      <c r="BG296" s="189"/>
    </row>
    <row r="297" spans="2:59">
      <c r="B297" s="148"/>
      <c r="C297" s="238"/>
      <c r="D297" s="148"/>
      <c r="E297" s="148"/>
      <c r="F297" s="148"/>
      <c r="G297" s="148"/>
      <c r="H297" s="148"/>
      <c r="I297" s="148"/>
      <c r="J297" s="148"/>
      <c r="K297" s="148"/>
      <c r="W297" s="189"/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  <c r="AK297" s="189"/>
      <c r="AL297" s="189"/>
      <c r="AM297" s="189"/>
      <c r="AN297" s="189"/>
      <c r="AO297" s="189"/>
      <c r="AP297" s="189"/>
      <c r="AQ297" s="189"/>
      <c r="AR297" s="189"/>
      <c r="AY297" s="189"/>
      <c r="AZ297" s="189"/>
      <c r="BA297" s="189"/>
      <c r="BB297" s="189"/>
      <c r="BC297" s="189"/>
      <c r="BD297" s="189"/>
      <c r="BE297" s="189"/>
      <c r="BF297" s="189"/>
      <c r="BG297" s="189"/>
    </row>
    <row r="298" spans="2:59">
      <c r="B298" s="148"/>
      <c r="C298" s="238"/>
      <c r="D298" s="148"/>
      <c r="E298" s="148"/>
      <c r="F298" s="148"/>
      <c r="G298" s="148"/>
      <c r="H298" s="148"/>
      <c r="I298" s="148"/>
      <c r="J298" s="148"/>
      <c r="K298" s="148"/>
      <c r="W298" s="189"/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  <c r="AK298" s="189"/>
      <c r="AL298" s="189"/>
      <c r="AM298" s="189"/>
      <c r="AN298" s="189"/>
      <c r="AO298" s="189"/>
      <c r="AP298" s="189"/>
      <c r="AQ298" s="189"/>
      <c r="AR298" s="189"/>
      <c r="AY298" s="189"/>
      <c r="AZ298" s="189"/>
      <c r="BA298" s="189"/>
      <c r="BB298" s="189"/>
      <c r="BC298" s="189"/>
      <c r="BD298" s="189"/>
      <c r="BE298" s="189"/>
      <c r="BF298" s="189"/>
      <c r="BG298" s="189"/>
    </row>
    <row r="299" spans="2:59">
      <c r="B299" s="148"/>
      <c r="C299" s="238"/>
      <c r="D299" s="148"/>
      <c r="E299" s="148"/>
      <c r="F299" s="148"/>
      <c r="G299" s="148"/>
      <c r="H299" s="148"/>
      <c r="I299" s="148"/>
      <c r="J299" s="148"/>
      <c r="K299" s="148"/>
      <c r="W299" s="189"/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  <c r="AK299" s="189"/>
      <c r="AL299" s="189"/>
      <c r="AM299" s="189"/>
      <c r="AN299" s="189"/>
      <c r="AO299" s="189"/>
      <c r="AP299" s="189"/>
      <c r="AQ299" s="189"/>
      <c r="AR299" s="189"/>
      <c r="AY299" s="189"/>
      <c r="AZ299" s="189"/>
      <c r="BA299" s="189"/>
      <c r="BB299" s="189"/>
      <c r="BC299" s="189"/>
      <c r="BD299" s="189"/>
      <c r="BE299" s="189"/>
      <c r="BF299" s="189"/>
      <c r="BG299" s="189"/>
    </row>
    <row r="300" spans="2:59">
      <c r="B300" s="148"/>
      <c r="C300" s="238"/>
      <c r="D300" s="148"/>
      <c r="E300" s="148"/>
      <c r="F300" s="148"/>
      <c r="G300" s="148"/>
      <c r="H300" s="148"/>
      <c r="I300" s="148"/>
      <c r="J300" s="148"/>
      <c r="K300" s="148"/>
      <c r="W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  <c r="AK300" s="189"/>
      <c r="AL300" s="189"/>
      <c r="AM300" s="189"/>
      <c r="AN300" s="189"/>
      <c r="AO300" s="189"/>
      <c r="AP300" s="189"/>
      <c r="AQ300" s="189"/>
      <c r="AR300" s="189"/>
      <c r="AS300" s="189"/>
      <c r="AT300" s="189"/>
      <c r="AU300" s="189"/>
      <c r="AV300" s="189"/>
      <c r="AW300" s="189"/>
      <c r="AX300" s="189"/>
      <c r="AY300" s="189"/>
      <c r="AZ300" s="189"/>
      <c r="BA300" s="189"/>
    </row>
    <row r="301" spans="2:59">
      <c r="B301" s="148"/>
      <c r="C301" s="238"/>
      <c r="D301" s="148"/>
      <c r="E301" s="148"/>
      <c r="F301" s="148"/>
      <c r="G301" s="148"/>
      <c r="H301" s="148"/>
      <c r="I301" s="148"/>
      <c r="J301" s="148"/>
      <c r="K301" s="148"/>
      <c r="W301" s="189"/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89"/>
      <c r="AT301" s="189"/>
      <c r="AU301" s="189"/>
      <c r="AV301" s="189"/>
      <c r="AW301" s="189"/>
      <c r="AX301" s="189"/>
      <c r="AY301" s="189"/>
      <c r="AZ301" s="189"/>
      <c r="BA301" s="189"/>
    </row>
    <row r="302" spans="2:59">
      <c r="B302" s="148"/>
      <c r="C302" s="238"/>
      <c r="D302" s="148"/>
      <c r="E302" s="148"/>
      <c r="F302" s="148"/>
      <c r="G302" s="148"/>
      <c r="H302" s="148"/>
      <c r="I302" s="148"/>
      <c r="J302" s="148"/>
      <c r="K302" s="148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189"/>
      <c r="AT302" s="189"/>
      <c r="AU302" s="189"/>
      <c r="AV302" s="189"/>
      <c r="AW302" s="189"/>
      <c r="AX302" s="189"/>
      <c r="AY302" s="189"/>
      <c r="AZ302" s="189"/>
      <c r="BA302" s="189"/>
    </row>
    <row r="303" spans="2:59">
      <c r="B303" s="148"/>
      <c r="C303" s="238"/>
      <c r="D303" s="148"/>
      <c r="E303" s="148"/>
      <c r="F303" s="148"/>
      <c r="G303" s="148"/>
      <c r="H303" s="148"/>
      <c r="I303" s="148"/>
      <c r="J303" s="148"/>
      <c r="K303" s="148"/>
      <c r="W303" s="189"/>
      <c r="X303" s="189"/>
      <c r="Y303" s="189"/>
      <c r="Z303" s="189"/>
      <c r="AA303" s="189"/>
      <c r="AB303" s="189"/>
      <c r="AC303" s="189"/>
      <c r="AD303" s="189"/>
      <c r="AE303" s="189"/>
      <c r="AF303" s="189"/>
      <c r="AG303" s="189"/>
      <c r="AH303" s="189"/>
      <c r="AI303" s="189"/>
      <c r="AJ303" s="189"/>
      <c r="AK303" s="189"/>
      <c r="AL303" s="189"/>
      <c r="AM303" s="189"/>
      <c r="AN303" s="189"/>
      <c r="AO303" s="189"/>
      <c r="AP303" s="189"/>
      <c r="AQ303" s="189"/>
      <c r="AR303" s="189"/>
      <c r="AS303" s="189"/>
      <c r="AT303" s="189"/>
      <c r="AU303" s="189"/>
      <c r="AV303" s="189"/>
      <c r="AW303" s="189"/>
      <c r="AX303" s="189"/>
      <c r="AY303" s="189"/>
      <c r="AZ303" s="189"/>
      <c r="BA303" s="189"/>
    </row>
    <row r="304" spans="2:59">
      <c r="B304" s="148"/>
      <c r="C304" s="238"/>
      <c r="D304" s="148"/>
      <c r="E304" s="148"/>
      <c r="F304" s="148"/>
      <c r="G304" s="148"/>
      <c r="H304" s="148"/>
      <c r="I304" s="148"/>
      <c r="J304" s="148"/>
      <c r="K304" s="148"/>
      <c r="W304" s="189"/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  <c r="AK304" s="189"/>
      <c r="AL304" s="189"/>
      <c r="AM304" s="189"/>
      <c r="AN304" s="189"/>
      <c r="AO304" s="189"/>
      <c r="AP304" s="189"/>
      <c r="AQ304" s="189"/>
      <c r="AR304" s="189"/>
      <c r="AS304" s="189"/>
      <c r="AT304" s="189"/>
      <c r="AU304" s="189"/>
      <c r="AV304" s="189"/>
      <c r="AW304" s="189"/>
      <c r="AX304" s="189"/>
      <c r="AY304" s="189"/>
      <c r="AZ304" s="189"/>
      <c r="BA304" s="189"/>
    </row>
    <row r="305" spans="2:53">
      <c r="B305" s="148"/>
      <c r="C305" s="238"/>
      <c r="D305" s="148"/>
      <c r="E305" s="148"/>
      <c r="F305" s="148"/>
      <c r="G305" s="148"/>
      <c r="H305" s="148"/>
      <c r="I305" s="148"/>
      <c r="J305" s="148"/>
      <c r="K305" s="148"/>
      <c r="W305" s="189"/>
      <c r="X305" s="189"/>
      <c r="Y305" s="189"/>
      <c r="Z305" s="189"/>
      <c r="AA305" s="189"/>
      <c r="AB305" s="189"/>
      <c r="AC305" s="189"/>
      <c r="AD305" s="189"/>
      <c r="AE305" s="189"/>
      <c r="AF305" s="189"/>
      <c r="AG305" s="189"/>
      <c r="AH305" s="189"/>
      <c r="AI305" s="189"/>
      <c r="AJ305" s="189"/>
      <c r="AK305" s="189"/>
      <c r="AL305" s="189"/>
      <c r="AM305" s="189"/>
      <c r="AN305" s="189"/>
      <c r="AO305" s="189"/>
      <c r="AP305" s="189"/>
      <c r="AQ305" s="189"/>
      <c r="AR305" s="189"/>
      <c r="AS305" s="189"/>
      <c r="AT305" s="189"/>
      <c r="AU305" s="189"/>
      <c r="AV305" s="189"/>
      <c r="AW305" s="189"/>
      <c r="AX305" s="189"/>
      <c r="AY305" s="189"/>
      <c r="AZ305" s="189"/>
      <c r="BA305" s="189"/>
    </row>
    <row r="306" spans="2:53">
      <c r="B306" s="148"/>
      <c r="C306" s="238"/>
      <c r="D306" s="148"/>
      <c r="E306" s="148"/>
      <c r="F306" s="148"/>
      <c r="G306" s="148"/>
      <c r="H306" s="148"/>
      <c r="I306" s="148"/>
      <c r="J306" s="148"/>
      <c r="K306" s="148"/>
    </row>
    <row r="307" spans="2:53">
      <c r="B307" s="148"/>
      <c r="C307" s="238"/>
      <c r="D307" s="148"/>
      <c r="E307" s="148"/>
      <c r="F307" s="148"/>
      <c r="G307" s="148"/>
      <c r="H307" s="148"/>
      <c r="I307" s="148"/>
      <c r="J307" s="148"/>
      <c r="K307" s="14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0"/>
  <sheetViews>
    <sheetView topLeftCell="A4" zoomScaleNormal="100" workbookViewId="0">
      <pane xSplit="1" topLeftCell="B1" activePane="topRight" state="frozen"/>
      <selection pane="topRight" activeCell="C13" sqref="C13"/>
    </sheetView>
  </sheetViews>
  <sheetFormatPr defaultRowHeight="15"/>
  <cols>
    <col min="1" max="1" width="1.85546875" customWidth="1"/>
    <col min="2" max="2" width="3.7109375" customWidth="1"/>
    <col min="3" max="3" width="32.5703125" customWidth="1"/>
    <col min="4" max="4" width="9.7109375" customWidth="1"/>
    <col min="5" max="5" width="8.140625" customWidth="1"/>
    <col min="6" max="6" width="7.85546875" customWidth="1"/>
    <col min="7" max="7" width="8.7109375" customWidth="1"/>
    <col min="8" max="8" width="8" customWidth="1"/>
    <col min="9" max="9" width="8.140625" customWidth="1"/>
    <col min="10" max="10" width="7.85546875" customWidth="1"/>
    <col min="11" max="11" width="8.42578125" customWidth="1"/>
    <col min="12" max="12" width="7.7109375" customWidth="1"/>
    <col min="13" max="13" width="6.5703125" customWidth="1"/>
    <col min="14" max="14" width="7.140625" customWidth="1"/>
    <col min="15" max="15" width="8.42578125" customWidth="1"/>
    <col min="16" max="16" width="8.5703125" customWidth="1"/>
    <col min="17" max="17" width="8.140625" customWidth="1"/>
    <col min="23" max="23" width="9.7109375" customWidth="1"/>
    <col min="24" max="24" width="23.5703125" customWidth="1"/>
    <col min="25" max="25" width="7.7109375" customWidth="1"/>
    <col min="26" max="26" width="6.85546875" customWidth="1"/>
    <col min="28" max="28" width="8.140625" customWidth="1"/>
    <col min="29" max="29" width="6" customWidth="1"/>
    <col min="30" max="30" width="9" customWidth="1"/>
  </cols>
  <sheetData>
    <row r="1" spans="2:29" ht="10.5" customHeight="1"/>
    <row r="2" spans="2:29" ht="16.5" thickBot="1">
      <c r="B2" s="1090" t="s">
        <v>247</v>
      </c>
      <c r="D2" s="159" t="s">
        <v>39</v>
      </c>
      <c r="J2" t="s">
        <v>595</v>
      </c>
      <c r="O2" s="41"/>
      <c r="P2" s="41"/>
      <c r="Q2" s="189"/>
      <c r="R2" s="280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2:29">
      <c r="B3" s="116"/>
      <c r="C3" s="1762"/>
      <c r="D3" s="39" t="s">
        <v>40</v>
      </c>
      <c r="E3" s="96" t="s">
        <v>593</v>
      </c>
      <c r="F3" s="96"/>
      <c r="G3" s="96"/>
      <c r="H3" s="96"/>
      <c r="I3" s="96"/>
      <c r="J3" s="96"/>
      <c r="K3" s="96"/>
      <c r="L3" s="96"/>
      <c r="M3" s="69"/>
      <c r="N3" s="69"/>
      <c r="O3" s="39" t="s">
        <v>41</v>
      </c>
      <c r="P3" s="39" t="s">
        <v>42</v>
      </c>
      <c r="Q3" s="242"/>
      <c r="R3" s="999"/>
      <c r="S3" s="189"/>
      <c r="T3" s="999"/>
      <c r="U3" s="242"/>
      <c r="V3" s="189"/>
      <c r="W3" s="189"/>
      <c r="X3" s="189"/>
      <c r="Y3" s="189"/>
      <c r="Z3" s="189"/>
      <c r="AA3" s="189"/>
      <c r="AB3" s="189"/>
      <c r="AC3" s="189"/>
    </row>
    <row r="4" spans="2:29">
      <c r="B4" s="87"/>
      <c r="C4" s="1763"/>
      <c r="D4" s="1512" t="s">
        <v>574</v>
      </c>
      <c r="E4" s="928" t="s">
        <v>626</v>
      </c>
      <c r="F4" s="928"/>
      <c r="H4" s="928"/>
      <c r="J4" s="928"/>
      <c r="L4" t="s">
        <v>627</v>
      </c>
      <c r="M4" s="27"/>
      <c r="N4" s="27"/>
      <c r="O4" s="1512" t="s">
        <v>590</v>
      </c>
      <c r="P4" s="99" t="s">
        <v>43</v>
      </c>
      <c r="Q4" s="242"/>
      <c r="R4" s="999"/>
      <c r="S4" s="189"/>
      <c r="T4" s="999"/>
      <c r="U4" s="242"/>
      <c r="V4" s="189"/>
      <c r="W4" s="189"/>
      <c r="X4" s="189"/>
      <c r="Y4" s="189"/>
      <c r="Z4" s="189"/>
      <c r="AA4" s="189"/>
      <c r="AB4" s="189"/>
      <c r="AC4" s="189"/>
    </row>
    <row r="5" spans="2:29" ht="15.75" thickBot="1">
      <c r="B5" s="87"/>
      <c r="C5" s="1764" t="s">
        <v>44</v>
      </c>
      <c r="D5" s="99" t="s">
        <v>41</v>
      </c>
      <c r="E5" s="101"/>
      <c r="F5" s="101"/>
      <c r="G5" s="101"/>
      <c r="I5" s="101"/>
      <c r="K5" s="88" t="s">
        <v>230</v>
      </c>
      <c r="L5" s="101"/>
      <c r="M5" s="71"/>
      <c r="N5" s="71"/>
      <c r="O5" s="99" t="s">
        <v>46</v>
      </c>
      <c r="P5" s="99" t="s">
        <v>45</v>
      </c>
      <c r="Q5" s="999"/>
      <c r="R5" s="999"/>
      <c r="S5" s="189"/>
      <c r="T5" s="999"/>
      <c r="U5" s="242"/>
      <c r="V5" s="189"/>
      <c r="W5" s="189"/>
      <c r="X5" s="189"/>
      <c r="Y5" s="189"/>
      <c r="Z5" s="189"/>
      <c r="AA5" s="189"/>
      <c r="AB5" s="1403"/>
      <c r="AC5" s="189"/>
    </row>
    <row r="6" spans="2:29">
      <c r="B6" s="87" t="s">
        <v>575</v>
      </c>
      <c r="C6" s="1763"/>
      <c r="D6" s="98" t="s">
        <v>58</v>
      </c>
      <c r="E6" s="39" t="s">
        <v>47</v>
      </c>
      <c r="F6" s="39" t="s">
        <v>48</v>
      </c>
      <c r="G6" s="39" t="s">
        <v>49</v>
      </c>
      <c r="H6" s="39" t="s">
        <v>50</v>
      </c>
      <c r="I6" s="38" t="s">
        <v>51</v>
      </c>
      <c r="J6" s="39" t="s">
        <v>52</v>
      </c>
      <c r="K6" s="38" t="s">
        <v>53</v>
      </c>
      <c r="L6" s="39" t="s">
        <v>54</v>
      </c>
      <c r="M6" s="38" t="s">
        <v>55</v>
      </c>
      <c r="N6" s="39" t="s">
        <v>56</v>
      </c>
      <c r="O6" s="99" t="s">
        <v>591</v>
      </c>
      <c r="P6" s="99" t="s">
        <v>57</v>
      </c>
      <c r="Q6" s="999"/>
      <c r="R6" s="999"/>
      <c r="S6" s="189"/>
      <c r="T6" s="999"/>
      <c r="U6" s="242"/>
      <c r="V6" s="189"/>
      <c r="W6" s="189"/>
      <c r="X6" s="189"/>
      <c r="Y6" s="189"/>
      <c r="Z6" s="809"/>
      <c r="AA6" s="189"/>
      <c r="AB6" s="1403"/>
      <c r="AC6" s="189"/>
    </row>
    <row r="7" spans="2:29">
      <c r="B7" s="87"/>
      <c r="C7" s="1764" t="s">
        <v>576</v>
      </c>
      <c r="E7" s="99" t="s">
        <v>59</v>
      </c>
      <c r="F7" s="99" t="s">
        <v>59</v>
      </c>
      <c r="G7" s="99" t="s">
        <v>59</v>
      </c>
      <c r="H7" s="99" t="s">
        <v>59</v>
      </c>
      <c r="I7" s="929" t="s">
        <v>59</v>
      </c>
      <c r="J7" s="99" t="s">
        <v>59</v>
      </c>
      <c r="K7" s="929" t="s">
        <v>59</v>
      </c>
      <c r="L7" s="99" t="s">
        <v>59</v>
      </c>
      <c r="M7" s="929" t="s">
        <v>59</v>
      </c>
      <c r="N7" s="99" t="s">
        <v>59</v>
      </c>
      <c r="O7" s="1512" t="s">
        <v>592</v>
      </c>
      <c r="P7" s="99" t="s">
        <v>554</v>
      </c>
      <c r="Q7" s="242"/>
      <c r="R7" s="999"/>
      <c r="S7" s="189"/>
      <c r="T7" s="999"/>
      <c r="U7" s="242"/>
      <c r="V7" s="189"/>
      <c r="W7" s="189"/>
      <c r="X7" s="189"/>
      <c r="Y7" s="189"/>
      <c r="Z7" s="809"/>
      <c r="AA7" s="189"/>
      <c r="AB7" s="1404"/>
      <c r="AC7" s="189"/>
    </row>
    <row r="8" spans="2:29" ht="15.75" thickBot="1">
      <c r="B8" s="87"/>
      <c r="C8" s="1765"/>
      <c r="D8" s="102" t="s">
        <v>577</v>
      </c>
      <c r="E8" s="71"/>
      <c r="F8" s="72"/>
      <c r="G8" s="71"/>
      <c r="H8" s="72"/>
      <c r="I8" s="139"/>
      <c r="J8" s="72"/>
      <c r="K8" s="72"/>
      <c r="L8" s="71"/>
      <c r="M8" s="72"/>
      <c r="N8" s="139"/>
      <c r="O8" s="42"/>
      <c r="P8" s="42" t="s">
        <v>555</v>
      </c>
      <c r="Q8" s="198"/>
      <c r="R8" s="999"/>
      <c r="S8" s="242"/>
      <c r="T8" s="999"/>
      <c r="U8" s="242"/>
      <c r="V8" s="189"/>
      <c r="W8" s="1405"/>
      <c r="X8" s="999"/>
      <c r="Y8" s="797"/>
      <c r="Z8" s="1406"/>
      <c r="AA8" s="189"/>
      <c r="AB8" s="1404"/>
      <c r="AC8" s="189"/>
    </row>
    <row r="9" spans="2:29">
      <c r="B9" s="1766">
        <v>1</v>
      </c>
      <c r="C9" s="1312" t="s">
        <v>578</v>
      </c>
      <c r="D9" s="360">
        <v>20</v>
      </c>
      <c r="E9" s="1769">
        <f>'ЗАВТРАК раскладка 7-11л'!Q9</f>
        <v>20</v>
      </c>
      <c r="F9" s="1770">
        <f>'ЗАВТРАК раскладка 7-11л'!Q21</f>
        <v>20</v>
      </c>
      <c r="G9" s="1770">
        <v>0</v>
      </c>
      <c r="H9" s="1770">
        <f>'ЗАВТРАК раскладка 7-11л'!Q41</f>
        <v>30</v>
      </c>
      <c r="I9" s="1770">
        <f>'ЗАВТРАК раскладка 7-11л'!Q51</f>
        <v>20</v>
      </c>
      <c r="J9" s="1770">
        <f>'ЗАВТРАК раскладка 7-11л'!Q69</f>
        <v>30</v>
      </c>
      <c r="K9" s="1770">
        <f>'ЗАВТРАК раскладка 7-11л'!Q78</f>
        <v>20</v>
      </c>
      <c r="L9" s="1770">
        <f>'ЗАВТРАК раскладка 7-11л'!Q90</f>
        <v>20</v>
      </c>
      <c r="M9" s="1770">
        <f>'ЗАВТРАК раскладка 7-11л'!Q100</f>
        <v>20</v>
      </c>
      <c r="N9" s="1924">
        <f>'ЗАВТРАК раскладка 7-11л'!Q112</f>
        <v>20</v>
      </c>
      <c r="O9" s="1925">
        <v>20</v>
      </c>
      <c r="P9" s="386">
        <v>100</v>
      </c>
      <c r="Q9" s="999"/>
      <c r="R9" s="189"/>
      <c r="S9" s="1000"/>
      <c r="T9" s="189"/>
      <c r="U9" s="189"/>
      <c r="V9" s="189"/>
      <c r="W9" s="1407"/>
      <c r="X9" s="242"/>
      <c r="Y9" s="212"/>
      <c r="Z9" s="1335"/>
      <c r="AA9" s="189"/>
      <c r="AB9" s="1408"/>
      <c r="AC9" s="189"/>
    </row>
    <row r="10" spans="2:29">
      <c r="B10" s="1767">
        <v>2</v>
      </c>
      <c r="C10" s="908" t="s">
        <v>61</v>
      </c>
      <c r="D10" s="1414">
        <v>37.5</v>
      </c>
      <c r="E10" s="358">
        <f>'ЗАВТРАК раскладка 7-11л'!Q10</f>
        <v>34</v>
      </c>
      <c r="F10" s="1412">
        <f>'ЗАВТРАК раскладка 7-11л'!Q22</f>
        <v>31.1</v>
      </c>
      <c r="G10" s="1412">
        <f>'ЗАВТРАК раскладка 7-11л'!Q32</f>
        <v>30</v>
      </c>
      <c r="H10" s="1412">
        <f>'ЗАВТРАК раскладка 7-11л'!Q42</f>
        <v>40</v>
      </c>
      <c r="I10" s="1412">
        <f>'ЗАВТРАК раскладка 7-11л'!Q52</f>
        <v>41.3</v>
      </c>
      <c r="J10" s="1412">
        <f>'ЗАВТРАК раскладка 7-11л'!Q70</f>
        <v>30</v>
      </c>
      <c r="K10" s="1412">
        <f>'ЗАВТРАК раскладка 7-11л'!Q79</f>
        <v>52.6</v>
      </c>
      <c r="L10" s="1412">
        <f>'ЗАВТРАК раскладка 7-11л'!Q91</f>
        <v>40</v>
      </c>
      <c r="M10" s="1412">
        <f>'ЗАВТРАК раскладка 7-11л'!Q101</f>
        <v>40</v>
      </c>
      <c r="N10" s="1413">
        <f>'ЗАВТРАК раскладка 7-11л'!Q113</f>
        <v>36</v>
      </c>
      <c r="O10" s="1415">
        <v>37.5</v>
      </c>
      <c r="P10" s="1416">
        <v>100</v>
      </c>
      <c r="Q10" s="999"/>
      <c r="R10" s="189"/>
      <c r="S10" s="189"/>
      <c r="T10" s="189"/>
      <c r="U10" s="189"/>
      <c r="V10" s="189"/>
      <c r="W10" s="1407"/>
      <c r="X10" s="242"/>
      <c r="Y10" s="212"/>
      <c r="Z10" s="1335"/>
      <c r="AA10" s="189"/>
      <c r="AB10" s="1408"/>
      <c r="AC10" s="189"/>
    </row>
    <row r="11" spans="2:29">
      <c r="B11" s="1767">
        <v>3</v>
      </c>
      <c r="C11" s="908" t="s">
        <v>62</v>
      </c>
      <c r="D11" s="1414">
        <v>3.75</v>
      </c>
      <c r="E11" s="358">
        <f>'ЗАВТРАК раскладка 7-11л'!Q11</f>
        <v>4.37</v>
      </c>
      <c r="F11" s="1412">
        <f>'ЗАВТРАК раскладка 7-11л'!Q23</f>
        <v>1.08</v>
      </c>
      <c r="G11" s="1412">
        <v>0</v>
      </c>
      <c r="H11" s="1412">
        <v>0</v>
      </c>
      <c r="I11" s="1412">
        <f>'ЗАВТРАК раскладка 7-11л'!Q53</f>
        <v>0.6</v>
      </c>
      <c r="J11" s="1412">
        <v>0</v>
      </c>
      <c r="K11" s="1412">
        <f>'ЗАВТРАК раскладка 7-11л'!Q80</f>
        <v>4.9000000000000004</v>
      </c>
      <c r="L11" s="1412">
        <f>'ЗАВТРАК раскладка 7-11л'!AD102</f>
        <v>0</v>
      </c>
      <c r="M11" s="1412">
        <f>'ЗАВТРАК раскладка 7-11л'!Q102</f>
        <v>2.25</v>
      </c>
      <c r="N11" s="1413">
        <f>'ЗАВТРАК раскладка 7-11л'!Q114</f>
        <v>24.3</v>
      </c>
      <c r="O11" s="1415">
        <v>3.75</v>
      </c>
      <c r="P11" s="1416">
        <v>100</v>
      </c>
      <c r="Q11" s="999"/>
      <c r="R11" s="189"/>
      <c r="S11" s="189"/>
      <c r="T11" s="189"/>
      <c r="U11" s="189"/>
      <c r="V11" s="189"/>
      <c r="W11" s="1407"/>
      <c r="X11" s="242"/>
      <c r="Y11" s="212"/>
      <c r="Z11" s="1335"/>
      <c r="AA11" s="189"/>
      <c r="AB11" s="1408"/>
      <c r="AC11" s="189"/>
    </row>
    <row r="12" spans="2:29">
      <c r="B12" s="1767">
        <v>4</v>
      </c>
      <c r="C12" s="908" t="s">
        <v>63</v>
      </c>
      <c r="D12" s="1414">
        <v>11.25</v>
      </c>
      <c r="E12" s="358">
        <v>0</v>
      </c>
      <c r="F12" s="1412">
        <v>0</v>
      </c>
      <c r="G12" s="1412">
        <f>'ЗАВТРАК раскладка 7-11л'!Q33</f>
        <v>8.1</v>
      </c>
      <c r="H12" s="1412">
        <v>0</v>
      </c>
      <c r="I12" s="1412">
        <f>'ЗАВТРАК раскладка 7-11л'!Q54</f>
        <v>30.75</v>
      </c>
      <c r="J12" s="1412">
        <f>'ЗАВТРАК раскладка 7-11л'!Q71</f>
        <v>44.2</v>
      </c>
      <c r="K12" s="1412">
        <f>'ЗАВТРАК раскладка 7-11л'!AD82</f>
        <v>0</v>
      </c>
      <c r="L12" s="1412">
        <f>'ЗАВТРАК раскладка 7-11л'!AD103</f>
        <v>0</v>
      </c>
      <c r="M12" s="1412">
        <f>'ЗАВТРАК раскладка 7-11л'!AD125</f>
        <v>0</v>
      </c>
      <c r="N12" s="1413">
        <f>'ЗАВТРАК раскладка 7-11л'!Q115</f>
        <v>29.45</v>
      </c>
      <c r="O12" s="1417">
        <v>11.25</v>
      </c>
      <c r="P12" s="1416">
        <v>100</v>
      </c>
      <c r="Q12" s="999"/>
      <c r="R12" s="189"/>
      <c r="S12" s="189"/>
      <c r="T12" s="189"/>
      <c r="U12" s="189"/>
      <c r="V12" s="189"/>
      <c r="W12" s="1407"/>
      <c r="X12" s="242"/>
      <c r="Y12" s="212"/>
      <c r="Z12" s="1335"/>
      <c r="AA12" s="189"/>
      <c r="AB12" s="1408"/>
      <c r="AC12" s="189"/>
    </row>
    <row r="13" spans="2:29">
      <c r="B13" s="1767">
        <v>5</v>
      </c>
      <c r="C13" s="908" t="s">
        <v>64</v>
      </c>
      <c r="D13" s="1414">
        <v>3.75</v>
      </c>
      <c r="E13" s="385">
        <f>'ЗАВТРАК раскладка 7-11л'!Q12</f>
        <v>37.5</v>
      </c>
      <c r="F13" s="1413">
        <v>0</v>
      </c>
      <c r="G13" s="1413">
        <v>0</v>
      </c>
      <c r="H13" s="1412">
        <v>0</v>
      </c>
      <c r="I13" s="1413">
        <v>0</v>
      </c>
      <c r="J13" s="1413">
        <v>0</v>
      </c>
      <c r="K13" s="1413">
        <f>'ЗАВТРАК раскладка 7-11л'!AD83</f>
        <v>0</v>
      </c>
      <c r="L13" s="1413">
        <f>'ЗАВТРАК раскладка 7-11л'!AD104</f>
        <v>0</v>
      </c>
      <c r="M13" s="1413">
        <f>'ЗАВТРАК раскладка 7-11л'!AD126</f>
        <v>0</v>
      </c>
      <c r="N13" s="1413">
        <f>'ЗАВТРАК раскладка 7-11л'!AD149</f>
        <v>0</v>
      </c>
      <c r="O13" s="1415">
        <v>3.75</v>
      </c>
      <c r="P13" s="1416">
        <v>100</v>
      </c>
      <c r="Q13" s="999"/>
      <c r="R13" s="189"/>
      <c r="S13" s="189"/>
      <c r="T13" s="189"/>
      <c r="U13" s="189"/>
      <c r="V13" s="189"/>
      <c r="W13" s="1407"/>
      <c r="X13" s="242"/>
      <c r="Y13" s="212"/>
      <c r="Z13" s="1335"/>
      <c r="AA13" s="189"/>
      <c r="AB13" s="1408"/>
      <c r="AC13" s="189"/>
    </row>
    <row r="14" spans="2:29">
      <c r="B14" s="1767">
        <v>6</v>
      </c>
      <c r="C14" s="908" t="s">
        <v>65</v>
      </c>
      <c r="D14" s="1414">
        <v>46.75</v>
      </c>
      <c r="E14" s="358">
        <v>0</v>
      </c>
      <c r="F14" s="1412">
        <f>'ЗАВТРАК раскладка 7-11л'!Q24</f>
        <v>110</v>
      </c>
      <c r="G14" s="1413">
        <v>0</v>
      </c>
      <c r="H14" s="1412">
        <f>'ЗАВТРАК раскладка 7-11л'!Q43</f>
        <v>112</v>
      </c>
      <c r="I14" s="1412">
        <v>0</v>
      </c>
      <c r="J14" s="1412">
        <v>0</v>
      </c>
      <c r="K14" s="1412">
        <f>'ЗАВТРАК раскладка 7-11л'!Q81</f>
        <v>105.6</v>
      </c>
      <c r="L14" s="1412">
        <f>'ЗАВТРАК раскладка 7-11л'!AD105</f>
        <v>0</v>
      </c>
      <c r="M14" s="1412">
        <f>'ЗАВТРАК раскладка 7-11л'!Q103</f>
        <v>139.9</v>
      </c>
      <c r="N14" s="1413">
        <f>'ЗАВТРАК раскладка 7-11л'!AD150</f>
        <v>0</v>
      </c>
      <c r="O14" s="1415">
        <v>46.75</v>
      </c>
      <c r="P14" s="1416">
        <v>100</v>
      </c>
      <c r="Q14" s="999"/>
      <c r="R14" s="189"/>
      <c r="S14" s="189"/>
      <c r="T14" s="189"/>
      <c r="U14" s="189"/>
      <c r="V14" s="189"/>
      <c r="W14" s="1407"/>
      <c r="X14" s="242"/>
      <c r="Y14" s="212"/>
      <c r="Z14" s="1335"/>
      <c r="AA14" s="189"/>
      <c r="AB14" s="1408"/>
      <c r="AC14" s="189"/>
    </row>
    <row r="15" spans="2:29">
      <c r="B15" s="1767">
        <v>7</v>
      </c>
      <c r="C15" s="908" t="s">
        <v>579</v>
      </c>
      <c r="D15" s="1414">
        <v>70</v>
      </c>
      <c r="E15" s="358">
        <f>'ЗАВТРАК раскладка 7-11л'!Q13</f>
        <v>92.3</v>
      </c>
      <c r="F15" s="1412">
        <f>'ЗАВТРАК раскладка 7-11л'!Q25</f>
        <v>79</v>
      </c>
      <c r="G15" s="1413">
        <v>0</v>
      </c>
      <c r="H15" s="1412">
        <f>'ЗАВТРАК раскладка 7-11л'!Q44</f>
        <v>79.92</v>
      </c>
      <c r="I15" s="1412">
        <f>'ЗАВТРАК раскладка 7-11л'!Q55</f>
        <v>96.64</v>
      </c>
      <c r="J15" s="1412">
        <f>'ЗАВТРАК раскладка 7-11л'!Q72</f>
        <v>87.3</v>
      </c>
      <c r="K15" s="1412">
        <f>'ЗАВТРАК раскладка 7-11л'!Q82</f>
        <v>113.845</v>
      </c>
      <c r="L15" s="1412">
        <f>'ЗАВТРАК раскладка 7-11л'!Q92</f>
        <v>77.599999999999994</v>
      </c>
      <c r="M15" s="1412">
        <f>'ЗАВТРАК раскладка 7-11л'!Q104</f>
        <v>73.400000000000006</v>
      </c>
      <c r="N15" s="1413">
        <f>'ЗАВТРАК раскладка 7-11л'!AD151</f>
        <v>0</v>
      </c>
      <c r="O15" s="1418">
        <v>70</v>
      </c>
      <c r="P15" s="1416">
        <v>100</v>
      </c>
      <c r="Q15" s="999"/>
      <c r="R15" s="189"/>
      <c r="S15" s="189"/>
      <c r="T15" s="189"/>
      <c r="U15" s="189"/>
      <c r="V15" s="189"/>
      <c r="W15" s="1407"/>
      <c r="X15" s="242"/>
      <c r="Y15" s="212"/>
      <c r="Z15" s="1335"/>
      <c r="AA15" s="189"/>
      <c r="AB15" s="1409"/>
      <c r="AC15" s="189"/>
    </row>
    <row r="16" spans="2:29">
      <c r="B16" s="1767">
        <v>8</v>
      </c>
      <c r="C16" s="908" t="s">
        <v>580</v>
      </c>
      <c r="D16" s="1414">
        <v>46.25</v>
      </c>
      <c r="E16" s="358">
        <v>0</v>
      </c>
      <c r="F16" s="1412">
        <f>'ЗАВТРАК раскладка 7-11л'!AE34</f>
        <v>0</v>
      </c>
      <c r="G16" s="1413">
        <f>'ЗАВТРАК раскладка 7-11л'!Q34</f>
        <v>100</v>
      </c>
      <c r="H16" s="1412">
        <f>'ЗАВТРАК раскладка 7-11л'!Q45</f>
        <v>0</v>
      </c>
      <c r="I16" s="1412">
        <f>'ЗАВТРАК раскладка 7-11л'!Q56</f>
        <v>90</v>
      </c>
      <c r="J16" s="1412">
        <f>'ЗАВТРАК раскладка 7-11л'!Q73</f>
        <v>90</v>
      </c>
      <c r="K16" s="1412">
        <f>'ЗАВТРАК раскладка 7-11л'!Q83</f>
        <v>0</v>
      </c>
      <c r="L16" s="1412">
        <f>'ЗАВТРАК раскладка 7-11л'!Q93</f>
        <v>100</v>
      </c>
      <c r="M16" s="1412">
        <f>'ЗАВТРАК раскладка 7-11л'!Q105</f>
        <v>82.5</v>
      </c>
      <c r="N16" s="1413">
        <f>'ЗАВТРАК раскладка 7-11л'!AD152</f>
        <v>0</v>
      </c>
      <c r="O16" s="1415">
        <v>46.25</v>
      </c>
      <c r="P16" s="1416">
        <v>100</v>
      </c>
      <c r="Q16" s="999"/>
      <c r="R16" s="189"/>
      <c r="S16" s="189"/>
      <c r="T16" s="189"/>
      <c r="U16" s="189"/>
      <c r="V16" s="189"/>
      <c r="W16" s="1407"/>
      <c r="X16" s="242"/>
      <c r="Y16" s="212"/>
      <c r="Z16" s="1335"/>
      <c r="AA16" s="189"/>
      <c r="AB16" s="1408"/>
      <c r="AC16" s="189"/>
    </row>
    <row r="17" spans="2:29">
      <c r="B17" s="1767">
        <v>9</v>
      </c>
      <c r="C17" s="908" t="s">
        <v>178</v>
      </c>
      <c r="D17" s="1414">
        <v>3.75</v>
      </c>
      <c r="E17" s="358">
        <f>'ЗАВТРАК раскладка 7-11л'!Q14</f>
        <v>15</v>
      </c>
      <c r="F17" s="1412">
        <v>0</v>
      </c>
      <c r="G17" s="1413">
        <v>0</v>
      </c>
      <c r="H17" s="1412">
        <f>'ЗАВТРАК раскладка 7-11л'!Q46</f>
        <v>15</v>
      </c>
      <c r="I17" s="1412">
        <v>0</v>
      </c>
      <c r="J17" s="1412">
        <v>0</v>
      </c>
      <c r="K17" s="1412">
        <f>'ЗАВТРАК раскладка 7-11л'!AD87</f>
        <v>0</v>
      </c>
      <c r="L17" s="1412">
        <f>'ЗАВТРАК раскладка 7-11л'!AD108</f>
        <v>0</v>
      </c>
      <c r="M17" s="1412">
        <f>'ЗАВТРАК раскладка 7-11л'!Q106</f>
        <v>7.5</v>
      </c>
      <c r="N17" s="1413">
        <f>'ЗАВТРАК раскладка 7-11л'!AD153</f>
        <v>0</v>
      </c>
      <c r="O17" s="1415">
        <v>3.75</v>
      </c>
      <c r="P17" s="1416">
        <v>100</v>
      </c>
      <c r="Q17" s="999"/>
      <c r="R17" s="189"/>
      <c r="S17" s="189"/>
      <c r="T17" s="189"/>
      <c r="U17" s="189"/>
      <c r="V17" s="189"/>
      <c r="W17" s="1407"/>
      <c r="X17" s="242"/>
      <c r="Y17" s="212"/>
      <c r="Z17" s="1335"/>
      <c r="AA17" s="189"/>
      <c r="AB17" s="1408"/>
      <c r="AC17" s="189"/>
    </row>
    <row r="18" spans="2:29">
      <c r="B18" s="1767">
        <v>10</v>
      </c>
      <c r="C18" s="908" t="s">
        <v>581</v>
      </c>
      <c r="D18" s="1414">
        <v>50</v>
      </c>
      <c r="E18" s="358">
        <v>0</v>
      </c>
      <c r="F18" s="1412">
        <v>0</v>
      </c>
      <c r="G18" s="1413">
        <v>0</v>
      </c>
      <c r="H18" s="1412">
        <v>0</v>
      </c>
      <c r="I18" s="1412">
        <f>'ЗАВТРАК раскладка 7-11л'!Q57</f>
        <v>200</v>
      </c>
      <c r="J18" s="1412">
        <v>0</v>
      </c>
      <c r="K18" s="1412">
        <f>'ЗАВТРАК раскладка 7-11л'!Q84</f>
        <v>200</v>
      </c>
      <c r="L18" s="1412">
        <f>'ЗАВТРАК раскладка 7-11л'!AD109</f>
        <v>0</v>
      </c>
      <c r="M18" s="1412">
        <f>'ЗАВТРАК раскладка 7-11л'!Q107</f>
        <v>100</v>
      </c>
      <c r="N18" s="1413">
        <f>'ЗАВТРАК раскладка 7-11л'!AD154</f>
        <v>0</v>
      </c>
      <c r="O18" s="1415">
        <v>50</v>
      </c>
      <c r="P18" s="1416">
        <v>100</v>
      </c>
      <c r="Q18" s="999"/>
      <c r="R18" s="189"/>
      <c r="S18" s="189"/>
      <c r="T18" s="189"/>
      <c r="U18" s="189"/>
      <c r="V18" s="189"/>
      <c r="W18" s="1407"/>
      <c r="X18" s="242"/>
      <c r="Y18" s="212"/>
      <c r="Z18" s="1335"/>
      <c r="AA18" s="189"/>
      <c r="AB18" s="1408"/>
      <c r="AC18" s="189"/>
    </row>
    <row r="19" spans="2:29">
      <c r="B19" s="1767">
        <v>11</v>
      </c>
      <c r="C19" s="908" t="s">
        <v>224</v>
      </c>
      <c r="D19" s="1414">
        <v>17.5</v>
      </c>
      <c r="E19" s="358">
        <v>0</v>
      </c>
      <c r="F19" s="1412">
        <v>0</v>
      </c>
      <c r="G19" s="1413">
        <v>0</v>
      </c>
      <c r="H19" s="1412">
        <f>'ЗАВТРАК раскладка 7-11л'!Q47</f>
        <v>59.2</v>
      </c>
      <c r="I19" s="1412">
        <v>0</v>
      </c>
      <c r="J19" s="1412">
        <f>'ЗАВТРАК раскладка 7-11л'!Q74</f>
        <v>63.2</v>
      </c>
      <c r="K19" s="1412">
        <f>'ЗАВТРАК раскладка 7-11л'!AD89</f>
        <v>0</v>
      </c>
      <c r="L19" s="1412">
        <f>'ЗАВТРАК раскладка 7-11л'!AD110</f>
        <v>0</v>
      </c>
      <c r="M19" s="1412">
        <f>'ЗАВТРАК раскладка 7-11л'!Q108</f>
        <v>52.6</v>
      </c>
      <c r="N19" s="1413">
        <f>'ЗАВТРАК раскладка 7-11л'!AD155</f>
        <v>0</v>
      </c>
      <c r="O19" s="1415">
        <v>17.5</v>
      </c>
      <c r="P19" s="1416">
        <v>100</v>
      </c>
      <c r="Q19" s="999"/>
      <c r="R19" s="189"/>
      <c r="S19" s="189"/>
      <c r="T19" s="189"/>
      <c r="U19" s="189"/>
      <c r="V19" s="189"/>
      <c r="W19" s="1407"/>
      <c r="X19" s="242"/>
      <c r="Y19" s="212"/>
      <c r="Z19" s="1335"/>
      <c r="AA19" s="189"/>
      <c r="AB19" s="1408"/>
      <c r="AC19" s="189"/>
    </row>
    <row r="20" spans="2:29">
      <c r="B20" s="1767">
        <v>12</v>
      </c>
      <c r="C20" s="908" t="s">
        <v>225</v>
      </c>
      <c r="D20" s="1414">
        <v>8.75</v>
      </c>
      <c r="E20" s="358">
        <v>0</v>
      </c>
      <c r="F20" s="1412">
        <v>0</v>
      </c>
      <c r="G20" s="1413">
        <v>0</v>
      </c>
      <c r="H20" s="1412">
        <v>0</v>
      </c>
      <c r="I20" s="1412">
        <f>'ЗАВТРАК раскладка 7-11л'!Q58</f>
        <v>44.9</v>
      </c>
      <c r="J20" s="1412">
        <v>0</v>
      </c>
      <c r="K20" s="1412">
        <f>'ЗАВТРАК раскладка 7-11л'!AD90</f>
        <v>0</v>
      </c>
      <c r="L20" s="1412">
        <f>'ЗАВТРАК раскладка 7-11л'!Q94</f>
        <v>42.6</v>
      </c>
      <c r="M20" s="1412">
        <f>'ЗАВТРАК раскладка 7-11л'!AD133</f>
        <v>0</v>
      </c>
      <c r="N20" s="1413">
        <f>'ЗАВТРАК раскладка 7-11л'!AD156</f>
        <v>0</v>
      </c>
      <c r="O20" s="1415">
        <v>8.75</v>
      </c>
      <c r="P20" s="1416">
        <v>100</v>
      </c>
      <c r="Q20" s="999"/>
      <c r="R20" s="189"/>
      <c r="S20" s="189"/>
      <c r="T20" s="189"/>
      <c r="U20" s="189"/>
      <c r="V20" s="189"/>
      <c r="W20" s="1407"/>
      <c r="X20" s="242"/>
      <c r="Y20" s="212"/>
      <c r="Z20" s="1335"/>
      <c r="AA20" s="189"/>
      <c r="AB20" s="1408"/>
      <c r="AC20" s="189"/>
    </row>
    <row r="21" spans="2:29" ht="12.75" customHeight="1">
      <c r="B21" s="1767">
        <v>13</v>
      </c>
      <c r="C21" s="908" t="s">
        <v>67</v>
      </c>
      <c r="D21" s="1414">
        <v>14.5</v>
      </c>
      <c r="E21" s="358">
        <v>0</v>
      </c>
      <c r="F21" s="1412">
        <f>'ЗАВТРАК раскладка 7-11л'!Q26</f>
        <v>85.6</v>
      </c>
      <c r="G21" s="1413">
        <v>0</v>
      </c>
      <c r="H21" s="1412">
        <v>0</v>
      </c>
      <c r="I21" s="1412">
        <v>0</v>
      </c>
      <c r="J21" s="1412">
        <v>0</v>
      </c>
      <c r="K21" s="1412">
        <f>'ЗАВТРАК раскладка 7-11л'!Q85</f>
        <v>59.4</v>
      </c>
      <c r="L21" s="1412">
        <f>'ЗАВТРАК раскладка 7-11л'!AD112</f>
        <v>0</v>
      </c>
      <c r="M21" s="1412">
        <f>'ЗАВТРАК раскладка 7-11л'!AD134</f>
        <v>0</v>
      </c>
      <c r="N21" s="1413">
        <f>'ЗАВТРАК раскладка 7-11л'!AD157</f>
        <v>0</v>
      </c>
      <c r="O21" s="1415">
        <v>14.5</v>
      </c>
      <c r="P21" s="1416">
        <v>100</v>
      </c>
      <c r="Q21" s="999"/>
      <c r="R21" s="189"/>
      <c r="S21" s="189"/>
      <c r="T21" s="189"/>
      <c r="U21" s="189"/>
      <c r="V21" s="189"/>
      <c r="W21" s="1407"/>
      <c r="X21" s="242"/>
      <c r="Y21" s="212"/>
      <c r="Z21" s="1335"/>
      <c r="AA21" s="189"/>
      <c r="AB21" s="1408"/>
      <c r="AC21" s="189"/>
    </row>
    <row r="22" spans="2:29" ht="13.5" customHeight="1">
      <c r="B22" s="1767">
        <v>14</v>
      </c>
      <c r="C22" s="908" t="s">
        <v>226</v>
      </c>
      <c r="D22" s="1414">
        <v>7.5</v>
      </c>
      <c r="E22" s="358">
        <f>'ЗАВТРАК раскладка 7-11л'!Q15</f>
        <v>75</v>
      </c>
      <c r="F22" s="1412">
        <v>0</v>
      </c>
      <c r="G22" s="1413">
        <v>0</v>
      </c>
      <c r="H22" s="1412">
        <v>0</v>
      </c>
      <c r="I22" s="1412">
        <v>0</v>
      </c>
      <c r="J22" s="1412">
        <v>0</v>
      </c>
      <c r="K22" s="1412">
        <f>'ЗАВТРАК раскладка 7-11л'!AD92</f>
        <v>0</v>
      </c>
      <c r="L22" s="1412">
        <f>'ЗАВТРАК раскладка 7-11л'!AD113</f>
        <v>0</v>
      </c>
      <c r="M22" s="1412">
        <f>'ЗАВТРАК раскладка 7-11л'!AD135</f>
        <v>0</v>
      </c>
      <c r="N22" s="1413">
        <f>'ЗАВТРАК раскладка 7-11л'!AD158</f>
        <v>0</v>
      </c>
      <c r="O22" s="1415">
        <v>7.5</v>
      </c>
      <c r="P22" s="1416">
        <v>100</v>
      </c>
      <c r="Q22" s="999"/>
      <c r="R22" s="189"/>
      <c r="S22" s="189"/>
      <c r="T22" s="189"/>
      <c r="U22" s="189"/>
      <c r="V22" s="189"/>
      <c r="W22" s="1407"/>
      <c r="X22" s="242"/>
      <c r="Y22" s="212"/>
      <c r="Z22" s="1335"/>
      <c r="AA22" s="189"/>
      <c r="AB22" s="1408"/>
      <c r="AC22" s="189"/>
    </row>
    <row r="23" spans="2:29" ht="12" customHeight="1">
      <c r="B23" s="1767">
        <v>15</v>
      </c>
      <c r="C23" s="908" t="s">
        <v>582</v>
      </c>
      <c r="D23" s="1414">
        <v>75</v>
      </c>
      <c r="E23" s="358">
        <v>0</v>
      </c>
      <c r="F23" s="1412">
        <f>'ЗАВТРАК раскладка 7-11л'!Q27</f>
        <v>28</v>
      </c>
      <c r="G23" s="1412">
        <f>'ЗАВТРАК раскладка 7-11л'!Q35</f>
        <v>200</v>
      </c>
      <c r="H23" s="1412">
        <v>0</v>
      </c>
      <c r="I23" s="1412">
        <f>'ЗАВТРАК раскладка 7-11л'!Q59</f>
        <v>12</v>
      </c>
      <c r="J23" s="1412">
        <v>0</v>
      </c>
      <c r="K23" s="1412">
        <f>'ЗАВТРАК раскладка 7-11л'!U78</f>
        <v>33</v>
      </c>
      <c r="L23" s="1412">
        <f>'ЗАВТРАК раскладка 7-11л'!Q95</f>
        <v>201.2</v>
      </c>
      <c r="M23" s="1412">
        <f>'ЗАВТРАК раскладка 7-11л'!AD136</f>
        <v>0</v>
      </c>
      <c r="N23" s="1413">
        <f>'ЗАВТРАК раскладка 7-11л'!U112</f>
        <v>275.8</v>
      </c>
      <c r="O23" s="1415">
        <v>75</v>
      </c>
      <c r="P23" s="1416">
        <v>100</v>
      </c>
      <c r="Q23" s="999"/>
      <c r="R23" s="189"/>
      <c r="S23" s="189"/>
      <c r="T23" s="189"/>
      <c r="U23" s="189"/>
      <c r="V23" s="189"/>
      <c r="W23" s="1407"/>
      <c r="X23" s="242"/>
      <c r="Y23" s="212"/>
      <c r="Z23" s="1335"/>
      <c r="AA23" s="189"/>
      <c r="AB23" s="1408"/>
      <c r="AC23" s="189"/>
    </row>
    <row r="24" spans="2:29" ht="13.5" customHeight="1">
      <c r="B24" s="1767">
        <v>16</v>
      </c>
      <c r="C24" s="908" t="s">
        <v>583</v>
      </c>
      <c r="D24" s="1414">
        <v>12.5</v>
      </c>
      <c r="E24" s="358">
        <v>0</v>
      </c>
      <c r="F24" s="1420">
        <v>0</v>
      </c>
      <c r="G24" s="1421">
        <f>'ЗАВТРАК раскладка 7-11л'!Q37</f>
        <v>125</v>
      </c>
      <c r="H24" s="1412">
        <v>0</v>
      </c>
      <c r="I24" s="1422">
        <v>0</v>
      </c>
      <c r="J24" s="1412">
        <v>0</v>
      </c>
      <c r="K24" s="1422">
        <f>'ЗАВТРАК раскладка 7-11л'!AF80</f>
        <v>0</v>
      </c>
      <c r="L24" s="1420">
        <f>'ЗАВТРАК раскладка 7-11л'!AF101</f>
        <v>0</v>
      </c>
      <c r="M24" s="1420">
        <f>'ЗАВТРАК раскладка 7-11л'!AF123</f>
        <v>0</v>
      </c>
      <c r="N24" s="1413">
        <f>'ЗАВТРАК раскладка 7-11л'!AF146</f>
        <v>0</v>
      </c>
      <c r="O24" s="1415">
        <v>12.5</v>
      </c>
      <c r="P24" s="1416">
        <v>100</v>
      </c>
      <c r="Q24" s="999"/>
      <c r="R24" s="189"/>
      <c r="S24" s="189"/>
      <c r="T24" s="189"/>
      <c r="U24" s="189"/>
      <c r="V24" s="189"/>
      <c r="W24" s="1407"/>
      <c r="X24" s="242"/>
      <c r="Y24" s="212"/>
      <c r="Z24" s="1335"/>
      <c r="AA24" s="189"/>
      <c r="AB24" s="1408"/>
      <c r="AC24" s="189"/>
    </row>
    <row r="25" spans="2:29">
      <c r="B25" s="1767">
        <v>17</v>
      </c>
      <c r="C25" s="908" t="s">
        <v>68</v>
      </c>
      <c r="D25" s="1414">
        <v>2.5</v>
      </c>
      <c r="E25" s="358">
        <v>0</v>
      </c>
      <c r="F25" s="1420">
        <v>0</v>
      </c>
      <c r="G25" s="1421">
        <v>0</v>
      </c>
      <c r="H25" s="1412">
        <v>0</v>
      </c>
      <c r="I25" s="1422">
        <v>0</v>
      </c>
      <c r="J25" s="1412">
        <v>0</v>
      </c>
      <c r="K25" s="1422">
        <f>'ЗАВТРАК раскладка 7-11л'!AF81</f>
        <v>0</v>
      </c>
      <c r="L25" s="1420">
        <f>'ЗАВТРАК раскладка 7-11л'!Q96</f>
        <v>10</v>
      </c>
      <c r="M25" s="1420">
        <f>'ЗАВТРАК раскладка 7-11л'!AF124</f>
        <v>0</v>
      </c>
      <c r="N25" s="1413">
        <f>'ЗАВТРАК раскладка 7-11л'!U113</f>
        <v>15</v>
      </c>
      <c r="O25" s="1415">
        <v>2.5</v>
      </c>
      <c r="P25" s="1416">
        <v>100</v>
      </c>
      <c r="Q25" s="999"/>
      <c r="R25" s="189"/>
      <c r="S25" s="189"/>
      <c r="T25" s="189"/>
      <c r="U25" s="189"/>
      <c r="V25" s="189"/>
      <c r="W25" s="1407"/>
      <c r="X25" s="242"/>
      <c r="Y25" s="212"/>
      <c r="Z25" s="1335"/>
      <c r="AA25" s="189"/>
      <c r="AB25" s="1408"/>
      <c r="AC25" s="189"/>
    </row>
    <row r="26" spans="2:29">
      <c r="B26" s="1767">
        <v>18</v>
      </c>
      <c r="C26" s="908" t="s">
        <v>584</v>
      </c>
      <c r="D26" s="1414">
        <v>2.5</v>
      </c>
      <c r="E26" s="385">
        <f>'ЗАВТРАК раскладка 7-11л'!Q16</f>
        <v>3.45</v>
      </c>
      <c r="F26" s="1420">
        <f>'ЗАВТРАК раскладка 7-11л'!Q28</f>
        <v>4.9000000000000004</v>
      </c>
      <c r="G26" s="1421">
        <f>'ЗАВТРАК раскладка 7-11л'!U32</f>
        <v>5.4</v>
      </c>
      <c r="H26" s="1412">
        <v>0</v>
      </c>
      <c r="I26" s="1422">
        <f>'ЗАВТРАК раскладка 7-11л'!Q60</f>
        <v>2.6</v>
      </c>
      <c r="J26" s="1412">
        <v>0</v>
      </c>
      <c r="K26" s="1422">
        <f>'ЗАВТРАК раскладка 7-11л'!U79</f>
        <v>1.1499999999999999</v>
      </c>
      <c r="L26" s="1420">
        <f>'ЗАВТРАК раскладка 7-11л'!AF103</f>
        <v>0</v>
      </c>
      <c r="M26" s="1420">
        <f>'ЗАВТРАК раскладка 7-11л'!U100</f>
        <v>7.5</v>
      </c>
      <c r="N26" s="1413">
        <f>'ЗАВТРАК раскладка 7-11л'!AF148</f>
        <v>0</v>
      </c>
      <c r="O26" s="1415">
        <v>2.5</v>
      </c>
      <c r="P26" s="1416">
        <v>100</v>
      </c>
      <c r="Q26" s="999"/>
      <c r="R26" s="189"/>
      <c r="S26" s="189"/>
      <c r="T26" s="189"/>
      <c r="U26" s="189"/>
      <c r="V26" s="189"/>
      <c r="W26" s="1407"/>
      <c r="X26" s="242"/>
      <c r="Y26" s="212"/>
      <c r="Z26" s="1335"/>
      <c r="AA26" s="189"/>
      <c r="AB26" s="1408"/>
      <c r="AC26" s="189"/>
    </row>
    <row r="27" spans="2:29">
      <c r="B27" s="1767">
        <v>19</v>
      </c>
      <c r="C27" s="908" t="s">
        <v>69</v>
      </c>
      <c r="D27" s="1414">
        <v>7.5</v>
      </c>
      <c r="E27" s="385">
        <f>'ЗАВТРАК раскладка 7-11л'!U9</f>
        <v>3.3</v>
      </c>
      <c r="F27" s="1423">
        <f>'ЗАВТРАК раскладка 7-11л'!U21</f>
        <v>4.1500000000000004</v>
      </c>
      <c r="G27" s="1424">
        <f>'ЗАВТРАК раскладка 7-11л'!U33</f>
        <v>15.4</v>
      </c>
      <c r="H27" s="1425">
        <f>'ЗАВТРАК раскладка 7-11л'!U41</f>
        <v>5</v>
      </c>
      <c r="I27" s="1423">
        <f>'ЗАВТРАК раскладка 7-11л'!U51</f>
        <v>8.3000000000000007</v>
      </c>
      <c r="J27" s="1412">
        <v>0</v>
      </c>
      <c r="K27" s="1426">
        <f>'ЗАВТРАК раскладка 7-11л'!U80</f>
        <v>9.1999999999999993</v>
      </c>
      <c r="L27" s="1423">
        <f>'ЗАВТРАК раскладка 7-11л'!U90</f>
        <v>5</v>
      </c>
      <c r="M27" s="1426">
        <f>'ЗАВТРАК раскладка 7-11л'!U101</f>
        <v>3.76</v>
      </c>
      <c r="N27" s="1413">
        <f>'ЗАВТРАК раскладка 7-11л'!U114</f>
        <v>20.89</v>
      </c>
      <c r="O27" s="1415">
        <v>7.5</v>
      </c>
      <c r="P27" s="1416">
        <v>100</v>
      </c>
      <c r="Q27" s="999"/>
      <c r="R27" s="189"/>
      <c r="S27" s="189"/>
      <c r="T27" s="189"/>
      <c r="U27" s="189"/>
      <c r="V27" s="189"/>
      <c r="W27" s="1407"/>
      <c r="X27" s="242"/>
      <c r="Y27" s="212"/>
      <c r="Z27" s="1335"/>
      <c r="AA27" s="189"/>
      <c r="AB27" s="1408"/>
      <c r="AC27" s="189"/>
    </row>
    <row r="28" spans="2:29">
      <c r="B28" s="1767">
        <v>20</v>
      </c>
      <c r="C28" s="908" t="s">
        <v>70</v>
      </c>
      <c r="D28" s="1414">
        <v>3.75</v>
      </c>
      <c r="E28" s="385">
        <f>'ЗАВТРАК раскладка 7-11л'!U10</f>
        <v>8</v>
      </c>
      <c r="F28" s="1426">
        <f>'ЗАВТРАК раскладка 7-11л'!U22</f>
        <v>4.8499999999999996</v>
      </c>
      <c r="G28" s="1425">
        <v>0</v>
      </c>
      <c r="H28" s="1413">
        <f>'ЗАВТРАК раскладка 7-11л'!U42</f>
        <v>1.76</v>
      </c>
      <c r="I28" s="1422">
        <f>'ЗАВТРАК раскладка 7-11л'!U52</f>
        <v>8.85</v>
      </c>
      <c r="J28" s="1413">
        <f>'ЗАВТРАК раскладка 7-11л'!U69</f>
        <v>6.5</v>
      </c>
      <c r="K28" s="1422">
        <f>'ЗАВТРАК раскладка 7-11л'!U81</f>
        <v>4.7</v>
      </c>
      <c r="L28" s="1426">
        <f>'ЗАВТРАК раскладка 7-11л'!AF105</f>
        <v>0</v>
      </c>
      <c r="M28" s="1420">
        <f>'ЗАВТРАК раскладка 7-11л'!U102</f>
        <v>2.84</v>
      </c>
      <c r="N28" s="1413">
        <f>'ЗАВТРАК раскладка 7-11л'!AF150</f>
        <v>0</v>
      </c>
      <c r="O28" s="1415">
        <v>3.75</v>
      </c>
      <c r="P28" s="1416">
        <v>100</v>
      </c>
      <c r="Q28" s="999"/>
      <c r="R28" s="189"/>
      <c r="S28" s="189"/>
      <c r="T28" s="189"/>
      <c r="U28" s="189"/>
      <c r="V28" s="189"/>
      <c r="W28" s="1407"/>
      <c r="X28" s="242"/>
      <c r="Y28" s="212"/>
      <c r="Z28" s="1335"/>
      <c r="AA28" s="189"/>
      <c r="AB28" s="1408"/>
      <c r="AC28" s="189"/>
    </row>
    <row r="29" spans="2:29">
      <c r="B29" s="1767">
        <v>21</v>
      </c>
      <c r="C29" s="908" t="s">
        <v>585</v>
      </c>
      <c r="D29" s="1414">
        <v>10</v>
      </c>
      <c r="E29" s="385">
        <f>'ЗАВТРАК раскладка 7-11л'!U11</f>
        <v>8.64</v>
      </c>
      <c r="F29" s="1426">
        <f>'ЗАВТРАК раскладка 7-11л'!U23</f>
        <v>4</v>
      </c>
      <c r="G29" s="1421">
        <f>'ЗАВТРАК раскладка 7-11л'!U34</f>
        <v>5.4</v>
      </c>
      <c r="H29" s="1413">
        <v>0</v>
      </c>
      <c r="I29" s="1422">
        <f>'ЗАВТРАК раскладка 7-11л'!U53</f>
        <v>3.2</v>
      </c>
      <c r="J29" s="1413">
        <v>0</v>
      </c>
      <c r="K29" s="1422">
        <f>'ЗАВТРАК раскладка 7-11л'!U82</f>
        <v>2.6</v>
      </c>
      <c r="L29" s="1420">
        <f>'ЗАВТРАК раскладка 7-11л'!U91</f>
        <v>75</v>
      </c>
      <c r="M29" s="1420">
        <f>'ЗАВТРАК раскладка 7-11л'!AF128</f>
        <v>0</v>
      </c>
      <c r="N29" s="1413">
        <f>'ЗАВТРАК раскладка 7-11л'!U115</f>
        <v>1.1599999999999999</v>
      </c>
      <c r="O29" s="1415">
        <v>10</v>
      </c>
      <c r="P29" s="1416">
        <v>100</v>
      </c>
      <c r="Q29" s="999"/>
      <c r="R29" s="189"/>
      <c r="S29" s="189"/>
      <c r="T29" s="189"/>
      <c r="U29" s="189"/>
      <c r="V29" s="189"/>
      <c r="W29" s="1407"/>
      <c r="X29" s="242"/>
      <c r="Y29" s="212"/>
      <c r="Z29" s="1335"/>
      <c r="AA29" s="189"/>
      <c r="AB29" s="1408"/>
      <c r="AC29" s="189"/>
    </row>
    <row r="30" spans="2:29" ht="14.25" customHeight="1">
      <c r="B30" s="1767">
        <v>22</v>
      </c>
      <c r="C30" s="908" t="s">
        <v>71</v>
      </c>
      <c r="D30" s="1414">
        <v>7.5</v>
      </c>
      <c r="E30" s="385">
        <f>'ЗАВТРАК раскладка 7-11л'!U12</f>
        <v>8</v>
      </c>
      <c r="F30" s="1420">
        <f>'ЗАВТРАК раскладка 7-11л'!U24</f>
        <v>10</v>
      </c>
      <c r="G30" s="1427">
        <f>'ЗАВТРАК раскладка 7-11л'!U35</f>
        <v>15</v>
      </c>
      <c r="H30" s="1413">
        <f>'ЗАВТРАК раскладка 7-11л'!U43</f>
        <v>8</v>
      </c>
      <c r="I30" s="1422">
        <f>'ЗАВТРАК раскладка 7-11л'!U54</f>
        <v>0.84</v>
      </c>
      <c r="J30" s="1413">
        <f>'ЗАВТРАК раскладка 7-11л'!U70</f>
        <v>10</v>
      </c>
      <c r="K30" s="1422">
        <f>'ЗАВТРАК раскладка 7-11л'!AF86</f>
        <v>0</v>
      </c>
      <c r="L30" s="1420">
        <f>'ЗАВТРАК раскладка 7-11л'!U92</f>
        <v>5</v>
      </c>
      <c r="M30" s="1428">
        <f>'ЗАВТРАК раскладка 7-11л'!U103</f>
        <v>9</v>
      </c>
      <c r="N30" s="1413">
        <f>'ЗАВТРАК раскладка 7-11л'!Y112</f>
        <v>9.16</v>
      </c>
      <c r="O30" s="1415">
        <v>7.5</v>
      </c>
      <c r="P30" s="1416">
        <v>100</v>
      </c>
      <c r="Q30" s="999"/>
      <c r="R30" s="189"/>
      <c r="S30" s="189"/>
      <c r="T30" s="189"/>
      <c r="U30" s="189"/>
      <c r="V30" s="189"/>
      <c r="W30" s="1407"/>
      <c r="X30" s="242"/>
      <c r="Y30" s="212"/>
      <c r="Z30" s="1335"/>
      <c r="AA30" s="189"/>
      <c r="AB30" s="1408"/>
      <c r="AC30" s="189"/>
    </row>
    <row r="31" spans="2:29" ht="15.75" customHeight="1">
      <c r="B31" s="1767">
        <v>23</v>
      </c>
      <c r="C31" s="908" t="s">
        <v>72</v>
      </c>
      <c r="D31" s="1414">
        <v>2.5</v>
      </c>
      <c r="E31" s="385">
        <v>0</v>
      </c>
      <c r="F31" s="1420">
        <v>0</v>
      </c>
      <c r="G31" s="1421">
        <f>'ЗАВТРАК раскладка 7-11л'!U36</f>
        <v>25</v>
      </c>
      <c r="H31" s="1413">
        <v>0</v>
      </c>
      <c r="I31" s="1422">
        <v>0</v>
      </c>
      <c r="J31" s="1413">
        <v>0</v>
      </c>
      <c r="K31" s="1422">
        <f>'ЗАВТРАК раскладка 7-11л'!AF87</f>
        <v>0</v>
      </c>
      <c r="L31" s="1420">
        <f>'ЗАВТРАК раскладка 7-11л'!AF108</f>
        <v>0</v>
      </c>
      <c r="M31" s="1420">
        <f>'ЗАВТРАК раскладка 7-11л'!AF130</f>
        <v>0</v>
      </c>
      <c r="N31" s="1413">
        <f>'ЗАВТРАК раскладка 7-11л'!AF153</f>
        <v>0</v>
      </c>
      <c r="O31" s="1415">
        <v>2.5</v>
      </c>
      <c r="P31" s="1416">
        <v>100</v>
      </c>
      <c r="Q31" s="999"/>
      <c r="R31" s="189"/>
      <c r="S31" s="189"/>
      <c r="T31" s="189"/>
      <c r="U31" s="189"/>
      <c r="V31" s="189"/>
      <c r="W31" s="1407"/>
      <c r="X31" s="242"/>
      <c r="Y31" s="212"/>
      <c r="Z31" s="1335"/>
      <c r="AA31" s="189"/>
      <c r="AB31" s="1408"/>
      <c r="AC31" s="189"/>
    </row>
    <row r="32" spans="2:29" ht="11.25" customHeight="1">
      <c r="B32" s="1767">
        <v>24</v>
      </c>
      <c r="C32" s="908" t="s">
        <v>73</v>
      </c>
      <c r="D32" s="1414">
        <v>0.25</v>
      </c>
      <c r="E32" s="385">
        <v>0</v>
      </c>
      <c r="F32" s="1426">
        <f>'ЗАВТРАК раскладка 7-11л'!U25</f>
        <v>1.25</v>
      </c>
      <c r="G32" s="1421">
        <v>0</v>
      </c>
      <c r="H32" s="1413">
        <v>0</v>
      </c>
      <c r="I32" s="1422">
        <v>0</v>
      </c>
      <c r="J32" s="1413">
        <f>'ЗАВТРАК раскладка 7-11л'!U71</f>
        <v>1.25</v>
      </c>
      <c r="K32" s="1422">
        <f>'ЗАВТРАК раскладка 7-11л'!AF88</f>
        <v>0</v>
      </c>
      <c r="L32" s="1420">
        <f>'ЗАВТРАК раскладка 7-11л'!AF109</f>
        <v>0</v>
      </c>
      <c r="M32" s="1420">
        <f>'ЗАВТРАК раскладка 7-11л'!AF131</f>
        <v>0</v>
      </c>
      <c r="N32" s="1413">
        <f>'ЗАВТРАК раскладка 7-11л'!AF154</f>
        <v>0</v>
      </c>
      <c r="O32" s="1415">
        <v>0.25</v>
      </c>
      <c r="P32" s="1416">
        <v>100</v>
      </c>
      <c r="Q32" s="999"/>
      <c r="R32" s="189"/>
      <c r="S32" s="189"/>
      <c r="T32" s="189"/>
      <c r="U32" s="189"/>
      <c r="V32" s="189"/>
      <c r="W32" s="1407"/>
      <c r="X32" s="242"/>
      <c r="Y32" s="212"/>
      <c r="Z32" s="1335"/>
      <c r="AA32" s="189"/>
      <c r="AB32" s="1408"/>
      <c r="AC32" s="189"/>
    </row>
    <row r="33" spans="2:29" ht="12" customHeight="1">
      <c r="B33" s="1767">
        <v>25</v>
      </c>
      <c r="C33" s="908" t="s">
        <v>586</v>
      </c>
      <c r="D33" s="1414">
        <v>0.25</v>
      </c>
      <c r="E33" s="385">
        <v>0</v>
      </c>
      <c r="F33" s="1420">
        <v>0</v>
      </c>
      <c r="G33" s="1421">
        <v>0</v>
      </c>
      <c r="H33" s="1413">
        <v>0</v>
      </c>
      <c r="I33" s="1422">
        <v>0</v>
      </c>
      <c r="J33" s="1413">
        <v>0</v>
      </c>
      <c r="K33" s="1422">
        <f>'ЗАВТРАК раскладка 7-11л'!AF89</f>
        <v>0</v>
      </c>
      <c r="L33" s="1420">
        <f>'ЗАВТРАК раскладка 7-11л'!AF110</f>
        <v>0</v>
      </c>
      <c r="M33" s="1426">
        <f>'ЗАВТРАК раскладка 7-11л'!AF132</f>
        <v>0</v>
      </c>
      <c r="N33" s="1413">
        <f>'ЗАВТРАК раскладка 7-11л'!Y113</f>
        <v>2.5</v>
      </c>
      <c r="O33" s="1415">
        <v>0.25</v>
      </c>
      <c r="P33" s="1416">
        <v>100</v>
      </c>
      <c r="Q33" s="999"/>
      <c r="R33" s="189"/>
      <c r="S33" s="189"/>
      <c r="T33" s="189"/>
      <c r="U33" s="189"/>
      <c r="V33" s="189"/>
      <c r="W33" s="1407"/>
      <c r="X33" s="242"/>
      <c r="Y33" s="212"/>
      <c r="Z33" s="1335"/>
      <c r="AA33" s="189"/>
      <c r="AB33" s="1408"/>
      <c r="AC33" s="189"/>
    </row>
    <row r="34" spans="2:29" ht="12.75" customHeight="1">
      <c r="B34" s="1767">
        <v>26</v>
      </c>
      <c r="C34" s="908" t="s">
        <v>227</v>
      </c>
      <c r="D34" s="1414">
        <v>0.5</v>
      </c>
      <c r="E34" s="385">
        <v>0</v>
      </c>
      <c r="F34" s="1420">
        <v>0</v>
      </c>
      <c r="G34" s="1427">
        <f>'ЗАВТРАК раскладка 7-11л'!U37</f>
        <v>2.5</v>
      </c>
      <c r="H34" s="1413">
        <v>0</v>
      </c>
      <c r="I34" s="1422">
        <v>0</v>
      </c>
      <c r="J34" s="1413">
        <v>0</v>
      </c>
      <c r="K34" s="1422">
        <f>'ЗАВТРАК раскладка 7-11л'!AF90</f>
        <v>0</v>
      </c>
      <c r="L34" s="1428">
        <f>'ЗАВТРАК раскладка 7-11л'!U93</f>
        <v>2.5</v>
      </c>
      <c r="M34" s="1420">
        <f>'ЗАВТРАК раскладка 7-11л'!AF133</f>
        <v>0</v>
      </c>
      <c r="N34" s="1413">
        <f>'ЗАВТРАК раскладка 7-11л'!AF156</f>
        <v>0</v>
      </c>
      <c r="O34" s="1415">
        <v>0.5</v>
      </c>
      <c r="P34" s="1416">
        <v>100</v>
      </c>
      <c r="Q34" s="999"/>
      <c r="R34" s="189"/>
      <c r="S34" s="189"/>
      <c r="T34" s="189"/>
      <c r="U34" s="189"/>
      <c r="V34" s="189"/>
      <c r="W34" s="1407"/>
      <c r="X34" s="242"/>
      <c r="Y34" s="212"/>
      <c r="Z34" s="1335"/>
      <c r="AA34" s="189"/>
      <c r="AB34" s="1408"/>
      <c r="AC34" s="189"/>
    </row>
    <row r="35" spans="2:29" ht="12" customHeight="1">
      <c r="B35" s="1767">
        <v>27</v>
      </c>
      <c r="C35" s="908" t="s">
        <v>74</v>
      </c>
      <c r="D35" s="1414">
        <v>0.05</v>
      </c>
      <c r="E35" s="385">
        <v>0</v>
      </c>
      <c r="F35" s="1420">
        <v>0</v>
      </c>
      <c r="G35" s="1421">
        <v>0</v>
      </c>
      <c r="H35" s="1413">
        <v>0</v>
      </c>
      <c r="I35" s="1422">
        <v>0</v>
      </c>
      <c r="J35" s="1413">
        <v>0</v>
      </c>
      <c r="K35" s="1422">
        <f>'ЗАВТРАК раскладка 7-11л'!AF91</f>
        <v>0</v>
      </c>
      <c r="L35" s="1420">
        <f>'ЗАВТРАК раскладка 7-11л'!AF112</f>
        <v>0</v>
      </c>
      <c r="M35" s="1420">
        <f>'ЗАВТРАК раскладка 7-11л'!AF134</f>
        <v>0</v>
      </c>
      <c r="N35" s="1413">
        <f>'ЗАВТРАК раскладка 7-11л'!Y114</f>
        <v>0.5</v>
      </c>
      <c r="O35" s="1415">
        <v>0.05</v>
      </c>
      <c r="P35" s="1416">
        <v>100</v>
      </c>
      <c r="Q35" s="999"/>
      <c r="R35" s="189"/>
      <c r="S35" s="189"/>
      <c r="T35" s="189"/>
      <c r="U35" s="189"/>
      <c r="V35" s="189"/>
      <c r="W35" s="1407"/>
      <c r="X35" s="242"/>
      <c r="Y35" s="212"/>
      <c r="Z35" s="1335"/>
      <c r="AA35" s="189"/>
      <c r="AB35" s="1408"/>
      <c r="AC35" s="189"/>
    </row>
    <row r="36" spans="2:29" ht="12.75" customHeight="1">
      <c r="B36" s="1767">
        <v>28</v>
      </c>
      <c r="C36" s="1923" t="s">
        <v>587</v>
      </c>
      <c r="D36" s="1414">
        <v>0.75</v>
      </c>
      <c r="E36" s="385">
        <f>'ЗАВТРАК раскладка 7-11л'!U13</f>
        <v>1.41</v>
      </c>
      <c r="F36" s="1426">
        <f>'ЗАВТРАК раскладка 7-11л'!U26</f>
        <v>0.8600000000000001</v>
      </c>
      <c r="G36" s="1425">
        <v>0</v>
      </c>
      <c r="H36" s="1413">
        <f>'ЗАВТРАК раскладка 7-11л'!U44</f>
        <v>0.68</v>
      </c>
      <c r="I36" s="1422">
        <f>'ЗАВТРАК раскладка 7-11л'!U55</f>
        <v>0.48499999999999999</v>
      </c>
      <c r="J36" s="1430">
        <f>'ЗАВТРАК раскладка 7-11л'!U72</f>
        <v>1</v>
      </c>
      <c r="K36" s="1422">
        <f>'ЗАВТРАК раскладка 7-11л'!U83</f>
        <v>1.0900000000000001</v>
      </c>
      <c r="L36" s="1426">
        <f>'ЗАВТРАК раскладка 7-11л'!U94</f>
        <v>0.6</v>
      </c>
      <c r="M36" s="1426">
        <f>'ЗАВТРАК раскладка 7-11л'!U104</f>
        <v>0.3</v>
      </c>
      <c r="N36" s="1413">
        <f>'ЗАВТРАК раскладка 7-11л'!Y115</f>
        <v>1.075</v>
      </c>
      <c r="O36" s="1415">
        <v>0.75</v>
      </c>
      <c r="P36" s="1416">
        <v>100</v>
      </c>
      <c r="Q36" s="999"/>
      <c r="R36" s="189"/>
      <c r="S36" s="189"/>
      <c r="T36" s="189"/>
      <c r="U36" s="189"/>
      <c r="V36" s="189"/>
      <c r="W36" s="1407"/>
      <c r="X36" s="242"/>
      <c r="Y36" s="212"/>
      <c r="Z36" s="1335"/>
      <c r="AA36" s="189"/>
      <c r="AB36" s="1408"/>
      <c r="AC36" s="189"/>
    </row>
    <row r="37" spans="2:29" ht="12" customHeight="1">
      <c r="B37" s="1767">
        <v>29</v>
      </c>
      <c r="C37" s="908" t="s">
        <v>228</v>
      </c>
      <c r="D37" s="1414">
        <v>0.75</v>
      </c>
      <c r="E37" s="385">
        <v>0</v>
      </c>
      <c r="F37" s="1420">
        <v>0</v>
      </c>
      <c r="G37" s="1421">
        <v>0</v>
      </c>
      <c r="H37" s="1413">
        <v>0</v>
      </c>
      <c r="I37" s="1422">
        <v>0</v>
      </c>
      <c r="J37" s="1413">
        <v>0</v>
      </c>
      <c r="K37" s="1422">
        <f>'ЗАВТРАК раскладка 7-11л'!AF93</f>
        <v>0</v>
      </c>
      <c r="L37" s="1428">
        <f>'ЗАВТРАК раскладка 7-11л'!AF114</f>
        <v>0</v>
      </c>
      <c r="M37" s="1426">
        <f>'ЗАВТРАК раскладка 7-11л'!U105</f>
        <v>7.5</v>
      </c>
      <c r="N37" s="1413">
        <f>'ЗАВТРАК раскладка 7-11л'!AF159</f>
        <v>0</v>
      </c>
      <c r="O37" s="1415">
        <v>0.75</v>
      </c>
      <c r="P37" s="1416">
        <v>100</v>
      </c>
      <c r="Q37" s="999"/>
      <c r="R37" s="189"/>
      <c r="S37" s="189"/>
      <c r="T37" s="189"/>
      <c r="U37" s="189"/>
      <c r="V37" s="189"/>
      <c r="W37" s="1407"/>
      <c r="X37" s="242"/>
      <c r="Y37" s="212"/>
      <c r="Z37" s="1335"/>
      <c r="AA37" s="189"/>
      <c r="AB37" s="1408"/>
      <c r="AC37" s="189"/>
    </row>
    <row r="38" spans="2:29" ht="12" customHeight="1">
      <c r="B38" s="1767">
        <v>30</v>
      </c>
      <c r="C38" s="908" t="s">
        <v>229</v>
      </c>
      <c r="D38" s="1414">
        <v>0.5</v>
      </c>
      <c r="E38" s="358">
        <f>'ЗАВТРАК раскладка 7-11л'!U14</f>
        <v>2.9999999999999997E-4</v>
      </c>
      <c r="F38" s="1429">
        <f>'ЗАВТРАК раскладка 7-11л'!U27</f>
        <v>4.0000000000000002E-4</v>
      </c>
      <c r="G38" s="1430">
        <v>0</v>
      </c>
      <c r="H38" s="1430">
        <f>'ЗАВТРАК раскладка 7-11л'!U45</f>
        <v>7.7000000000000002E-3</v>
      </c>
      <c r="I38" s="1422">
        <f>'ЗАВТРАК раскладка 7-11л'!U56</f>
        <v>2.5999999999999999E-2</v>
      </c>
      <c r="J38" s="1431">
        <f>'ЗАВТРАК раскладка 7-11л'!U73</f>
        <v>0</v>
      </c>
      <c r="K38" s="1422">
        <f>'ЗАВТРАК раскладка 7-11л'!U84</f>
        <v>2E-3</v>
      </c>
      <c r="L38" s="1426">
        <f>'ЗАВТРАК раскладка 7-11л'!AF115</f>
        <v>0</v>
      </c>
      <c r="M38" s="1426">
        <f>'ЗАВТРАК раскладка 7-11л'!U106</f>
        <v>5.9999999999999995E-4</v>
      </c>
      <c r="N38" s="1430">
        <f>'ЗАВТРАК раскладка 7-11л'!AF160</f>
        <v>0</v>
      </c>
      <c r="O38" s="1415">
        <v>5.4999999999999997E-3</v>
      </c>
      <c r="P38" s="1926" t="s">
        <v>630</v>
      </c>
      <c r="Q38" s="999"/>
      <c r="R38" s="189"/>
      <c r="S38" s="189"/>
      <c r="T38" s="189"/>
      <c r="U38" s="189"/>
      <c r="V38" s="189"/>
      <c r="W38" s="1407"/>
      <c r="X38" s="242"/>
      <c r="Y38" s="212"/>
      <c r="Z38" s="1335"/>
      <c r="AA38" s="189"/>
      <c r="AB38" s="1408"/>
      <c r="AC38" s="189"/>
    </row>
    <row r="39" spans="2:29" ht="13.5" customHeight="1">
      <c r="B39" s="1767">
        <v>31</v>
      </c>
      <c r="C39" s="908" t="s">
        <v>76</v>
      </c>
      <c r="D39" s="1414">
        <v>19.25</v>
      </c>
      <c r="E39" s="1432">
        <f>'ЗАВТРАКИ меню  7-11л. РАБ'!E69</f>
        <v>19.395999999999997</v>
      </c>
      <c r="F39" s="1433">
        <f>'ЗАВТРАКИ меню  7-11л. РАБ'!E81</f>
        <v>19.193999999999996</v>
      </c>
      <c r="G39" s="1434">
        <f>'ЗАВТРАКИ меню  7-11л. РАБ'!E94</f>
        <v>22.329299999999996</v>
      </c>
      <c r="H39" s="1434">
        <f>'ЗАВТРАКИ меню  7-11л. РАБ'!E105</f>
        <v>19.84</v>
      </c>
      <c r="I39" s="1434">
        <f>'ЗАВТРАКИ меню  7-11л. РАБ'!E121</f>
        <v>18.730999999999998</v>
      </c>
      <c r="J39" s="1434">
        <f>'ЗАВТРАКИ меню  7-11л. РАБ'!E135</f>
        <v>19.437000000000001</v>
      </c>
      <c r="K39" s="1433">
        <f>'ЗАВТРАКИ меню  7-11л. РАБ'!E147</f>
        <v>17.605</v>
      </c>
      <c r="L39" s="1434">
        <f>'ЗАВТРАКИ меню  7-11л. РАБ'!E159</f>
        <v>19.556999999999999</v>
      </c>
      <c r="M39" s="1434">
        <f>'ЗАВТРАКИ меню  7-11л. РАБ'!E173</f>
        <v>19.745999999999999</v>
      </c>
      <c r="N39" s="1434">
        <f>'ЗАВТРАКИ меню  7-11л. РАБ'!E184</f>
        <v>16.664999999999999</v>
      </c>
      <c r="O39" s="1435">
        <v>19.25</v>
      </c>
      <c r="P39" s="1416">
        <v>100</v>
      </c>
      <c r="Q39" s="999"/>
      <c r="R39" s="189"/>
      <c r="S39" s="189"/>
      <c r="T39" s="189"/>
      <c r="U39" s="189"/>
      <c r="V39" s="189"/>
      <c r="W39" s="1407"/>
      <c r="X39" s="242"/>
      <c r="Y39" s="212"/>
      <c r="Z39" s="1335"/>
      <c r="AA39" s="189"/>
      <c r="AB39" s="1408"/>
      <c r="AC39" s="189"/>
    </row>
    <row r="40" spans="2:29" ht="12" customHeight="1">
      <c r="B40" s="1767">
        <v>32</v>
      </c>
      <c r="C40" s="908" t="s">
        <v>77</v>
      </c>
      <c r="D40" s="1414">
        <v>19.75</v>
      </c>
      <c r="E40" s="1436">
        <f>'ЗАВТРАКИ меню  7-11л. РАБ'!F69</f>
        <v>22.161000000000001</v>
      </c>
      <c r="F40" s="1433">
        <f>'ЗАВТРАКИ меню  7-11л. РАБ'!F81</f>
        <v>19.061999999999998</v>
      </c>
      <c r="G40" s="1434">
        <f>'ЗАВТРАКИ меню  7-11л. РАБ'!F94</f>
        <v>26.408999999999999</v>
      </c>
      <c r="H40" s="1434">
        <f>'ЗАВТРАКИ меню  7-11л. РАБ'!F105</f>
        <v>19.400999999999996</v>
      </c>
      <c r="I40" s="1434">
        <f>'ЗАВТРАКИ меню  7-11л. РАБ'!F121</f>
        <v>15.215999999999999</v>
      </c>
      <c r="J40" s="1434">
        <f>'ЗАВТРАКИ меню  7-11л. РАБ'!F135</f>
        <v>18.86</v>
      </c>
      <c r="K40" s="1434">
        <f>'ЗАВТРАКИ меню  7-11л. РАБ'!F147</f>
        <v>20.126999999999999</v>
      </c>
      <c r="L40" s="1433">
        <f>'ЗАВТРАКИ меню  7-11л. РАБ'!F159</f>
        <v>14.558000000000002</v>
      </c>
      <c r="M40" s="1434">
        <f>'ЗАВТРАКИ меню  7-11л. РАБ'!F173</f>
        <v>22.291999999999998</v>
      </c>
      <c r="N40" s="1434">
        <f>'ЗАВТРАКИ меню  7-11л. РАБ'!F184</f>
        <v>19.413999999999998</v>
      </c>
      <c r="O40" s="1435">
        <v>19.75</v>
      </c>
      <c r="P40" s="1416">
        <v>100</v>
      </c>
      <c r="Q40" s="999"/>
      <c r="R40" s="189"/>
      <c r="S40" s="189"/>
      <c r="T40" s="189"/>
      <c r="U40" s="189"/>
      <c r="V40" s="189"/>
      <c r="W40" s="1407"/>
      <c r="X40" s="242"/>
      <c r="Y40" s="212"/>
      <c r="Z40" s="1335"/>
      <c r="AA40" s="189"/>
      <c r="AB40" s="1408"/>
      <c r="AC40" s="189"/>
    </row>
    <row r="41" spans="2:29" ht="12" customHeight="1">
      <c r="B41" s="1767">
        <v>33</v>
      </c>
      <c r="C41" s="908" t="s">
        <v>78</v>
      </c>
      <c r="D41" s="1414">
        <v>83.75</v>
      </c>
      <c r="E41" s="1432">
        <f>'ЗАВТРАКИ меню  7-11л. РАБ'!G69</f>
        <v>88.28</v>
      </c>
      <c r="F41" s="1434">
        <f>'ЗАВТРАКИ меню  7-11л. РАБ'!G81</f>
        <v>66.744</v>
      </c>
      <c r="G41" s="1434">
        <f>'ЗАВТРАКИ меню  7-11л. РАБ'!G94</f>
        <v>97.667999999999992</v>
      </c>
      <c r="H41" s="1434">
        <f>'ЗАВТРАКИ меню  7-11л. РАБ'!G105</f>
        <v>78.515999999999991</v>
      </c>
      <c r="I41" s="1434">
        <f>'ЗАВТРАКИ меню  7-11л. РАБ'!G121</f>
        <v>95.540999999999997</v>
      </c>
      <c r="J41" s="1434">
        <f>'ЗАВТРАКИ меню  7-11л. РАБ'!G135</f>
        <v>81.22999999999999</v>
      </c>
      <c r="K41" s="1434">
        <f>'ЗАВТРАКИ меню  7-11л. РАБ'!G147</f>
        <v>83.42</v>
      </c>
      <c r="L41" s="1434">
        <f>'ЗАВТРАКИ меню  7-11л. РАБ'!G159</f>
        <v>62.534000000000006</v>
      </c>
      <c r="M41" s="1433">
        <f>'ЗАВТРАКИ меню  7-11л. РАБ'!G173</f>
        <v>87.387</v>
      </c>
      <c r="N41" s="1434">
        <f>'ЗАВТРАКИ меню  7-11л. РАБ'!G184</f>
        <v>96.18</v>
      </c>
      <c r="O41" s="1435">
        <v>83.75</v>
      </c>
      <c r="P41" s="1416">
        <v>100</v>
      </c>
      <c r="Q41" s="999"/>
      <c r="R41" s="189"/>
      <c r="S41" s="189"/>
      <c r="T41" s="189"/>
      <c r="U41" s="189"/>
      <c r="V41" s="189"/>
      <c r="W41" s="1407"/>
      <c r="X41" s="242"/>
      <c r="Y41" s="212"/>
      <c r="Z41" s="1335"/>
      <c r="AA41" s="189"/>
      <c r="AB41" s="1408"/>
      <c r="AC41" s="189"/>
    </row>
    <row r="42" spans="2:29" ht="12" customHeight="1" thickBot="1">
      <c r="B42" s="1768">
        <v>34</v>
      </c>
      <c r="C42" s="1506" t="s">
        <v>79</v>
      </c>
      <c r="D42" s="387">
        <v>587.5</v>
      </c>
      <c r="E42" s="1437">
        <f>'ЗАВТРАКИ меню  7-11л. РАБ'!H69</f>
        <v>630.15300000000002</v>
      </c>
      <c r="F42" s="1438">
        <f>'ЗАВТРАКИ меню  7-11л. РАБ'!H81</f>
        <v>515.30999999999995</v>
      </c>
      <c r="G42" s="1438">
        <f>'ЗАВТРАКИ меню  7-11л. РАБ'!H94</f>
        <v>717.67020000000014</v>
      </c>
      <c r="H42" s="1438">
        <f>'ЗАВТРАКИ меню  7-11л. РАБ'!H105</f>
        <v>568.0329999999999</v>
      </c>
      <c r="I42" s="1438">
        <f>'ЗАВТРАКИ меню  7-11л. РАБ'!H121</f>
        <v>594.03200000000004</v>
      </c>
      <c r="J42" s="1438">
        <f>'ЗАВТРАКИ меню  7-11л. РАБ'!H135</f>
        <v>572.40800000000002</v>
      </c>
      <c r="K42" s="1438">
        <f>'ЗАВТРАКИ меню  7-11л. РАБ'!H147</f>
        <v>585.24300000000005</v>
      </c>
      <c r="L42" s="1438">
        <f>'ЗАВТРАКИ меню  7-11л. РАБ'!H159</f>
        <v>459.38600000000008</v>
      </c>
      <c r="M42" s="1439">
        <f>'ЗАВТРАКИ меню  7-11л. РАБ'!H173</f>
        <v>629.15999999999985</v>
      </c>
      <c r="N42" s="1438">
        <f>'ЗАВТРАКИ меню  7-11л. РАБ'!H184</f>
        <v>626.10599999999988</v>
      </c>
      <c r="O42" s="1440">
        <v>589.77</v>
      </c>
      <c r="P42" s="1441">
        <v>100</v>
      </c>
      <c r="Q42" s="999"/>
      <c r="R42" s="189"/>
      <c r="S42" s="189"/>
      <c r="T42" s="189"/>
      <c r="U42" s="189"/>
      <c r="V42" s="189"/>
      <c r="W42" s="1407"/>
      <c r="X42" s="242"/>
      <c r="Y42" s="212"/>
      <c r="Z42" s="1335"/>
      <c r="AA42" s="189"/>
      <c r="AB42" s="1408"/>
      <c r="AC42" s="189"/>
    </row>
    <row r="43" spans="2:29">
      <c r="Q43" s="999"/>
      <c r="R43" s="189"/>
      <c r="S43" s="189"/>
      <c r="T43" s="189"/>
      <c r="U43" s="189"/>
      <c r="V43" s="189"/>
      <c r="W43" s="1410"/>
      <c r="X43" s="242"/>
      <c r="Y43" s="1411"/>
      <c r="Z43" s="1335"/>
      <c r="AA43" s="189"/>
      <c r="AB43" s="1408"/>
      <c r="AC43" s="189"/>
    </row>
    <row r="44" spans="2:29">
      <c r="B44" t="s">
        <v>570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</row>
    <row r="45" spans="2:29">
      <c r="B45" t="s">
        <v>569</v>
      </c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</row>
    <row r="46" spans="2:29">
      <c r="B46" t="s">
        <v>568</v>
      </c>
      <c r="O46" s="1223"/>
      <c r="P46" s="1223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</row>
    <row r="47" spans="2:29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2:29">
      <c r="B48" s="1" t="s">
        <v>628</v>
      </c>
    </row>
    <row r="49" spans="2:16">
      <c r="B49" t="s">
        <v>629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2:16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8"/>
  <sheetViews>
    <sheetView zoomScaleNormal="100" workbookViewId="0">
      <selection activeCell="I24" sqref="I24"/>
    </sheetView>
  </sheetViews>
  <sheetFormatPr defaultRowHeight="15"/>
  <cols>
    <col min="1" max="1" width="1.5703125" customWidth="1"/>
    <col min="2" max="2" width="10" customWidth="1"/>
    <col min="3" max="3" width="25.5703125" customWidth="1"/>
    <col min="4" max="4" width="10.85546875" style="1" customWidth="1"/>
    <col min="5" max="5" width="8.7109375" style="1" customWidth="1"/>
    <col min="6" max="6" width="8.5703125" style="1" customWidth="1"/>
    <col min="7" max="8" width="8.7109375" style="1" customWidth="1"/>
    <col min="9" max="9" width="8.28515625" style="1" customWidth="1"/>
    <col min="10" max="10" width="8.42578125" style="1" customWidth="1"/>
    <col min="11" max="11" width="5" style="1" customWidth="1"/>
    <col min="12" max="12" width="4.42578125" style="1" customWidth="1"/>
    <col min="13" max="13" width="4.7109375" style="1" customWidth="1"/>
    <col min="14" max="15" width="4.85546875" style="1" customWidth="1"/>
    <col min="16" max="16" width="4.5703125" style="1" customWidth="1"/>
    <col min="17" max="17" width="4.42578125" customWidth="1"/>
    <col min="18" max="18" width="6.42578125" customWidth="1"/>
    <col min="19" max="19" width="6.7109375" customWidth="1"/>
    <col min="20" max="20" width="18.28515625" customWidth="1"/>
    <col min="21" max="21" width="8.7109375" customWidth="1"/>
    <col min="22" max="22" width="8.28515625" customWidth="1"/>
    <col min="31" max="31" width="5.85546875" customWidth="1"/>
    <col min="32" max="32" width="6" customWidth="1"/>
    <col min="33" max="33" width="16.14062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U2" s="2"/>
      <c r="V2" s="2"/>
      <c r="W2" s="2"/>
      <c r="X2" s="9"/>
      <c r="Y2" s="7"/>
      <c r="Z2" s="11"/>
      <c r="AA2" s="8"/>
      <c r="AB2" s="3"/>
      <c r="AD2" s="2"/>
      <c r="AE2" s="2"/>
      <c r="AF2" s="2"/>
      <c r="AG2" s="9"/>
      <c r="AH2" s="9"/>
      <c r="AI2" s="1"/>
      <c r="AJ2" s="2"/>
      <c r="AK2" s="2"/>
      <c r="AL2" s="2"/>
      <c r="AM2" s="9"/>
      <c r="AN2" s="9"/>
      <c r="AO2" s="2"/>
      <c r="AP2" s="2"/>
      <c r="AQ2" s="2"/>
      <c r="AR2" s="9"/>
      <c r="AS2" s="10"/>
      <c r="AT2" s="1"/>
    </row>
    <row r="3" spans="2:59">
      <c r="R3" s="11"/>
      <c r="S3" s="4"/>
      <c r="T3" s="5"/>
      <c r="U3" s="5"/>
      <c r="V3" s="11"/>
      <c r="W3" s="11"/>
      <c r="X3" s="11"/>
      <c r="Y3" s="5"/>
      <c r="Z3" s="3"/>
      <c r="AA3" s="5"/>
      <c r="AB3" s="11"/>
      <c r="AC3" s="4"/>
      <c r="AD3" s="4"/>
      <c r="AE3" s="1"/>
      <c r="AF3" s="1"/>
      <c r="AH3" s="1"/>
      <c r="AI3" s="1"/>
      <c r="AJ3" s="2"/>
      <c r="AK3" s="2"/>
      <c r="AL3" s="2"/>
      <c r="AM3" s="9"/>
      <c r="AN3" s="2"/>
      <c r="AO3" s="12"/>
      <c r="AP3" s="1"/>
      <c r="AR3" s="1"/>
      <c r="AS3" s="1"/>
      <c r="AT3" s="1"/>
    </row>
    <row r="4" spans="2:59">
      <c r="C4" s="6" t="s">
        <v>187</v>
      </c>
      <c r="E4"/>
      <c r="F4"/>
      <c r="G4" s="2" t="s">
        <v>398</v>
      </c>
      <c r="J4"/>
      <c r="L4"/>
      <c r="M4"/>
      <c r="N4"/>
      <c r="O4" s="2"/>
      <c r="P4" s="926"/>
      <c r="R4" s="11"/>
      <c r="S4" s="11"/>
      <c r="T4" s="5"/>
      <c r="U4" s="5"/>
      <c r="V4" s="11"/>
      <c r="W4" s="11"/>
      <c r="X4" s="11"/>
      <c r="Y4" s="308"/>
      <c r="Z4" s="1035"/>
      <c r="AA4" s="5"/>
      <c r="AB4" s="11"/>
      <c r="AC4" s="10"/>
      <c r="AD4" s="10"/>
      <c r="AE4" s="1"/>
      <c r="AF4" s="5"/>
      <c r="AH4" s="1"/>
      <c r="AI4" s="1"/>
      <c r="AJ4" s="3"/>
      <c r="AK4" s="11"/>
      <c r="AL4" s="3"/>
      <c r="AM4" s="10"/>
      <c r="AN4" s="3"/>
      <c r="AO4" s="12"/>
      <c r="AP4" s="1"/>
      <c r="AR4" s="1"/>
      <c r="AS4" s="1"/>
      <c r="AT4" s="1"/>
    </row>
    <row r="5" spans="2:59">
      <c r="C5" s="1"/>
      <c r="E5"/>
      <c r="F5" s="1" t="s">
        <v>631</v>
      </c>
      <c r="G5"/>
      <c r="J5"/>
      <c r="L5"/>
      <c r="M5"/>
      <c r="N5"/>
      <c r="O5"/>
      <c r="P5" s="926"/>
      <c r="R5" s="11"/>
      <c r="S5" s="11"/>
      <c r="T5" s="5"/>
      <c r="U5" s="5"/>
      <c r="V5" s="11"/>
      <c r="W5" s="11"/>
      <c r="X5" s="11"/>
      <c r="Y5" s="11"/>
      <c r="Z5" s="8"/>
      <c r="AA5" s="5"/>
      <c r="AB5" s="11"/>
      <c r="AC5" s="5"/>
      <c r="AD5" s="5"/>
      <c r="AE5" s="1"/>
      <c r="AF5" s="5"/>
      <c r="AH5" s="1"/>
      <c r="AI5" s="1"/>
      <c r="AK5" s="1"/>
      <c r="AN5" s="15"/>
      <c r="AO5" s="2"/>
      <c r="AP5" s="1"/>
      <c r="AQ5" s="1"/>
      <c r="AR5" s="1"/>
      <c r="AS5" s="1"/>
      <c r="AT5" s="1"/>
    </row>
    <row r="6" spans="2:59" ht="15.75">
      <c r="C6" s="1"/>
      <c r="E6"/>
      <c r="F6"/>
      <c r="G6"/>
      <c r="H6"/>
      <c r="I6"/>
      <c r="J6"/>
      <c r="K6"/>
      <c r="M6"/>
      <c r="O6"/>
      <c r="P6"/>
      <c r="R6" s="11"/>
      <c r="S6" s="11"/>
      <c r="T6" s="5"/>
      <c r="U6" s="5"/>
      <c r="V6" s="11"/>
      <c r="W6" s="11"/>
      <c r="X6" s="11"/>
      <c r="Y6" s="5"/>
      <c r="Z6" s="8"/>
      <c r="AA6" s="5"/>
      <c r="AB6" s="11"/>
      <c r="AC6" s="5"/>
      <c r="AD6" s="5"/>
      <c r="AE6" s="1"/>
      <c r="AF6" s="5"/>
      <c r="AH6" s="1"/>
      <c r="AI6" s="1"/>
      <c r="AK6" s="18"/>
      <c r="AL6" s="11"/>
      <c r="AM6" s="11"/>
      <c r="AN6" s="11"/>
      <c r="AO6" s="7"/>
      <c r="AP6" s="16"/>
      <c r="AQ6" s="16"/>
      <c r="AR6" s="16"/>
      <c r="AS6" s="16"/>
      <c r="AT6" s="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2:59">
      <c r="C7" s="1"/>
      <c r="E7"/>
      <c r="F7"/>
      <c r="G7"/>
      <c r="I7" s="12"/>
      <c r="K7"/>
      <c r="M7"/>
      <c r="O7"/>
      <c r="P7"/>
      <c r="R7" s="11"/>
      <c r="S7" s="11"/>
      <c r="T7" s="5"/>
      <c r="U7" s="5"/>
      <c r="V7" s="1036"/>
      <c r="W7" s="11"/>
      <c r="X7" s="11"/>
      <c r="Y7" s="11"/>
      <c r="Z7" s="11"/>
      <c r="AA7" s="5"/>
      <c r="AB7" s="5"/>
      <c r="AC7" s="5"/>
      <c r="AD7" s="5"/>
      <c r="AE7" s="1"/>
      <c r="AF7" s="5"/>
      <c r="AJ7" s="3"/>
      <c r="AK7" s="20"/>
      <c r="AL7" s="11"/>
      <c r="AM7" s="11"/>
      <c r="AN7" s="11"/>
      <c r="AO7" s="3"/>
      <c r="AP7" s="11"/>
      <c r="AQ7" s="5"/>
      <c r="AR7" s="2"/>
      <c r="AS7" s="10"/>
      <c r="AT7" s="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</row>
    <row r="8" spans="2:59">
      <c r="C8" s="1"/>
      <c r="E8" s="14"/>
      <c r="F8"/>
      <c r="G8"/>
      <c r="H8"/>
      <c r="I8"/>
      <c r="J8"/>
      <c r="K8"/>
      <c r="M8"/>
      <c r="O8"/>
      <c r="P8"/>
      <c r="R8" s="11"/>
      <c r="S8" s="11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1"/>
      <c r="AF8" s="5"/>
      <c r="AJ8" s="11"/>
      <c r="AK8" s="20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</row>
    <row r="9" spans="2:59">
      <c r="C9" s="1"/>
      <c r="I9" s="2"/>
      <c r="J9" s="2"/>
      <c r="K9" s="12"/>
      <c r="M9"/>
      <c r="O9"/>
      <c r="P9"/>
      <c r="R9" s="11"/>
      <c r="S9" s="11"/>
      <c r="T9" s="5"/>
      <c r="U9" s="5"/>
      <c r="V9" s="11"/>
      <c r="W9" s="11"/>
      <c r="X9" s="11"/>
      <c r="Y9" s="11"/>
      <c r="Z9" s="5"/>
      <c r="AA9" s="1037"/>
      <c r="AB9" s="11"/>
      <c r="AC9" s="11"/>
      <c r="AD9" s="10"/>
      <c r="AE9" s="7"/>
      <c r="AF9" s="5"/>
      <c r="AJ9" s="1"/>
      <c r="AK9" s="3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2:59">
      <c r="C10" s="1"/>
      <c r="E10"/>
      <c r="F10"/>
      <c r="G10"/>
      <c r="H10"/>
      <c r="I10" s="2"/>
      <c r="J10" s="2"/>
      <c r="K10" s="2"/>
      <c r="L10" s="927"/>
      <c r="M10"/>
      <c r="N10" s="927"/>
      <c r="O10"/>
      <c r="P10"/>
      <c r="R10" s="11"/>
      <c r="S10" s="11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1"/>
      <c r="AF10" s="1"/>
      <c r="AJ10" s="1"/>
      <c r="AK10" s="3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  <row r="11" spans="2:59">
      <c r="C11" s="1"/>
      <c r="I11"/>
      <c r="J11"/>
      <c r="K11"/>
      <c r="L11"/>
      <c r="M11"/>
      <c r="O11"/>
      <c r="P11"/>
      <c r="R11" s="11"/>
      <c r="S11" s="11"/>
      <c r="T11" s="5"/>
      <c r="U11" s="5"/>
      <c r="V11" s="11"/>
      <c r="W11" s="11"/>
      <c r="X11" s="3"/>
      <c r="Y11" s="5"/>
      <c r="Z11" s="11"/>
      <c r="AA11" s="11"/>
      <c r="AB11" s="11"/>
      <c r="AC11" s="11"/>
      <c r="AD11" s="11"/>
      <c r="AE11" s="5"/>
      <c r="AF11" s="5"/>
      <c r="AJ11" s="1"/>
      <c r="AK11" s="3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</row>
    <row r="12" spans="2:59">
      <c r="B12" s="19"/>
      <c r="C12" s="19"/>
      <c r="F12" s="19"/>
      <c r="G12" s="19"/>
      <c r="H12" s="19"/>
      <c r="I12" s="11"/>
      <c r="J12" s="5"/>
      <c r="L12" s="928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"/>
      <c r="AC12" s="3"/>
      <c r="AD12" s="3"/>
      <c r="AE12" s="1"/>
      <c r="AF12" s="1"/>
      <c r="AJ12" s="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</row>
    <row r="13" spans="2:59">
      <c r="D13"/>
      <c r="E13"/>
      <c r="F13"/>
      <c r="G13"/>
      <c r="H13"/>
      <c r="I13"/>
      <c r="J13"/>
      <c r="K13" s="2"/>
      <c r="L13" s="2"/>
      <c r="M13"/>
      <c r="N13"/>
      <c r="O13"/>
      <c r="P13"/>
      <c r="R13" s="11"/>
      <c r="S13" s="11"/>
      <c r="T13" s="11"/>
      <c r="U13" s="11"/>
      <c r="V13" s="11"/>
      <c r="W13" s="11"/>
      <c r="X13" s="11"/>
      <c r="Y13" s="3"/>
      <c r="Z13" s="11"/>
      <c r="AA13" s="22"/>
      <c r="AB13" s="3"/>
      <c r="AC13" s="3"/>
      <c r="AD13" s="16"/>
      <c r="AE13" s="16"/>
      <c r="AF13" s="16"/>
      <c r="AJ13" s="1"/>
      <c r="AK13" s="22"/>
      <c r="AL13" s="11"/>
      <c r="AM13" s="11"/>
      <c r="AN13" s="32"/>
      <c r="AO13" s="28"/>
      <c r="AP13" s="33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</row>
    <row r="14" spans="2:59">
      <c r="D14"/>
      <c r="E14"/>
      <c r="F14"/>
      <c r="G14"/>
      <c r="H14" s="2"/>
      <c r="I14"/>
      <c r="J14" s="928"/>
      <c r="K14" s="2"/>
      <c r="L14" s="2"/>
      <c r="M14" s="927"/>
      <c r="N14" s="9"/>
      <c r="O14"/>
      <c r="P14"/>
      <c r="R14" s="11"/>
      <c r="S14" s="11"/>
      <c r="T14" s="11"/>
      <c r="U14" s="11"/>
      <c r="V14" s="11"/>
      <c r="W14" s="11"/>
      <c r="X14" s="33"/>
      <c r="Y14" s="33"/>
      <c r="Z14" s="33"/>
      <c r="AA14" s="33"/>
      <c r="AB14" s="11"/>
      <c r="AC14" s="11"/>
      <c r="AD14" s="11"/>
      <c r="AF14" s="5"/>
      <c r="AJ14" s="1"/>
      <c r="AK14" s="22"/>
      <c r="AL14" s="11"/>
      <c r="AM14" s="32"/>
      <c r="AN14" s="21"/>
      <c r="AO14" s="21"/>
      <c r="AP14" s="33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</row>
    <row r="15" spans="2:59" ht="18.75" customHeight="1">
      <c r="D15"/>
      <c r="E15"/>
      <c r="F15"/>
      <c r="G15" s="929"/>
      <c r="H15" s="929"/>
      <c r="I15" s="929"/>
      <c r="J15" s="929"/>
      <c r="K15"/>
      <c r="L15"/>
      <c r="M15"/>
      <c r="N15" s="27"/>
      <c r="O15" s="928"/>
      <c r="P15" s="27"/>
      <c r="S15" s="7"/>
      <c r="T15" s="16"/>
      <c r="U15" s="11"/>
      <c r="V15" s="11"/>
      <c r="W15" s="11"/>
      <c r="X15" s="11"/>
      <c r="Y15" s="11"/>
      <c r="Z15" s="11"/>
      <c r="AA15" s="22"/>
      <c r="AB15" s="11"/>
      <c r="AC15" s="5"/>
      <c r="AD15" s="5"/>
      <c r="AE15" s="5"/>
      <c r="AF15" s="5"/>
      <c r="AJ15" s="22"/>
      <c r="AK15" s="22"/>
      <c r="AL15" s="11"/>
      <c r="AM15" s="21"/>
      <c r="AN15" s="21"/>
      <c r="AO15" s="21"/>
      <c r="AP15" s="33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</row>
    <row r="16" spans="2:59" ht="16.5" customHeight="1">
      <c r="B16" s="106"/>
      <c r="C16" s="927"/>
      <c r="D16"/>
      <c r="E16"/>
      <c r="F16"/>
      <c r="G16"/>
      <c r="H16"/>
      <c r="I16"/>
      <c r="J16" s="928"/>
      <c r="K16"/>
      <c r="N16" s="929"/>
      <c r="O16" s="929"/>
      <c r="P16" s="929"/>
      <c r="R16" s="44"/>
      <c r="S16" s="7"/>
      <c r="T16" s="16"/>
      <c r="U16" s="2"/>
      <c r="V16" s="33"/>
      <c r="W16" s="4"/>
      <c r="X16" s="4"/>
      <c r="Y16" s="10"/>
      <c r="Z16" s="11"/>
      <c r="AA16" s="16"/>
      <c r="AB16" s="11"/>
      <c r="AC16" s="5"/>
      <c r="AD16" s="5"/>
      <c r="AE16" s="5"/>
      <c r="AF16" s="5"/>
      <c r="AJ16" s="16"/>
      <c r="AK16" s="16"/>
      <c r="AL16" s="11"/>
      <c r="AM16" s="21"/>
      <c r="AN16" s="21"/>
      <c r="AO16" s="21"/>
      <c r="AP16" s="33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</row>
    <row r="17" spans="2:60">
      <c r="B17" s="106"/>
      <c r="C17" s="927"/>
      <c r="D17" s="2"/>
      <c r="E17" s="929"/>
      <c r="F17" s="6"/>
      <c r="G17" s="6"/>
      <c r="H17" s="9"/>
      <c r="I17"/>
      <c r="J17" s="927"/>
      <c r="K17"/>
      <c r="N17" s="930"/>
      <c r="O17" s="931"/>
      <c r="P17" s="932"/>
      <c r="R17" s="44"/>
      <c r="S17" s="174"/>
      <c r="T17" s="206"/>
      <c r="U17" s="350"/>
      <c r="V17" s="350"/>
      <c r="W17" s="546"/>
      <c r="X17" s="546"/>
      <c r="Y17" s="546"/>
      <c r="Z17" s="189"/>
      <c r="AA17" s="170"/>
      <c r="AB17" s="189"/>
      <c r="AC17" s="350"/>
      <c r="AD17" s="189"/>
      <c r="AE17" s="350"/>
      <c r="AF17" s="546"/>
      <c r="AG17" s="189"/>
      <c r="AH17" s="189"/>
      <c r="AI17" s="189"/>
      <c r="AJ17" s="170"/>
      <c r="AK17" s="170"/>
      <c r="AL17" s="189"/>
      <c r="AM17" s="242"/>
      <c r="AN17" s="174"/>
      <c r="AO17" s="174"/>
      <c r="AP17" s="999"/>
      <c r="AQ17" s="189"/>
      <c r="AR17" s="189"/>
      <c r="AS17" s="189"/>
      <c r="AT17" s="189"/>
      <c r="AU17" s="189"/>
      <c r="AV17" s="189"/>
      <c r="AW17" s="189"/>
      <c r="AX17" s="11"/>
      <c r="AY17" s="11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106"/>
      <c r="C18" s="933"/>
      <c r="D18" s="2"/>
      <c r="E18" s="2"/>
      <c r="F18" s="9"/>
      <c r="G18"/>
      <c r="H18" s="9"/>
      <c r="I18"/>
      <c r="J18" s="927"/>
      <c r="K18"/>
      <c r="L18" s="2"/>
      <c r="M18"/>
      <c r="N18" s="934"/>
      <c r="O18" s="9"/>
      <c r="P18" s="935"/>
      <c r="R18" s="44"/>
      <c r="S18" s="174"/>
      <c r="T18" s="170"/>
      <c r="U18" s="350"/>
      <c r="V18" s="206"/>
      <c r="W18" s="999"/>
      <c r="X18" s="999"/>
      <c r="Y18" s="242"/>
      <c r="Z18" s="242"/>
      <c r="AA18" s="242"/>
      <c r="AB18" s="198"/>
      <c r="AC18" s="198"/>
      <c r="AD18" s="1000"/>
      <c r="AE18" s="242"/>
      <c r="AF18" s="242"/>
      <c r="AG18" s="198"/>
      <c r="AH18" s="242"/>
      <c r="AI18" s="242"/>
      <c r="AJ18" s="242"/>
      <c r="AK18" s="242"/>
      <c r="AL18" s="189"/>
      <c r="AM18" s="174"/>
      <c r="AN18" s="242"/>
      <c r="AO18" s="242"/>
      <c r="AP18" s="999"/>
      <c r="AQ18" s="189"/>
      <c r="AR18" s="158"/>
      <c r="AS18" s="174"/>
      <c r="AT18" s="174"/>
      <c r="AU18" s="170"/>
      <c r="AV18" s="170"/>
      <c r="AW18" s="170"/>
      <c r="AX18" s="16"/>
      <c r="AY18" s="16"/>
      <c r="AZ18" s="16"/>
      <c r="BA18" s="16"/>
      <c r="BB18" s="16"/>
      <c r="BC18" s="16"/>
      <c r="BD18" s="16"/>
      <c r="BE18" s="16"/>
      <c r="BF18" s="16"/>
      <c r="BG18" s="16"/>
    </row>
    <row r="19" spans="2:60" ht="15.75" customHeight="1">
      <c r="B19" s="106"/>
      <c r="C19" s="927"/>
      <c r="D19" s="12" t="s">
        <v>399</v>
      </c>
      <c r="F19" s="929"/>
      <c r="H19"/>
      <c r="I19" s="27"/>
      <c r="J19" s="27"/>
      <c r="K19" s="928"/>
      <c r="L19" s="928"/>
      <c r="M19" s="936"/>
      <c r="N19" s="937"/>
      <c r="O19" s="937"/>
      <c r="P19" s="937"/>
      <c r="R19" s="44"/>
      <c r="S19" s="174"/>
      <c r="T19" s="170"/>
      <c r="U19" s="189"/>
      <c r="V19" s="206"/>
      <c r="W19" s="189"/>
      <c r="X19" s="999"/>
      <c r="Y19" s="999"/>
      <c r="Z19" s="999"/>
      <c r="AA19" s="999"/>
      <c r="AB19" s="999"/>
      <c r="AC19" s="999"/>
      <c r="AD19" s="999"/>
      <c r="AE19" s="999"/>
      <c r="AF19" s="999"/>
      <c r="AG19" s="999"/>
      <c r="AH19" s="999"/>
      <c r="AI19" s="999"/>
      <c r="AJ19" s="999"/>
      <c r="AK19" s="999"/>
      <c r="AL19" s="189"/>
      <c r="AM19" s="242"/>
      <c r="AN19" s="242"/>
      <c r="AO19" s="242"/>
      <c r="AP19" s="999"/>
      <c r="AQ19" s="189"/>
      <c r="AR19" s="189"/>
      <c r="AS19" s="189"/>
      <c r="AT19" s="189"/>
      <c r="AU19" s="189"/>
      <c r="AV19" s="189"/>
      <c r="AW19" s="189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106"/>
      <c r="C20" s="927"/>
      <c r="D20"/>
      <c r="E20" s="933"/>
      <c r="F20"/>
      <c r="G20" s="929"/>
      <c r="H20" s="929"/>
      <c r="I20" s="929"/>
      <c r="J20" s="929"/>
      <c r="K20" s="929"/>
      <c r="L20" s="929"/>
      <c r="M20" s="929"/>
      <c r="N20"/>
      <c r="O20"/>
      <c r="P20"/>
      <c r="S20" s="189"/>
      <c r="T20" s="189"/>
      <c r="U20" s="189"/>
      <c r="V20" s="206"/>
      <c r="W20" s="174"/>
      <c r="X20" s="157"/>
      <c r="Y20" s="1039"/>
      <c r="Z20" s="1040"/>
      <c r="AA20" s="1039"/>
      <c r="AB20" s="1041"/>
      <c r="AC20" s="1039"/>
      <c r="AD20" s="1039"/>
      <c r="AE20" s="1040"/>
      <c r="AF20" s="1040"/>
      <c r="AG20" s="1039"/>
      <c r="AH20" s="1042"/>
      <c r="AI20" s="1039"/>
      <c r="AJ20" s="1039"/>
      <c r="AK20" s="1039"/>
      <c r="AL20" s="189"/>
      <c r="AM20" s="189"/>
      <c r="AN20" s="242"/>
      <c r="AO20" s="242"/>
      <c r="AP20" s="999"/>
      <c r="AQ20" s="189"/>
      <c r="AR20" s="158"/>
      <c r="AS20" s="174"/>
      <c r="AT20" s="174"/>
      <c r="AU20" s="170"/>
      <c r="AV20" s="170"/>
      <c r="AW20" s="170"/>
      <c r="AX20" s="16"/>
      <c r="AY20" s="16"/>
      <c r="AZ20" s="16"/>
      <c r="BA20" s="16"/>
      <c r="BB20" s="16"/>
      <c r="BC20" s="16"/>
      <c r="BD20" s="16"/>
      <c r="BE20" s="16"/>
      <c r="BF20" s="16"/>
      <c r="BG20" s="16"/>
    </row>
    <row r="21" spans="2:60" ht="18" customHeight="1">
      <c r="B21" s="938" t="s">
        <v>520</v>
      </c>
      <c r="C21" s="938"/>
      <c r="D21" s="927"/>
      <c r="E21" s="2"/>
      <c r="F21" s="6"/>
      <c r="G21" s="6"/>
      <c r="H21" s="9"/>
      <c r="I21"/>
      <c r="J21" s="911"/>
      <c r="K21"/>
      <c r="L21" s="159"/>
      <c r="M21"/>
      <c r="N21"/>
      <c r="O21" s="704"/>
      <c r="S21" s="189"/>
      <c r="T21" s="189"/>
      <c r="U21" s="189"/>
      <c r="V21" s="206"/>
      <c r="W21" s="509"/>
      <c r="X21" s="158"/>
      <c r="Y21" s="546"/>
      <c r="Z21" s="546"/>
      <c r="AA21" s="546"/>
      <c r="AB21" s="1041"/>
      <c r="AC21" s="1043"/>
      <c r="AD21" s="1043"/>
      <c r="AE21" s="1043"/>
      <c r="AF21" s="1043"/>
      <c r="AG21" s="546"/>
      <c r="AH21" s="1044"/>
      <c r="AI21" s="546"/>
      <c r="AJ21" s="546"/>
      <c r="AK21" s="1039"/>
      <c r="AL21" s="189"/>
      <c r="AM21" s="189"/>
      <c r="AN21" s="243"/>
      <c r="AO21" s="242"/>
      <c r="AP21" s="999"/>
      <c r="AQ21" s="189"/>
      <c r="AR21" s="189"/>
      <c r="AS21" s="189"/>
      <c r="AT21" s="189"/>
      <c r="AU21" s="189"/>
      <c r="AV21" s="189"/>
      <c r="AW21" s="189"/>
      <c r="AX21" s="11"/>
      <c r="AY21" s="11"/>
      <c r="AZ21" s="11"/>
      <c r="BA21" s="11"/>
      <c r="BB21" s="11"/>
      <c r="BC21" s="11"/>
      <c r="BD21" s="11"/>
      <c r="BE21" s="11"/>
      <c r="BF21" s="11"/>
      <c r="BG21" s="11"/>
    </row>
    <row r="22" spans="2:60" ht="13.5" customHeight="1">
      <c r="B22" s="939"/>
      <c r="C22" s="106"/>
      <c r="D22" s="927"/>
      <c r="E22"/>
      <c r="F22"/>
      <c r="G22" s="9"/>
      <c r="H22" s="9"/>
      <c r="I22"/>
      <c r="J22" s="911"/>
      <c r="K22" s="12"/>
      <c r="M22"/>
      <c r="N22" s="940"/>
      <c r="O22" s="364"/>
      <c r="P22" s="941"/>
      <c r="S22" s="189"/>
      <c r="T22" s="189"/>
      <c r="U22" s="189"/>
      <c r="V22" s="206"/>
      <c r="W22" s="174"/>
      <c r="X22" s="158"/>
      <c r="Y22" s="207"/>
      <c r="Z22" s="207"/>
      <c r="AA22" s="419"/>
      <c r="AB22" s="366"/>
      <c r="AC22" s="207"/>
      <c r="AD22" s="369"/>
      <c r="AE22" s="369"/>
      <c r="AF22" s="369"/>
      <c r="AG22" s="369"/>
      <c r="AH22" s="369"/>
      <c r="AI22" s="369"/>
      <c r="AJ22" s="369"/>
      <c r="AK22" s="218"/>
      <c r="AL22" s="189"/>
      <c r="AM22" s="189"/>
      <c r="AN22" s="242"/>
      <c r="AO22" s="242"/>
      <c r="AP22" s="999"/>
      <c r="AQ22" s="189"/>
      <c r="AR22" s="189"/>
      <c r="AS22" s="189"/>
      <c r="AT22" s="189"/>
      <c r="AU22" s="189"/>
      <c r="AV22" s="189"/>
      <c r="AW22" s="189"/>
      <c r="AX22" s="11"/>
      <c r="AY22" s="11"/>
      <c r="AZ22" s="11"/>
      <c r="BA22" s="11"/>
      <c r="BB22" s="11"/>
      <c r="BC22" s="11"/>
      <c r="BD22" s="11"/>
      <c r="BE22" s="11"/>
      <c r="BF22" s="11"/>
      <c r="BG22" s="11"/>
    </row>
    <row r="23" spans="2:60" ht="18.75" customHeight="1">
      <c r="B23" s="165"/>
      <c r="C23" s="26" t="s">
        <v>594</v>
      </c>
      <c r="E23"/>
      <c r="G23" s="9"/>
      <c r="H23" s="2"/>
      <c r="I23"/>
      <c r="J23" s="911"/>
      <c r="K23"/>
      <c r="L23"/>
      <c r="N23" s="90"/>
      <c r="O23" s="106"/>
      <c r="P23" s="942"/>
      <c r="R23" s="11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242"/>
      <c r="AO23" s="242"/>
      <c r="AP23" s="999"/>
      <c r="AQ23" s="189"/>
      <c r="AR23" s="189"/>
      <c r="AS23" s="189"/>
      <c r="AT23" s="189"/>
      <c r="AU23" s="189"/>
      <c r="AV23" s="189"/>
      <c r="AW23" s="189"/>
      <c r="AX23" s="11"/>
      <c r="AY23" s="11"/>
      <c r="AZ23" s="11"/>
      <c r="BA23" s="11"/>
      <c r="BB23" s="11"/>
      <c r="BC23" s="11"/>
      <c r="BD23" s="11"/>
      <c r="BE23" s="11"/>
      <c r="BF23" s="11"/>
      <c r="BG23" s="11"/>
    </row>
    <row r="24" spans="2:60" ht="17.25" customHeight="1">
      <c r="B24" s="943"/>
      <c r="C24" s="942"/>
      <c r="D24" s="942"/>
      <c r="E24" s="911"/>
      <c r="F24" s="911"/>
      <c r="G24" s="911"/>
      <c r="H24" s="933"/>
      <c r="I24" s="106"/>
      <c r="J24" s="911"/>
      <c r="K24"/>
      <c r="L24"/>
      <c r="N24" s="933"/>
      <c r="O24" s="106"/>
      <c r="P24" s="933"/>
      <c r="R24" s="999"/>
      <c r="S24" s="189"/>
      <c r="T24" s="999"/>
      <c r="U24" s="999"/>
      <c r="V24" s="223"/>
      <c r="W24" s="174"/>
      <c r="X24" s="188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212"/>
      <c r="AJ24" s="212"/>
      <c r="AK24" s="189"/>
      <c r="AL24" s="189"/>
      <c r="AM24" s="189"/>
      <c r="AN24" s="242"/>
      <c r="AO24" s="242"/>
      <c r="AP24" s="999"/>
      <c r="AQ24" s="189"/>
      <c r="AR24" s="189"/>
      <c r="AS24" s="189"/>
      <c r="AT24" s="189"/>
      <c r="AU24" s="189"/>
      <c r="AV24" s="189"/>
      <c r="AW24" s="189"/>
      <c r="AX24" s="11"/>
      <c r="AY24" s="11"/>
      <c r="AZ24" s="11"/>
      <c r="BA24" s="11"/>
      <c r="BB24" s="11"/>
      <c r="BC24" s="11"/>
      <c r="BD24" s="11"/>
      <c r="BE24" s="11"/>
      <c r="BF24" s="11"/>
      <c r="BG24" s="11"/>
    </row>
    <row r="25" spans="2:60" ht="18" customHeight="1">
      <c r="C25" s="942"/>
      <c r="D25"/>
      <c r="E25"/>
      <c r="F25"/>
      <c r="G25"/>
      <c r="H25" s="944"/>
      <c r="I25" s="106"/>
      <c r="J25" s="911"/>
      <c r="K25"/>
      <c r="L25"/>
      <c r="M25"/>
      <c r="N25"/>
      <c r="O25"/>
      <c r="P25"/>
      <c r="S25" s="189"/>
      <c r="T25" s="189"/>
      <c r="U25" s="189"/>
      <c r="V25" s="206"/>
      <c r="W25" s="174"/>
      <c r="X25" s="188"/>
      <c r="Y25" s="189"/>
      <c r="Z25" s="189"/>
      <c r="AA25" s="189"/>
      <c r="AB25" s="189"/>
      <c r="AC25" s="189"/>
      <c r="AD25" s="189"/>
      <c r="AE25" s="189"/>
      <c r="AF25" s="417"/>
      <c r="AG25" s="248"/>
      <c r="AH25" s="418"/>
      <c r="AI25" s="212"/>
      <c r="AJ25" s="212"/>
      <c r="AK25" s="189"/>
      <c r="AL25" s="189"/>
      <c r="AM25" s="189"/>
      <c r="AN25" s="242"/>
      <c r="AO25" s="242"/>
      <c r="AP25" s="999"/>
      <c r="AQ25" s="170"/>
      <c r="AR25" s="170"/>
      <c r="AS25" s="170"/>
      <c r="AT25" s="170"/>
      <c r="AU25" s="170"/>
      <c r="AV25" s="170"/>
      <c r="AW25" s="170"/>
      <c r="AX25" s="16"/>
      <c r="AY25" s="16"/>
      <c r="AZ25" s="16"/>
      <c r="BA25" s="16"/>
      <c r="BB25" s="16"/>
      <c r="BC25" s="11"/>
      <c r="BD25" s="11"/>
      <c r="BE25" s="11"/>
      <c r="BF25" s="11"/>
      <c r="BG25" s="11"/>
    </row>
    <row r="26" spans="2:60" ht="13.5" customHeight="1">
      <c r="B26" s="933"/>
      <c r="C26" s="106"/>
      <c r="D26" s="159" t="s">
        <v>401</v>
      </c>
      <c r="F26"/>
      <c r="H26"/>
      <c r="I26" s="12" t="s">
        <v>402</v>
      </c>
      <c r="K26" s="945"/>
      <c r="L26" s="945"/>
      <c r="M26" s="945"/>
      <c r="O26" s="106"/>
      <c r="P26" s="927"/>
      <c r="S26" s="189"/>
      <c r="T26" s="189"/>
      <c r="U26" s="189"/>
      <c r="V26" s="206"/>
      <c r="W26" s="174"/>
      <c r="X26" s="170"/>
      <c r="Y26" s="189"/>
      <c r="Z26" s="189"/>
      <c r="AA26" s="189"/>
      <c r="AB26" s="189"/>
      <c r="AC26" s="189"/>
      <c r="AD26" s="189"/>
      <c r="AE26" s="189"/>
      <c r="AF26" s="223"/>
      <c r="AG26" s="174"/>
      <c r="AH26" s="188"/>
      <c r="AI26" s="212"/>
      <c r="AJ26" s="189"/>
      <c r="AK26" s="189"/>
      <c r="AL26" s="189"/>
      <c r="AM26" s="189"/>
      <c r="AN26" s="242"/>
      <c r="AO26" s="242"/>
      <c r="AP26" s="999"/>
      <c r="AQ26" s="189"/>
      <c r="AR26" s="189"/>
      <c r="AS26" s="189"/>
      <c r="AT26" s="189"/>
      <c r="AU26" s="189"/>
      <c r="AV26" s="189"/>
      <c r="AW26" s="189"/>
      <c r="AX26" s="11"/>
      <c r="AY26" s="11"/>
      <c r="AZ26" s="11"/>
      <c r="BA26" s="11"/>
      <c r="BB26" s="11"/>
      <c r="BC26" s="11"/>
      <c r="BD26" s="11"/>
      <c r="BE26" s="11"/>
      <c r="BF26" s="11"/>
      <c r="BG26" s="11"/>
    </row>
    <row r="27" spans="2:60" ht="15.75" customHeight="1">
      <c r="B27" s="944"/>
      <c r="C27" s="106"/>
      <c r="D27" s="927"/>
      <c r="E27"/>
      <c r="F27"/>
      <c r="G27"/>
      <c r="H27"/>
      <c r="I27"/>
      <c r="J27"/>
      <c r="K27" s="945"/>
      <c r="L27" s="945"/>
      <c r="M27" s="946"/>
      <c r="N27" s="933"/>
      <c r="O27" s="106"/>
      <c r="P27" s="927"/>
      <c r="S27" s="189"/>
      <c r="T27" s="189"/>
      <c r="U27" s="189"/>
      <c r="V27" s="206"/>
      <c r="W27" s="174"/>
      <c r="X27" s="170"/>
      <c r="Y27" s="189"/>
      <c r="Z27" s="189"/>
      <c r="AA27" s="189"/>
      <c r="AB27" s="189"/>
      <c r="AC27" s="189"/>
      <c r="AD27" s="189"/>
      <c r="AE27" s="189"/>
      <c r="AF27" s="206"/>
      <c r="AG27" s="174"/>
      <c r="AH27" s="206"/>
      <c r="AI27" s="212"/>
      <c r="AJ27" s="189"/>
      <c r="AK27" s="189"/>
      <c r="AL27" s="189"/>
      <c r="AM27" s="189"/>
      <c r="AN27" s="170"/>
      <c r="AO27" s="170"/>
      <c r="AP27" s="999"/>
      <c r="AQ27" s="198"/>
      <c r="AR27" s="198"/>
      <c r="AS27" s="158"/>
      <c r="AT27" s="174"/>
      <c r="AU27" s="174"/>
      <c r="AV27" s="170"/>
      <c r="AW27" s="170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50"/>
    </row>
    <row r="28" spans="2:60" ht="15.75" customHeight="1">
      <c r="C28" s="104"/>
      <c r="D28"/>
      <c r="E28"/>
      <c r="F28"/>
      <c r="G28"/>
      <c r="H28"/>
      <c r="I28"/>
      <c r="J28" s="927"/>
      <c r="K28" s="945"/>
      <c r="L28" s="945"/>
      <c r="M28" s="945"/>
      <c r="N28" s="933"/>
      <c r="O28" s="106"/>
      <c r="P28" s="927"/>
      <c r="S28" s="189"/>
      <c r="T28" s="189"/>
      <c r="U28" s="189"/>
      <c r="V28" s="206"/>
      <c r="W28" s="174"/>
      <c r="X28" s="170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045"/>
      <c r="AJ28" s="189"/>
      <c r="AK28" s="189"/>
      <c r="AL28" s="189"/>
      <c r="AM28" s="189"/>
      <c r="AN28" s="170"/>
      <c r="AO28" s="170"/>
      <c r="AP28" s="999"/>
      <c r="AQ28" s="189"/>
      <c r="AR28" s="189"/>
      <c r="AS28" s="189"/>
      <c r="AT28" s="189"/>
      <c r="AU28" s="189"/>
      <c r="AV28" s="189"/>
      <c r="AW28" s="189"/>
      <c r="AX28" s="11"/>
      <c r="AY28" s="11"/>
      <c r="AZ28" s="11"/>
      <c r="BA28" s="11"/>
      <c r="BB28" s="11"/>
      <c r="BC28" s="11"/>
      <c r="BD28" s="11"/>
      <c r="BE28" s="11"/>
      <c r="BF28" s="11"/>
      <c r="BG28" s="11"/>
    </row>
    <row r="29" spans="2:60" ht="13.5" customHeight="1">
      <c r="D29"/>
      <c r="E29"/>
      <c r="F29" s="30"/>
      <c r="G29" s="947"/>
      <c r="H29"/>
      <c r="I29" s="30"/>
      <c r="J29" s="30"/>
      <c r="K29" s="945"/>
      <c r="L29" s="945"/>
      <c r="M29" s="945"/>
      <c r="N29" s="944"/>
      <c r="O29" s="106"/>
      <c r="P29" s="927"/>
      <c r="S29" s="189"/>
      <c r="T29" s="189"/>
      <c r="U29" s="189"/>
      <c r="V29" s="349"/>
      <c r="W29" s="174"/>
      <c r="X29" s="170"/>
      <c r="Y29" s="189"/>
      <c r="Z29" s="189"/>
      <c r="AA29" s="189"/>
      <c r="AB29" s="189"/>
      <c r="AC29" s="189"/>
      <c r="AD29" s="189"/>
      <c r="AE29" s="189"/>
      <c r="AF29" s="206"/>
      <c r="AG29" s="174"/>
      <c r="AH29" s="170"/>
      <c r="AI29" s="170"/>
      <c r="AJ29" s="189"/>
      <c r="AK29" s="189"/>
      <c r="AL29" s="189"/>
      <c r="AM29" s="189"/>
      <c r="AN29" s="170"/>
      <c r="AO29" s="170"/>
      <c r="AP29" s="999"/>
      <c r="AQ29" s="189"/>
      <c r="AR29" s="189"/>
      <c r="AS29" s="189"/>
      <c r="AT29" s="189"/>
      <c r="AU29" s="189"/>
      <c r="AV29" s="189"/>
      <c r="AW29" s="189"/>
      <c r="AX29" s="11"/>
      <c r="AY29" s="11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C30" s="948" t="s">
        <v>405</v>
      </c>
      <c r="E30"/>
      <c r="G30"/>
      <c r="H30"/>
      <c r="I30"/>
      <c r="J30"/>
      <c r="K30" s="945"/>
      <c r="L30" s="949"/>
      <c r="M30" s="945"/>
      <c r="N30" s="950"/>
      <c r="O30"/>
      <c r="P30" s="104"/>
      <c r="S30" s="280"/>
      <c r="T30" s="280"/>
      <c r="U30" s="280"/>
      <c r="V30" s="280"/>
      <c r="W30" s="337"/>
      <c r="X30" s="1046"/>
      <c r="Y30" s="280"/>
      <c r="Z30" s="337"/>
      <c r="AA30" s="337"/>
      <c r="AB30" s="280"/>
      <c r="AC30" s="1047"/>
      <c r="AD30" s="280"/>
      <c r="AE30" s="280"/>
      <c r="AF30" s="206"/>
      <c r="AG30" s="174"/>
      <c r="AH30" s="170"/>
      <c r="AI30" s="158"/>
      <c r="AJ30" s="158"/>
      <c r="AK30" s="189"/>
      <c r="AL30" s="189"/>
      <c r="AM30" s="189"/>
      <c r="AN30" s="170"/>
      <c r="AO30" s="170"/>
      <c r="AP30" s="158"/>
      <c r="AQ30" s="189"/>
      <c r="AR30" s="189"/>
      <c r="AS30" s="189"/>
      <c r="AT30" s="189"/>
      <c r="AU30" s="189"/>
      <c r="AV30" s="189"/>
      <c r="AW30" s="189"/>
      <c r="AX30" s="11"/>
      <c r="AY30" s="11"/>
      <c r="AZ30" s="11"/>
      <c r="BA30" s="11"/>
      <c r="BB30" s="11"/>
      <c r="BC30" s="11"/>
      <c r="BD30" s="11"/>
      <c r="BE30" s="11"/>
      <c r="BF30" s="11"/>
      <c r="BG30" s="11"/>
    </row>
    <row r="31" spans="2:60" ht="12.75" customHeight="1">
      <c r="D31"/>
      <c r="E31"/>
      <c r="F31"/>
      <c r="G31"/>
      <c r="H31"/>
      <c r="I31"/>
      <c r="J31"/>
      <c r="K31" s="951"/>
      <c r="L31" s="106"/>
      <c r="M31" s="927"/>
      <c r="N31" s="933"/>
      <c r="O31" s="106"/>
      <c r="P31" s="927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206"/>
      <c r="AG31" s="174"/>
      <c r="AH31" s="170"/>
      <c r="AI31" s="170"/>
      <c r="AJ31" s="189"/>
      <c r="AK31" s="189"/>
      <c r="AL31" s="189"/>
      <c r="AM31" s="189"/>
      <c r="AN31" s="170"/>
      <c r="AO31" s="170"/>
      <c r="AP31" s="1048"/>
      <c r="AQ31" s="189"/>
      <c r="AR31" s="189"/>
      <c r="AS31" s="189"/>
      <c r="AT31" s="189"/>
      <c r="AU31" s="189"/>
      <c r="AV31" s="189"/>
      <c r="AW31" s="189"/>
      <c r="AX31" s="11"/>
      <c r="AY31" s="11"/>
      <c r="AZ31" s="11"/>
      <c r="BA31" s="11"/>
      <c r="BB31" s="11"/>
      <c r="BC31" s="11"/>
      <c r="BD31" s="11"/>
      <c r="BE31" s="11"/>
      <c r="BF31" s="11"/>
      <c r="BG31" s="11"/>
    </row>
    <row r="32" spans="2:60" ht="15.75" customHeight="1">
      <c r="D32"/>
      <c r="E32"/>
      <c r="F32"/>
      <c r="G32"/>
      <c r="H32"/>
      <c r="I32"/>
      <c r="J32"/>
      <c r="K32"/>
      <c r="L32" s="59"/>
      <c r="M32"/>
      <c r="N32" s="952"/>
      <c r="O32" s="106"/>
      <c r="P32" s="927"/>
      <c r="S32" s="189"/>
      <c r="T32" s="189"/>
      <c r="U32" s="189"/>
      <c r="V32" s="337"/>
      <c r="W32" s="337"/>
      <c r="X32" s="189"/>
      <c r="Y32" s="337"/>
      <c r="Z32" s="337"/>
      <c r="AA32" s="189"/>
      <c r="AB32" s="174"/>
      <c r="AC32" s="189"/>
      <c r="AD32" s="189"/>
      <c r="AE32" s="189"/>
      <c r="AF32" s="349"/>
      <c r="AG32" s="174"/>
      <c r="AH32" s="170"/>
      <c r="AI32" s="170"/>
      <c r="AJ32" s="189"/>
      <c r="AK32" s="189"/>
      <c r="AL32" s="189"/>
      <c r="AM32" s="189"/>
      <c r="AN32" s="170"/>
      <c r="AO32" s="170"/>
      <c r="AP32" s="1048"/>
      <c r="AQ32" s="189"/>
      <c r="AR32" s="189"/>
      <c r="AS32" s="189"/>
      <c r="AT32" s="189"/>
      <c r="AU32" s="189"/>
      <c r="AV32" s="189"/>
      <c r="AW32" s="189"/>
      <c r="AX32" s="11"/>
      <c r="AY32" s="11"/>
      <c r="AZ32" s="11"/>
      <c r="BA32" s="11"/>
      <c r="BB32" s="11"/>
      <c r="BC32" s="11"/>
      <c r="BD32" s="11"/>
      <c r="BE32" s="11"/>
      <c r="BF32" s="11"/>
      <c r="BG32" s="11"/>
    </row>
    <row r="33" spans="2:59" ht="14.25" customHeight="1">
      <c r="D33"/>
      <c r="E33"/>
      <c r="F33"/>
      <c r="G33"/>
      <c r="H33"/>
      <c r="I33"/>
      <c r="J33"/>
      <c r="K33"/>
      <c r="L33"/>
      <c r="M33"/>
      <c r="N33" s="952"/>
      <c r="O33" s="106"/>
      <c r="P33" s="927"/>
      <c r="S33" s="1049"/>
      <c r="T33" s="1050"/>
      <c r="U33" s="1051"/>
      <c r="V33" s="1052"/>
      <c r="W33" s="1053"/>
      <c r="X33" s="1053"/>
      <c r="Y33" s="1053"/>
      <c r="Z33" s="1053"/>
      <c r="AA33" s="1053"/>
      <c r="AB33" s="1053"/>
      <c r="AC33" s="1049"/>
      <c r="AD33" s="1049"/>
      <c r="AE33" s="1038"/>
      <c r="AF33" s="211"/>
      <c r="AG33" s="189"/>
      <c r="AH33" s="205"/>
      <c r="AI33" s="170"/>
      <c r="AJ33" s="189"/>
      <c r="AK33" s="189"/>
      <c r="AL33" s="189"/>
      <c r="AM33" s="189"/>
      <c r="AN33" s="170"/>
      <c r="AO33" s="170"/>
      <c r="AP33" s="999"/>
      <c r="AQ33" s="189"/>
      <c r="AR33" s="189"/>
      <c r="AS33" s="189"/>
      <c r="AT33" s="189"/>
      <c r="AU33" s="189"/>
      <c r="AV33" s="189"/>
      <c r="AW33" s="189"/>
      <c r="AX33" s="11"/>
      <c r="AY33" s="11"/>
      <c r="AZ33" s="11"/>
      <c r="BA33" s="11"/>
      <c r="BB33" s="11"/>
      <c r="BC33" s="11"/>
      <c r="BD33" s="11"/>
      <c r="BE33" s="11"/>
      <c r="BF33" s="11"/>
      <c r="BG33" s="11"/>
    </row>
    <row r="34" spans="2:59" ht="17.25" customHeight="1">
      <c r="D34"/>
      <c r="E34"/>
      <c r="F34"/>
      <c r="G34"/>
      <c r="H34"/>
      <c r="I34"/>
      <c r="J34"/>
      <c r="K34" s="106"/>
      <c r="L34"/>
      <c r="M34"/>
      <c r="N34" s="165"/>
      <c r="O34" s="106"/>
      <c r="P34" s="927"/>
      <c r="S34" s="315"/>
      <c r="T34" s="315"/>
      <c r="U34" s="315"/>
      <c r="V34" s="1054"/>
      <c r="W34" s="315"/>
      <c r="X34" s="315"/>
      <c r="Y34" s="315"/>
      <c r="Z34" s="315"/>
      <c r="AA34" s="315"/>
      <c r="AB34" s="315"/>
      <c r="AC34" s="315"/>
      <c r="AD34" s="315"/>
      <c r="AE34" s="315"/>
      <c r="AF34" s="206"/>
      <c r="AG34" s="174"/>
      <c r="AH34" s="170"/>
      <c r="AI34" s="1045"/>
      <c r="AJ34" s="189"/>
      <c r="AK34" s="189"/>
      <c r="AL34" s="189"/>
      <c r="AM34" s="189"/>
      <c r="AN34" s="1055"/>
      <c r="AO34" s="170"/>
      <c r="AP34" s="999"/>
      <c r="AQ34" s="189"/>
      <c r="AR34" s="189"/>
      <c r="AS34" s="189"/>
      <c r="AT34" s="189"/>
      <c r="AU34" s="189"/>
      <c r="AV34" s="189"/>
      <c r="AW34" s="189"/>
      <c r="AX34" s="11"/>
      <c r="AY34" s="11"/>
      <c r="AZ34" s="11"/>
      <c r="BA34" s="11"/>
      <c r="BB34" s="11"/>
      <c r="BC34" s="11"/>
      <c r="BD34" s="11"/>
      <c r="BE34" s="11"/>
      <c r="BF34" s="11"/>
      <c r="BG34" s="11"/>
    </row>
    <row r="35" spans="2:59" ht="17.25" customHeight="1">
      <c r="B35" s="953"/>
      <c r="C35" s="954"/>
      <c r="D35" s="955"/>
      <c r="E35" s="956"/>
      <c r="F35" s="58"/>
      <c r="G35" s="58"/>
      <c r="H35" s="58"/>
      <c r="I35" s="58"/>
      <c r="J35" s="58"/>
      <c r="K35" s="58"/>
      <c r="L35" s="953"/>
      <c r="M35" s="953"/>
      <c r="N35" s="943"/>
      <c r="O35" s="106"/>
      <c r="P35" s="927"/>
      <c r="S35" s="206"/>
      <c r="T35" s="999"/>
      <c r="U35" s="999"/>
      <c r="V35" s="242"/>
      <c r="W35" s="242"/>
      <c r="X35" s="242"/>
      <c r="Y35" s="198"/>
      <c r="Z35" s="198"/>
      <c r="AA35" s="1000"/>
      <c r="AB35" s="242"/>
      <c r="AC35" s="242"/>
      <c r="AD35" s="198"/>
      <c r="AE35" s="369"/>
      <c r="AF35" s="416"/>
      <c r="AG35" s="174"/>
      <c r="AH35" s="170"/>
      <c r="AI35" s="1045"/>
      <c r="AJ35" s="189"/>
      <c r="AK35" s="189"/>
      <c r="AL35" s="189"/>
      <c r="AM35" s="189"/>
      <c r="AN35" s="170"/>
      <c r="AO35" s="170"/>
      <c r="AP35" s="999"/>
      <c r="AQ35" s="189"/>
      <c r="AR35" s="189"/>
      <c r="AS35" s="189"/>
      <c r="AT35" s="189"/>
      <c r="AU35" s="189"/>
      <c r="AV35" s="189"/>
      <c r="AW35" s="189"/>
      <c r="AX35" s="11"/>
      <c r="AY35" s="11"/>
      <c r="AZ35" s="11"/>
      <c r="BA35" s="11"/>
      <c r="BB35" s="11"/>
      <c r="BC35" s="11"/>
      <c r="BD35" s="11"/>
      <c r="BE35" s="11"/>
      <c r="BF35" s="11"/>
      <c r="BG35" s="11"/>
    </row>
    <row r="36" spans="2:59" ht="13.5" customHeight="1">
      <c r="B36" s="34"/>
      <c r="C36" s="34"/>
      <c r="D36" s="34"/>
      <c r="E36" s="957"/>
      <c r="F36" s="34"/>
      <c r="G36" s="34"/>
      <c r="H36" s="34"/>
      <c r="I36" s="34"/>
      <c r="J36" s="34"/>
      <c r="K36" s="34"/>
      <c r="L36" s="34"/>
      <c r="M36" s="34"/>
      <c r="N36" s="165"/>
      <c r="O36" s="106"/>
      <c r="P36" s="927"/>
      <c r="S36" s="1056"/>
      <c r="T36" s="1056"/>
      <c r="U36" s="1056"/>
      <c r="V36" s="1057"/>
      <c r="W36" s="1056"/>
      <c r="X36" s="1056"/>
      <c r="Y36" s="1056"/>
      <c r="Z36" s="1056"/>
      <c r="AA36" s="1056"/>
      <c r="AB36" s="1058"/>
      <c r="AC36" s="1056"/>
      <c r="AD36" s="1056"/>
      <c r="AE36" s="1056"/>
      <c r="AF36" s="416"/>
      <c r="AG36" s="174"/>
      <c r="AH36" s="170"/>
      <c r="AI36" s="170"/>
      <c r="AJ36" s="189"/>
      <c r="AK36" s="189"/>
      <c r="AL36" s="189"/>
      <c r="AM36" s="189"/>
      <c r="AN36" s="170"/>
      <c r="AO36" s="170"/>
      <c r="AP36" s="999"/>
      <c r="AQ36" s="189"/>
      <c r="AR36" s="189"/>
      <c r="AS36" s="189"/>
      <c r="AT36" s="189"/>
      <c r="AU36" s="189"/>
      <c r="AV36" s="189"/>
      <c r="AW36" s="189"/>
      <c r="AX36" s="11"/>
      <c r="AY36" s="11"/>
      <c r="AZ36" s="11"/>
      <c r="BA36" s="11"/>
      <c r="BB36" s="11"/>
      <c r="BC36" s="11"/>
      <c r="BD36" s="11"/>
      <c r="BE36" s="11"/>
      <c r="BF36" s="11"/>
      <c r="BG36" s="11"/>
    </row>
    <row r="37" spans="2:59" ht="15" customHeight="1">
      <c r="B37" s="945"/>
      <c r="C37" s="945"/>
      <c r="D37" s="949"/>
      <c r="E37" s="958"/>
      <c r="F37" s="945"/>
      <c r="G37" s="937"/>
      <c r="H37" s="937"/>
      <c r="I37" s="937"/>
      <c r="J37" s="937"/>
      <c r="K37" s="937"/>
      <c r="L37" s="937"/>
      <c r="M37" s="937"/>
      <c r="N37" s="165"/>
      <c r="O37" s="106"/>
      <c r="P37" s="927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208"/>
      <c r="AG37" s="174"/>
      <c r="AH37" s="170"/>
      <c r="AI37" s="170"/>
      <c r="AJ37" s="189"/>
      <c r="AK37" s="189"/>
      <c r="AL37" s="189"/>
      <c r="AM37" s="189"/>
      <c r="AN37" s="170"/>
      <c r="AO37" s="170"/>
      <c r="AP37" s="999"/>
      <c r="AQ37" s="189"/>
      <c r="AR37" s="189"/>
      <c r="AS37" s="189"/>
      <c r="AT37" s="189"/>
      <c r="AU37" s="189"/>
      <c r="AV37" s="189"/>
      <c r="AW37" s="189"/>
      <c r="AX37" s="11"/>
      <c r="AY37" s="11"/>
      <c r="AZ37" s="11"/>
      <c r="BA37" s="11"/>
      <c r="BB37" s="11"/>
      <c r="BC37" s="11"/>
      <c r="BD37" s="11"/>
      <c r="BE37" s="11"/>
      <c r="BF37" s="11"/>
      <c r="BG37" s="11"/>
    </row>
    <row r="38" spans="2:59" ht="14.25" customHeight="1">
      <c r="B38" s="959"/>
      <c r="C38" s="959"/>
      <c r="D38" s="959"/>
      <c r="E38" s="960"/>
      <c r="F38" s="959"/>
      <c r="G38" s="959"/>
      <c r="H38" s="961"/>
      <c r="I38" s="959"/>
      <c r="J38" s="961"/>
      <c r="K38" s="961"/>
      <c r="L38" s="959"/>
      <c r="M38" s="959"/>
      <c r="N38" s="950"/>
      <c r="O38"/>
      <c r="P38"/>
      <c r="S38" s="189"/>
      <c r="T38" s="189"/>
      <c r="U38" s="189"/>
      <c r="V38" s="189"/>
      <c r="W38" s="189"/>
      <c r="X38" s="189"/>
      <c r="Y38" s="189"/>
      <c r="Z38" s="189"/>
      <c r="AA38" s="189"/>
      <c r="AB38" s="1047"/>
      <c r="AC38" s="189"/>
      <c r="AD38" s="1047"/>
      <c r="AE38" s="189"/>
      <c r="AF38" s="384"/>
      <c r="AG38" s="174"/>
      <c r="AH38" s="170"/>
      <c r="AI38" s="170"/>
      <c r="AJ38" s="189"/>
      <c r="AK38" s="189"/>
      <c r="AL38" s="189"/>
      <c r="AM38" s="189"/>
      <c r="AN38" s="1059"/>
      <c r="AO38" s="1059"/>
      <c r="AP38" s="999"/>
      <c r="AQ38" s="189"/>
      <c r="AR38" s="189"/>
      <c r="AS38" s="189"/>
      <c r="AT38" s="189"/>
      <c r="AU38" s="189"/>
      <c r="AV38" s="189"/>
      <c r="AW38" s="189"/>
      <c r="AX38" s="11"/>
      <c r="AY38" s="11"/>
      <c r="AZ38" s="11"/>
      <c r="BA38" s="11"/>
      <c r="BB38" s="11"/>
      <c r="BC38" s="11"/>
      <c r="BD38" s="11"/>
      <c r="BE38" s="11"/>
      <c r="BF38" s="11"/>
      <c r="BG38" s="11"/>
    </row>
    <row r="39" spans="2:59" ht="15.75" customHeight="1">
      <c r="D39"/>
      <c r="E39"/>
      <c r="F39"/>
      <c r="G39"/>
      <c r="H39"/>
      <c r="I39"/>
      <c r="J39"/>
      <c r="K39"/>
      <c r="L39"/>
      <c r="M39"/>
      <c r="N39" s="90"/>
      <c r="O39" s="106"/>
      <c r="P39" s="962"/>
      <c r="S39" s="189"/>
      <c r="T39" s="189"/>
      <c r="U39" s="189"/>
      <c r="V39" s="1060"/>
      <c r="W39" s="189"/>
      <c r="X39" s="189"/>
      <c r="Y39" s="189"/>
      <c r="Z39" s="189"/>
      <c r="AA39" s="189"/>
      <c r="AB39" s="189"/>
      <c r="AC39" s="189"/>
      <c r="AD39" s="1047"/>
      <c r="AE39" s="189"/>
      <c r="AF39" s="209"/>
      <c r="AG39" s="174"/>
      <c r="AH39" s="170"/>
      <c r="AI39" s="170"/>
      <c r="AJ39" s="189"/>
      <c r="AK39" s="189"/>
      <c r="AL39" s="189"/>
      <c r="AM39" s="189"/>
      <c r="AN39" s="242"/>
      <c r="AO39" s="242"/>
      <c r="AP39" s="999"/>
      <c r="AQ39" s="189"/>
      <c r="AR39" s="189"/>
      <c r="AS39" s="189"/>
      <c r="AT39" s="189"/>
      <c r="AU39" s="189"/>
      <c r="AV39" s="189"/>
      <c r="AW39" s="189"/>
      <c r="AX39" s="11"/>
      <c r="AY39" s="11"/>
      <c r="AZ39" s="11"/>
      <c r="BA39" s="11"/>
      <c r="BB39" s="11"/>
      <c r="BC39" s="11"/>
      <c r="BD39" s="11"/>
      <c r="BE39" s="11"/>
      <c r="BF39" s="11"/>
      <c r="BG39" s="11"/>
    </row>
    <row r="40" spans="2:59" ht="15.75" customHeight="1">
      <c r="D40"/>
      <c r="E40"/>
      <c r="F40"/>
      <c r="G40"/>
      <c r="H40"/>
      <c r="I40"/>
      <c r="J40"/>
      <c r="K40" s="59"/>
      <c r="L40"/>
      <c r="M40" s="59"/>
      <c r="N40" s="963"/>
      <c r="O40" s="106"/>
      <c r="P40" s="927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209"/>
      <c r="AG40" s="174"/>
      <c r="AH40" s="170"/>
      <c r="AI40" s="170"/>
      <c r="AJ40" s="189"/>
      <c r="AK40" s="189"/>
      <c r="AL40" s="189"/>
      <c r="AM40" s="189"/>
      <c r="AN40" s="174"/>
      <c r="AO40" s="174"/>
      <c r="AP40" s="158"/>
      <c r="AQ40" s="189"/>
      <c r="AR40" s="189"/>
      <c r="AS40" s="189"/>
      <c r="AT40" s="189"/>
      <c r="AU40" s="189"/>
      <c r="AV40" s="189"/>
      <c r="AW40" s="189"/>
      <c r="AX40" s="11"/>
      <c r="AY40" s="11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>
      <c r="D41"/>
      <c r="E41" s="355"/>
      <c r="F41"/>
      <c r="G41"/>
      <c r="H41"/>
      <c r="I41"/>
      <c r="J41"/>
      <c r="K41"/>
      <c r="L41"/>
      <c r="M41" s="59"/>
      <c r="N41" s="933"/>
      <c r="O41" s="106"/>
      <c r="P41" s="927"/>
      <c r="S41" s="189"/>
      <c r="T41" s="189"/>
      <c r="U41" s="189"/>
      <c r="V41" s="349"/>
      <c r="W41" s="174"/>
      <c r="X41" s="170"/>
      <c r="Y41" s="189"/>
      <c r="Z41" s="189"/>
      <c r="AA41" s="189"/>
      <c r="AB41" s="189"/>
      <c r="AC41" s="189"/>
      <c r="AD41" s="189"/>
      <c r="AE41" s="189"/>
      <c r="AF41" s="211"/>
      <c r="AG41" s="189"/>
      <c r="AH41" s="189"/>
      <c r="AI41" s="170"/>
      <c r="AJ41" s="189"/>
      <c r="AK41" s="189"/>
      <c r="AL41" s="189"/>
      <c r="AM41" s="189"/>
      <c r="AN41" s="242"/>
      <c r="AO41" s="242"/>
      <c r="AP41" s="999"/>
      <c r="AQ41" s="189"/>
      <c r="AR41" s="189"/>
      <c r="AS41" s="189"/>
      <c r="AT41" s="189"/>
      <c r="AU41" s="189"/>
      <c r="AV41" s="189"/>
      <c r="AW41" s="189"/>
      <c r="AX41" s="11"/>
      <c r="AY41" s="11"/>
      <c r="AZ41" s="11"/>
      <c r="BA41" s="11"/>
      <c r="BB41" s="11"/>
      <c r="BC41" s="11"/>
      <c r="BD41" s="11"/>
      <c r="BE41" s="11"/>
      <c r="BF41" s="11"/>
      <c r="BG41" s="11"/>
    </row>
    <row r="42" spans="2:59" ht="15" customHeight="1">
      <c r="B42" s="950"/>
      <c r="D42"/>
      <c r="E42"/>
      <c r="F42"/>
      <c r="G42"/>
      <c r="H42"/>
      <c r="I42"/>
      <c r="J42"/>
      <c r="K42"/>
      <c r="L42"/>
      <c r="M42"/>
      <c r="N42" s="933"/>
      <c r="O42" s="106"/>
      <c r="P42" s="927"/>
      <c r="S42" s="280"/>
      <c r="T42" s="280"/>
      <c r="U42" s="280"/>
      <c r="V42" s="280"/>
      <c r="W42" s="337"/>
      <c r="X42" s="1046"/>
      <c r="Y42" s="280"/>
      <c r="Z42" s="337"/>
      <c r="AA42" s="337"/>
      <c r="AB42" s="280"/>
      <c r="AC42" s="1047"/>
      <c r="AD42" s="280"/>
      <c r="AE42" s="280"/>
      <c r="AF42" s="223"/>
      <c r="AG42" s="174"/>
      <c r="AH42" s="201"/>
      <c r="AI42" s="170"/>
      <c r="AJ42" s="189"/>
      <c r="AK42" s="189"/>
      <c r="AL42" s="189"/>
      <c r="AM42" s="189"/>
      <c r="AN42" s="242"/>
      <c r="AO42" s="242"/>
      <c r="AP42" s="999"/>
      <c r="AQ42" s="189"/>
      <c r="AR42" s="189"/>
      <c r="AS42" s="189"/>
      <c r="AT42" s="189"/>
      <c r="AU42" s="189"/>
      <c r="AV42" s="189"/>
      <c r="AW42" s="189"/>
      <c r="AX42" s="11"/>
      <c r="AY42" s="11"/>
      <c r="AZ42" s="11"/>
      <c r="BA42" s="11"/>
      <c r="BB42" s="11"/>
      <c r="BC42" s="11"/>
      <c r="BD42" s="11"/>
      <c r="BE42" s="11"/>
      <c r="BF42" s="11"/>
      <c r="BG42" s="11"/>
    </row>
    <row r="43" spans="2:59" ht="18.75" customHeight="1">
      <c r="D43" s="962"/>
      <c r="E43"/>
      <c r="F43"/>
      <c r="G43"/>
      <c r="H43"/>
      <c r="I43"/>
      <c r="J43"/>
      <c r="K43"/>
      <c r="L43"/>
      <c r="M43"/>
      <c r="N43" s="933"/>
      <c r="O43" s="106"/>
      <c r="P43" s="942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10"/>
      <c r="AG43" s="174"/>
      <c r="AH43" s="170"/>
      <c r="AI43" s="189"/>
      <c r="AJ43" s="189"/>
      <c r="AK43" s="189"/>
      <c r="AL43" s="189"/>
      <c r="AM43" s="189"/>
      <c r="AN43" s="242"/>
      <c r="AO43" s="242"/>
      <c r="AP43" s="999"/>
      <c r="AQ43" s="189"/>
      <c r="AR43" s="189"/>
      <c r="AS43" s="189"/>
      <c r="AT43" s="189"/>
      <c r="AU43" s="189"/>
      <c r="AV43" s="189"/>
      <c r="AW43" s="189"/>
      <c r="AX43" s="11"/>
      <c r="AY43" s="11"/>
      <c r="AZ43" s="11"/>
      <c r="BA43" s="11"/>
      <c r="BB43" s="11"/>
      <c r="BC43" s="11"/>
      <c r="BD43" s="11"/>
      <c r="BE43" s="11"/>
      <c r="BF43" s="11"/>
      <c r="BG43" s="11"/>
    </row>
    <row r="44" spans="2:59" ht="12.75" customHeight="1">
      <c r="B44" s="963"/>
      <c r="C44" s="106"/>
      <c r="D44" s="927"/>
      <c r="E44"/>
      <c r="F44"/>
      <c r="G44" s="927"/>
      <c r="H44" s="927"/>
      <c r="I44" s="927"/>
      <c r="J44" s="927"/>
      <c r="K44" s="927"/>
      <c r="L44" s="927"/>
      <c r="M44" s="927"/>
      <c r="N44" s="933"/>
      <c r="O44" s="106"/>
      <c r="P44" s="927"/>
      <c r="S44" s="189"/>
      <c r="T44" s="189"/>
      <c r="U44" s="189"/>
      <c r="V44" s="337"/>
      <c r="W44" s="337"/>
      <c r="X44" s="189"/>
      <c r="Y44" s="337"/>
      <c r="Z44" s="337"/>
      <c r="AA44" s="189"/>
      <c r="AB44" s="174"/>
      <c r="AC44" s="189"/>
      <c r="AD44" s="189"/>
      <c r="AE44" s="189"/>
      <c r="AF44" s="206"/>
      <c r="AG44" s="174"/>
      <c r="AH44" s="170"/>
      <c r="AI44" s="189"/>
      <c r="AJ44" s="189"/>
      <c r="AK44" s="189"/>
      <c r="AL44" s="189"/>
      <c r="AM44" s="189"/>
      <c r="AN44" s="417"/>
      <c r="AO44" s="242"/>
      <c r="AP44" s="999"/>
      <c r="AQ44" s="189"/>
      <c r="AR44" s="189"/>
      <c r="AS44" s="189"/>
      <c r="AT44" s="189"/>
      <c r="AU44" s="189"/>
      <c r="AV44" s="189"/>
      <c r="AW44" s="189"/>
      <c r="AX44" s="11"/>
      <c r="AY44" s="11"/>
      <c r="AZ44" s="11"/>
      <c r="BA44" s="11"/>
      <c r="BB44" s="11"/>
      <c r="BC44" s="11"/>
      <c r="BD44" s="11"/>
      <c r="BE44" s="11"/>
      <c r="BF44" s="11"/>
      <c r="BG44" s="11"/>
    </row>
    <row r="45" spans="2:59" ht="20.25" customHeight="1">
      <c r="B45" s="933"/>
      <c r="C45" s="106"/>
      <c r="D45" s="927"/>
      <c r="E45"/>
      <c r="F45"/>
      <c r="G45" s="927"/>
      <c r="H45" s="927"/>
      <c r="I45" s="927"/>
      <c r="J45" s="927"/>
      <c r="K45"/>
      <c r="L45"/>
      <c r="M45"/>
      <c r="N45" s="944"/>
      <c r="O45" s="106"/>
      <c r="P45" s="927"/>
      <c r="R45" s="44"/>
      <c r="S45" s="1049"/>
      <c r="T45" s="1050"/>
      <c r="U45" s="1051"/>
      <c r="V45" s="1052"/>
      <c r="W45" s="1053"/>
      <c r="X45" s="1053"/>
      <c r="Y45" s="1053"/>
      <c r="Z45" s="1053"/>
      <c r="AA45" s="1053"/>
      <c r="AB45" s="1053"/>
      <c r="AC45" s="1049"/>
      <c r="AD45" s="1049"/>
      <c r="AE45" s="1038"/>
      <c r="AF45" s="206"/>
      <c r="AG45" s="174"/>
      <c r="AH45" s="170"/>
      <c r="AI45" s="189"/>
      <c r="AJ45" s="170"/>
      <c r="AK45" s="170"/>
      <c r="AL45" s="189"/>
      <c r="AM45" s="242"/>
      <c r="AN45" s="242"/>
      <c r="AO45" s="242"/>
      <c r="AP45" s="999"/>
      <c r="AQ45" s="189"/>
      <c r="AR45" s="189"/>
      <c r="AS45" s="189"/>
      <c r="AT45" s="189"/>
      <c r="AU45" s="189"/>
      <c r="AV45" s="189"/>
      <c r="AW45" s="189"/>
      <c r="AX45" s="11"/>
      <c r="AY45" s="11"/>
      <c r="AZ45" s="11"/>
      <c r="BA45" s="11"/>
      <c r="BB45" s="11"/>
      <c r="BC45" s="11"/>
      <c r="BD45" s="11"/>
      <c r="BE45" s="11"/>
      <c r="BF45" s="11"/>
      <c r="BG45" s="11"/>
    </row>
    <row r="46" spans="2:59" ht="15.75" customHeight="1">
      <c r="B46" s="933"/>
      <c r="C46" t="s">
        <v>403</v>
      </c>
      <c r="D46"/>
      <c r="E46"/>
      <c r="F46" t="s">
        <v>230</v>
      </c>
      <c r="G46"/>
      <c r="H46"/>
      <c r="I46" t="s">
        <v>404</v>
      </c>
      <c r="K46" s="927"/>
      <c r="L46" s="927"/>
      <c r="M46"/>
      <c r="N46"/>
      <c r="P46" s="104"/>
      <c r="R46" s="43"/>
      <c r="S46" s="315"/>
      <c r="T46" s="315"/>
      <c r="U46" s="315"/>
      <c r="V46" s="1054"/>
      <c r="W46" s="315"/>
      <c r="X46" s="315"/>
      <c r="Y46" s="315"/>
      <c r="Z46" s="315"/>
      <c r="AA46" s="315"/>
      <c r="AB46" s="315"/>
      <c r="AC46" s="315"/>
      <c r="AD46" s="315"/>
      <c r="AE46" s="315"/>
      <c r="AF46" s="206"/>
      <c r="AG46" s="174"/>
      <c r="AH46" s="188"/>
      <c r="AI46" s="189"/>
      <c r="AJ46" s="170"/>
      <c r="AK46" s="170"/>
      <c r="AL46" s="189"/>
      <c r="AM46" s="242"/>
      <c r="AN46" s="242"/>
      <c r="AO46" s="242"/>
      <c r="AP46" s="999"/>
      <c r="AQ46" s="189"/>
      <c r="AR46" s="189"/>
      <c r="AS46" s="189"/>
      <c r="AT46" s="189"/>
      <c r="AU46" s="189"/>
      <c r="AV46" s="189"/>
      <c r="AW46" s="189"/>
      <c r="AX46" s="11"/>
      <c r="AY46" s="11"/>
      <c r="AZ46" s="11"/>
      <c r="BA46" s="11"/>
      <c r="BB46" s="11"/>
      <c r="BC46" s="11"/>
      <c r="BD46" s="11"/>
      <c r="BE46" s="11"/>
      <c r="BF46" s="11"/>
      <c r="BG46" s="11"/>
    </row>
    <row r="47" spans="2:59" ht="15" customHeight="1">
      <c r="R47" s="55"/>
      <c r="S47" s="369"/>
      <c r="T47" s="369"/>
      <c r="U47" s="369"/>
      <c r="V47" s="366"/>
      <c r="W47" s="369"/>
      <c r="X47" s="369"/>
      <c r="Y47" s="369"/>
      <c r="Z47" s="369"/>
      <c r="AA47" s="369"/>
      <c r="AB47" s="369"/>
      <c r="AC47" s="369"/>
      <c r="AD47" s="369"/>
      <c r="AE47" s="369"/>
      <c r="AF47" s="206"/>
      <c r="AG47" s="174"/>
      <c r="AH47" s="170"/>
      <c r="AI47" s="189"/>
      <c r="AJ47" s="189"/>
      <c r="AK47" s="170"/>
      <c r="AL47" s="189"/>
      <c r="AM47" s="242"/>
      <c r="AN47" s="174"/>
      <c r="AO47" s="174"/>
      <c r="AP47" s="170"/>
      <c r="AQ47" s="189"/>
      <c r="AR47" s="189"/>
      <c r="AS47" s="189"/>
      <c r="AT47" s="189"/>
      <c r="AU47" s="189"/>
      <c r="AV47" s="189"/>
      <c r="AW47" s="189"/>
      <c r="AX47" s="11"/>
      <c r="AY47" s="11"/>
      <c r="AZ47" s="11"/>
      <c r="BA47" s="11"/>
      <c r="BB47" s="11"/>
      <c r="BC47" s="11"/>
      <c r="BD47" s="11"/>
      <c r="BE47" s="11"/>
      <c r="BF47" s="11"/>
      <c r="BG47" s="11"/>
    </row>
    <row r="48" spans="2:59" ht="15.75" customHeight="1">
      <c r="S48" s="1056"/>
      <c r="T48" s="1056"/>
      <c r="U48" s="1056"/>
      <c r="V48" s="1057"/>
      <c r="W48" s="1056"/>
      <c r="X48" s="1056"/>
      <c r="Y48" s="1056"/>
      <c r="Z48" s="1056"/>
      <c r="AA48" s="1056"/>
      <c r="AB48" s="1058"/>
      <c r="AC48" s="1056"/>
      <c r="AD48" s="1056"/>
      <c r="AE48" s="1056"/>
      <c r="AF48" s="349"/>
      <c r="AG48" s="174"/>
      <c r="AH48" s="170"/>
      <c r="AI48" s="189"/>
      <c r="AJ48" s="189"/>
      <c r="AK48" s="170"/>
      <c r="AL48" s="189"/>
      <c r="AM48" s="242"/>
      <c r="AN48" s="174"/>
      <c r="AO48" s="174"/>
      <c r="AP48" s="188"/>
      <c r="AQ48" s="189"/>
      <c r="AR48" s="189"/>
      <c r="AS48" s="189"/>
      <c r="AT48" s="189"/>
      <c r="AU48" s="189"/>
      <c r="AV48" s="189"/>
      <c r="AW48" s="189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9" ht="15.75" customHeight="1"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213"/>
      <c r="AG49" s="189"/>
      <c r="AH49" s="205"/>
      <c r="AI49" s="189"/>
      <c r="AJ49" s="198"/>
      <c r="AK49" s="198"/>
      <c r="AL49" s="189"/>
      <c r="AM49" s="189"/>
      <c r="AN49" s="242"/>
      <c r="AO49" s="242"/>
      <c r="AP49" s="999"/>
      <c r="AQ49" s="189"/>
      <c r="AR49" s="189"/>
      <c r="AS49" s="189"/>
      <c r="AT49" s="189"/>
      <c r="AU49" s="189"/>
      <c r="AV49" s="189"/>
      <c r="AW49" s="189"/>
      <c r="AX49" s="11"/>
      <c r="AY49" s="11"/>
      <c r="AZ49" s="11"/>
      <c r="BA49" s="11"/>
      <c r="BB49" s="11"/>
      <c r="BC49" s="11"/>
      <c r="BD49" s="11"/>
      <c r="BE49" s="11"/>
      <c r="BF49" s="11"/>
      <c r="BG49" s="11"/>
    </row>
    <row r="50" spans="1:59" ht="13.5" customHeight="1">
      <c r="R50" s="17"/>
      <c r="S50" s="189"/>
      <c r="T50" s="189"/>
      <c r="U50" s="189"/>
      <c r="V50" s="189"/>
      <c r="W50" s="189"/>
      <c r="X50" s="189"/>
      <c r="Y50" s="189"/>
      <c r="Z50" s="189"/>
      <c r="AA50" s="189"/>
      <c r="AB50" s="1047"/>
      <c r="AC50" s="189"/>
      <c r="AD50" s="1047"/>
      <c r="AE50" s="189"/>
      <c r="AF50" s="223"/>
      <c r="AG50" s="201"/>
      <c r="AH50" s="188"/>
      <c r="AI50" s="189"/>
      <c r="AJ50" s="198"/>
      <c r="AK50" s="198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1"/>
      <c r="AY50" s="11"/>
      <c r="AZ50" s="11"/>
      <c r="BA50" s="11"/>
      <c r="BB50" s="11"/>
      <c r="BC50" s="11"/>
      <c r="BD50" s="11"/>
      <c r="BE50" s="11"/>
      <c r="BF50" s="11"/>
      <c r="BG50" s="11"/>
    </row>
    <row r="51" spans="1:59" ht="15.75" customHeight="1">
      <c r="R51" s="17"/>
      <c r="S51" s="189"/>
      <c r="T51" s="189"/>
      <c r="U51" s="189"/>
      <c r="V51" s="1060"/>
      <c r="W51" s="189"/>
      <c r="X51" s="189"/>
      <c r="Y51" s="189"/>
      <c r="Z51" s="189"/>
      <c r="AA51" s="189"/>
      <c r="AB51" s="189"/>
      <c r="AC51" s="189"/>
      <c r="AD51" s="1047"/>
      <c r="AE51" s="189"/>
      <c r="AF51" s="206"/>
      <c r="AG51" s="174"/>
      <c r="AH51" s="206"/>
      <c r="AI51" s="189"/>
      <c r="AJ51" s="189"/>
      <c r="AK51" s="170"/>
      <c r="AL51" s="170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1"/>
      <c r="AY51" s="11"/>
      <c r="AZ51" s="11"/>
      <c r="BA51" s="11"/>
      <c r="BB51" s="11"/>
      <c r="BC51" s="11"/>
      <c r="BD51" s="11"/>
      <c r="BE51" s="11"/>
      <c r="BF51" s="11"/>
      <c r="BG51" s="11"/>
    </row>
    <row r="52" spans="1:59" ht="15.75" customHeight="1">
      <c r="S52" s="223"/>
      <c r="T52" s="174"/>
      <c r="U52" s="201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74"/>
      <c r="AH52" s="189"/>
      <c r="AI52" s="189"/>
      <c r="AJ52" s="189"/>
      <c r="AK52" s="198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1"/>
      <c r="AY52" s="11"/>
      <c r="AZ52" s="11"/>
      <c r="BA52" s="11"/>
      <c r="BB52" s="11"/>
      <c r="BC52" s="11"/>
      <c r="BD52" s="11"/>
      <c r="BE52" s="11"/>
      <c r="BF52" s="11"/>
      <c r="BG52" s="11"/>
    </row>
    <row r="53" spans="1:59" ht="18.75" customHeight="1">
      <c r="S53" s="223"/>
      <c r="T53" s="174"/>
      <c r="U53" s="201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208"/>
      <c r="AG53" s="174"/>
      <c r="AH53" s="170"/>
      <c r="AI53" s="189"/>
      <c r="AJ53" s="170"/>
      <c r="AK53" s="170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1"/>
      <c r="AY53" s="11"/>
      <c r="AZ53" s="11"/>
      <c r="BA53" s="11"/>
      <c r="BB53" s="11"/>
      <c r="BC53" s="11"/>
      <c r="BD53" s="11"/>
      <c r="BE53" s="11"/>
      <c r="BF53" s="11"/>
      <c r="BG53" s="11"/>
    </row>
    <row r="54" spans="1:59" ht="15.75" customHeight="1">
      <c r="S54" s="210"/>
      <c r="T54" s="174"/>
      <c r="U54" s="170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206"/>
      <c r="AG54" s="174"/>
      <c r="AH54" s="170"/>
      <c r="AI54" s="189"/>
      <c r="AJ54" s="170"/>
      <c r="AK54" s="170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1"/>
      <c r="AY54" s="11"/>
      <c r="AZ54" s="11"/>
      <c r="BA54" s="11"/>
      <c r="BB54" s="11"/>
      <c r="BC54" s="11"/>
      <c r="BD54" s="11"/>
      <c r="BE54" s="11"/>
      <c r="BF54" s="11"/>
      <c r="BG54" s="11"/>
    </row>
    <row r="55" spans="1:59" ht="12" customHeight="1">
      <c r="S55" s="206"/>
      <c r="T55" s="174"/>
      <c r="U55" s="170"/>
      <c r="V55" s="189"/>
      <c r="W55" s="189"/>
      <c r="X55" s="189"/>
      <c r="Y55" s="189"/>
      <c r="Z55" s="189"/>
      <c r="AA55" s="189"/>
      <c r="AB55" s="189"/>
      <c r="AC55" s="189"/>
      <c r="AD55" s="189"/>
      <c r="AE55" s="170"/>
      <c r="AF55" s="209"/>
      <c r="AG55" s="174"/>
      <c r="AH55" s="170"/>
      <c r="AI55" s="189"/>
      <c r="AJ55" s="170"/>
      <c r="AK55" s="170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1"/>
      <c r="AY55" s="11"/>
      <c r="AZ55" s="11"/>
      <c r="BA55" s="11"/>
      <c r="BB55" s="11"/>
      <c r="BC55" s="11"/>
      <c r="BD55" s="11"/>
      <c r="BE55" s="11"/>
      <c r="BF55" s="11"/>
      <c r="BG55" s="11"/>
    </row>
    <row r="56" spans="1:59" ht="16.5" customHeight="1">
      <c r="D56" s="12" t="s">
        <v>501</v>
      </c>
      <c r="E56"/>
      <c r="F56"/>
      <c r="G56" s="23"/>
      <c r="H56"/>
      <c r="I56"/>
      <c r="J56"/>
      <c r="K56"/>
      <c r="L56"/>
      <c r="M56"/>
      <c r="N56"/>
      <c r="O56"/>
      <c r="P56"/>
      <c r="R56" s="11"/>
      <c r="S56" s="206"/>
      <c r="T56" s="174"/>
      <c r="U56" s="170"/>
      <c r="V56" s="1045"/>
      <c r="W56" s="170"/>
      <c r="X56" s="170"/>
      <c r="Y56" s="170"/>
      <c r="Z56" s="1061"/>
      <c r="AA56" s="170"/>
      <c r="AB56" s="170"/>
      <c r="AC56" s="170"/>
      <c r="AD56" s="170"/>
      <c r="AE56" s="198"/>
      <c r="AF56" s="209"/>
      <c r="AG56" s="174"/>
      <c r="AH56" s="170"/>
      <c r="AI56" s="189"/>
      <c r="AJ56" s="198"/>
      <c r="AK56" s="198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1"/>
      <c r="AY56" s="11"/>
      <c r="AZ56" s="11"/>
      <c r="BA56" s="11"/>
      <c r="BB56" s="11"/>
      <c r="BC56" s="11"/>
      <c r="BD56" s="11"/>
      <c r="BE56" s="11"/>
      <c r="BF56" s="11"/>
      <c r="BG56" s="11"/>
    </row>
    <row r="57" spans="1:59" ht="15" customHeight="1">
      <c r="B57" s="938" t="s">
        <v>502</v>
      </c>
      <c r="D57" s="26"/>
      <c r="E57"/>
      <c r="F57"/>
      <c r="G57" s="26"/>
      <c r="H57" s="26"/>
      <c r="I57" s="27"/>
      <c r="J57" s="36">
        <v>0.35</v>
      </c>
      <c r="K57" s="27"/>
      <c r="L57" s="27"/>
      <c r="M57"/>
      <c r="N57"/>
      <c r="O57"/>
      <c r="P57"/>
      <c r="Q57" s="11"/>
      <c r="R57" s="11"/>
      <c r="S57" s="206"/>
      <c r="T57" s="174"/>
      <c r="U57" s="188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89"/>
      <c r="AG57" s="189"/>
      <c r="AH57" s="189"/>
      <c r="AI57" s="189"/>
      <c r="AJ57" s="170"/>
      <c r="AK57" s="170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1"/>
      <c r="AY57" s="11"/>
      <c r="AZ57" s="11"/>
      <c r="BA57" s="11"/>
      <c r="BB57" s="11"/>
      <c r="BC57" s="11"/>
      <c r="BD57" s="11"/>
      <c r="BE57" s="11"/>
      <c r="BF57" s="11"/>
      <c r="BG57" s="11"/>
    </row>
    <row r="58" spans="1:59" ht="14.25" customHeight="1">
      <c r="B58" s="26"/>
      <c r="C58" s="26" t="s">
        <v>503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43"/>
      <c r="R58" s="11"/>
      <c r="S58" s="206"/>
      <c r="T58" s="174"/>
      <c r="U58" s="170"/>
      <c r="V58" s="1045"/>
      <c r="W58" s="170"/>
      <c r="X58" s="170"/>
      <c r="Y58" s="170"/>
      <c r="Z58" s="170"/>
      <c r="AA58" s="170"/>
      <c r="AB58" s="170"/>
      <c r="AC58" s="1055"/>
      <c r="AD58" s="170"/>
      <c r="AE58" s="198"/>
      <c r="AF58" s="189"/>
      <c r="AG58" s="189"/>
      <c r="AH58" s="189"/>
      <c r="AI58" s="189"/>
      <c r="AJ58" s="198"/>
      <c r="AK58" s="198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1"/>
      <c r="AY58" s="11"/>
      <c r="AZ58" s="11"/>
      <c r="BA58" s="11"/>
      <c r="BB58" s="11"/>
      <c r="BC58" s="11"/>
      <c r="BD58" s="11"/>
      <c r="BE58" s="11"/>
      <c r="BF58" s="11"/>
      <c r="BG58" s="11"/>
    </row>
    <row r="59" spans="1:59" ht="15" customHeight="1">
      <c r="B59" s="30" t="s">
        <v>257</v>
      </c>
      <c r="C59" s="27"/>
      <c r="D59"/>
      <c r="E59"/>
      <c r="F59" s="30" t="s">
        <v>0</v>
      </c>
      <c r="G59"/>
      <c r="H59" s="704" t="s">
        <v>421</v>
      </c>
      <c r="I59"/>
      <c r="J59" s="704"/>
      <c r="K59" s="27"/>
      <c r="L59" s="27"/>
      <c r="M59" s="27"/>
      <c r="N59"/>
      <c r="O59"/>
      <c r="P59"/>
      <c r="Q59" s="43"/>
      <c r="R59" s="44"/>
      <c r="S59" s="349"/>
      <c r="T59" s="174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212"/>
      <c r="AF59" s="189"/>
      <c r="AG59" s="189"/>
      <c r="AH59" s="189"/>
      <c r="AI59" s="609"/>
      <c r="AJ59" s="212"/>
      <c r="AK59" s="212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1"/>
      <c r="AY59" s="11"/>
      <c r="AZ59" s="11"/>
      <c r="BA59" s="11"/>
      <c r="BB59" s="11"/>
      <c r="BC59" s="11"/>
      <c r="BD59" s="11"/>
      <c r="BE59" s="11"/>
      <c r="BF59" s="11"/>
      <c r="BG59" s="11"/>
    </row>
    <row r="60" spans="1:59" ht="16.5" customHeight="1">
      <c r="B60" s="21"/>
      <c r="C60" s="27"/>
      <c r="D60" s="35" t="s">
        <v>1</v>
      </c>
      <c r="E60" s="23"/>
      <c r="F60"/>
      <c r="G60"/>
      <c r="H60"/>
      <c r="I60"/>
      <c r="J60"/>
      <c r="K60"/>
      <c r="L60"/>
      <c r="M60" s="34"/>
      <c r="N60"/>
      <c r="O60"/>
      <c r="P60"/>
      <c r="Q60" s="44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314"/>
      <c r="AE60" s="212"/>
      <c r="AF60" s="189"/>
      <c r="AG60" s="189"/>
      <c r="AH60" s="189"/>
      <c r="AI60" s="189"/>
      <c r="AJ60" s="212"/>
      <c r="AK60" s="212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1"/>
      <c r="AY60" s="11"/>
      <c r="AZ60" s="11"/>
      <c r="BA60" s="11"/>
      <c r="BB60" s="11"/>
      <c r="BC60" s="11"/>
      <c r="BD60" s="11"/>
      <c r="BE60" s="11"/>
      <c r="BF60" s="11"/>
      <c r="BG60" s="11"/>
    </row>
    <row r="61" spans="1:59" ht="18.75" customHeight="1" thickBot="1">
      <c r="B61" s="36"/>
      <c r="D61" s="27"/>
      <c r="E61"/>
      <c r="F61"/>
      <c r="G61" s="35"/>
      <c r="H61" s="26"/>
      <c r="I61" s="27"/>
      <c r="J61" s="27"/>
      <c r="K61" s="27"/>
      <c r="L61" s="27"/>
      <c r="M61"/>
      <c r="N61" s="23"/>
      <c r="O61"/>
      <c r="P61" s="3"/>
      <c r="Q61" s="44"/>
      <c r="R61" s="66"/>
      <c r="S61" s="1059"/>
      <c r="T61" s="1059"/>
      <c r="U61" s="1059"/>
      <c r="V61" s="1059"/>
      <c r="W61" s="1059"/>
      <c r="X61" s="1059"/>
      <c r="Y61" s="1059"/>
      <c r="Z61" s="1059"/>
      <c r="AA61" s="1059"/>
      <c r="AB61" s="1059"/>
      <c r="AC61" s="1059"/>
      <c r="AD61" s="1059"/>
      <c r="AE61" s="198"/>
      <c r="AF61" s="189"/>
      <c r="AG61" s="189"/>
      <c r="AH61" s="189"/>
      <c r="AI61" s="170"/>
      <c r="AJ61" s="198"/>
      <c r="AK61" s="198"/>
      <c r="AL61" s="189"/>
      <c r="AM61" s="189"/>
      <c r="AN61" s="350"/>
      <c r="AO61" s="350"/>
      <c r="AP61" s="315"/>
      <c r="AQ61" s="189"/>
      <c r="AR61" s="189"/>
      <c r="AS61" s="189"/>
      <c r="AT61" s="189"/>
      <c r="AU61" s="189"/>
      <c r="AV61" s="189"/>
      <c r="AW61" s="189"/>
      <c r="AX61" s="11"/>
      <c r="AY61" s="11"/>
      <c r="AZ61" s="11"/>
      <c r="BA61" s="11"/>
      <c r="BB61" s="11"/>
      <c r="BC61" s="11"/>
      <c r="BD61" s="11"/>
      <c r="BE61" s="11"/>
      <c r="BF61" s="11"/>
      <c r="BG61" s="11"/>
    </row>
    <row r="62" spans="1:59" ht="13.5" customHeight="1" thickBot="1">
      <c r="A62" s="88"/>
      <c r="B62" s="1559" t="s">
        <v>504</v>
      </c>
      <c r="C62" s="133"/>
      <c r="D62" s="1560" t="s">
        <v>505</v>
      </c>
      <c r="E62" s="1561" t="s">
        <v>506</v>
      </c>
      <c r="F62" s="1561"/>
      <c r="G62" s="1561"/>
      <c r="H62" s="1562" t="s">
        <v>507</v>
      </c>
      <c r="I62" s="1563" t="s">
        <v>508</v>
      </c>
      <c r="J62" s="1564" t="s">
        <v>509</v>
      </c>
      <c r="K62" s="21"/>
      <c r="L62" s="21"/>
      <c r="M62" s="22"/>
      <c r="N62" s="21"/>
      <c r="O62" s="21"/>
      <c r="P62" s="21"/>
      <c r="Q62" s="21"/>
      <c r="R62" s="223"/>
      <c r="S62" s="201"/>
      <c r="T62" s="188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98"/>
      <c r="AF62" s="189"/>
      <c r="AG62" s="189"/>
      <c r="AH62" s="189"/>
      <c r="AI62" s="170"/>
      <c r="AJ62" s="198"/>
      <c r="AK62" s="198"/>
      <c r="AL62" s="189"/>
      <c r="AM62" s="417"/>
      <c r="AN62" s="242"/>
      <c r="AO62" s="999"/>
      <c r="AP62" s="999"/>
      <c r="AQ62" s="189"/>
      <c r="AR62" s="189"/>
      <c r="AS62" s="189"/>
      <c r="AT62" s="189"/>
      <c r="AU62" s="189"/>
      <c r="AV62" s="189"/>
      <c r="AW62" s="189"/>
      <c r="AX62" s="11"/>
      <c r="AY62" s="11"/>
      <c r="AZ62" s="11"/>
      <c r="BA62" s="11"/>
      <c r="BB62" s="11"/>
      <c r="BC62" s="11"/>
      <c r="BD62" s="11"/>
      <c r="BE62" s="11"/>
      <c r="BF62" s="11"/>
      <c r="BG62" s="11"/>
    </row>
    <row r="63" spans="1:59">
      <c r="B63" s="1565" t="s">
        <v>510</v>
      </c>
      <c r="C63" s="1566" t="s">
        <v>511</v>
      </c>
      <c r="D63" s="1567" t="s">
        <v>512</v>
      </c>
      <c r="E63" s="1568" t="s">
        <v>513</v>
      </c>
      <c r="F63" s="1568" t="s">
        <v>77</v>
      </c>
      <c r="G63" s="1568" t="s">
        <v>78</v>
      </c>
      <c r="H63" s="1569" t="s">
        <v>514</v>
      </c>
      <c r="I63" s="1570" t="s">
        <v>515</v>
      </c>
      <c r="J63" s="1571" t="s">
        <v>516</v>
      </c>
      <c r="K63" s="33"/>
      <c r="L63" s="33"/>
      <c r="M63" s="33"/>
      <c r="N63" s="33"/>
      <c r="O63" s="33"/>
      <c r="P63" s="33"/>
      <c r="Q63" s="999"/>
      <c r="R63" s="206"/>
      <c r="S63" s="208"/>
      <c r="T63" s="174"/>
      <c r="U63" s="158"/>
      <c r="V63" s="207"/>
      <c r="W63" s="207"/>
      <c r="X63" s="207"/>
      <c r="Y63" s="366"/>
      <c r="Z63" s="207"/>
      <c r="AA63" s="207"/>
      <c r="AB63" s="207"/>
      <c r="AC63" s="207"/>
      <c r="AD63" s="207"/>
      <c r="AE63" s="207"/>
      <c r="AF63" s="207"/>
      <c r="AG63" s="207"/>
      <c r="AH63" s="369"/>
      <c r="AI63" s="189"/>
      <c r="AJ63" s="198"/>
      <c r="AK63" s="198"/>
      <c r="AL63" s="189"/>
      <c r="AM63" s="242"/>
      <c r="AN63" s="242"/>
      <c r="AO63" s="999"/>
      <c r="AP63" s="999"/>
      <c r="AQ63" s="189"/>
      <c r="AR63" s="189"/>
      <c r="AS63" s="189"/>
      <c r="AT63" s="189"/>
      <c r="AU63" s="189"/>
      <c r="AV63" s="189"/>
      <c r="AW63" s="189"/>
      <c r="AX63" s="11"/>
      <c r="AY63" s="11"/>
      <c r="AZ63" s="11"/>
      <c r="BA63" s="11"/>
      <c r="BB63" s="11"/>
      <c r="BC63" s="11"/>
      <c r="BD63" s="11"/>
      <c r="BE63" s="11"/>
      <c r="BF63" s="11"/>
      <c r="BG63" s="11"/>
    </row>
    <row r="64" spans="1:59" ht="19.5" customHeight="1" thickBot="1">
      <c r="B64" s="1572"/>
      <c r="C64" s="1573"/>
      <c r="D64" s="1574"/>
      <c r="E64" s="1575" t="s">
        <v>6</v>
      </c>
      <c r="F64" s="1575" t="s">
        <v>7</v>
      </c>
      <c r="G64" s="1575" t="s">
        <v>8</v>
      </c>
      <c r="H64" s="1576" t="s">
        <v>517</v>
      </c>
      <c r="I64" s="1577" t="s">
        <v>518</v>
      </c>
      <c r="J64" s="1578" t="s">
        <v>519</v>
      </c>
      <c r="K64" s="5"/>
      <c r="L64" s="5"/>
      <c r="M64" s="5"/>
      <c r="N64" s="5"/>
      <c r="O64" s="5"/>
      <c r="P64" s="5"/>
      <c r="Q64" s="46"/>
      <c r="R64" s="189"/>
      <c r="S64" s="206"/>
      <c r="T64" s="174"/>
      <c r="U64" s="207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205"/>
      <c r="AG64" s="189"/>
      <c r="AH64" s="189"/>
      <c r="AI64" s="189"/>
      <c r="AJ64" s="170"/>
      <c r="AK64" s="170"/>
      <c r="AL64" s="189"/>
      <c r="AM64" s="197"/>
      <c r="AN64" s="242"/>
      <c r="AO64" s="999"/>
      <c r="AP64" s="189"/>
      <c r="AQ64" s="189"/>
      <c r="AR64" s="189"/>
      <c r="AS64" s="189"/>
      <c r="AT64" s="189"/>
      <c r="AU64" s="189"/>
      <c r="AV64" s="189"/>
      <c r="AW64" s="189"/>
      <c r="AX64" s="11"/>
      <c r="AY64" s="11"/>
      <c r="AZ64" s="11"/>
      <c r="BA64" s="11"/>
      <c r="BB64" s="11"/>
      <c r="BC64" s="11"/>
      <c r="BD64" s="11"/>
      <c r="BE64" s="11"/>
      <c r="BF64" s="11"/>
      <c r="BG64" s="11"/>
    </row>
    <row r="65" spans="2:59" ht="12.75" customHeight="1">
      <c r="B65" s="133"/>
      <c r="C65" s="356" t="s">
        <v>217</v>
      </c>
      <c r="D65" s="1579">
        <v>200</v>
      </c>
      <c r="E65" s="978">
        <v>2.44</v>
      </c>
      <c r="F65" s="975">
        <v>4.0460000000000003</v>
      </c>
      <c r="G65" s="975">
        <v>14.53</v>
      </c>
      <c r="H65" s="1532">
        <f>G65*4+F65*9+E65*4</f>
        <v>104.294</v>
      </c>
      <c r="I65" s="1580">
        <v>2</v>
      </c>
      <c r="J65" s="1581" t="s">
        <v>198</v>
      </c>
      <c r="K65" s="1539"/>
      <c r="L65" s="1539"/>
      <c r="M65" s="60"/>
      <c r="N65" s="1540"/>
      <c r="O65" s="60"/>
      <c r="P65" s="60"/>
      <c r="Q65" s="365"/>
      <c r="R65" s="208"/>
      <c r="S65" s="223"/>
      <c r="T65" s="201"/>
      <c r="U65" s="157"/>
      <c r="V65" s="170"/>
      <c r="W65" s="170"/>
      <c r="X65" s="170"/>
      <c r="Y65" s="170"/>
      <c r="Z65" s="170"/>
      <c r="AA65" s="170"/>
      <c r="AB65" s="170"/>
      <c r="AC65" s="170"/>
      <c r="AD65" s="170"/>
      <c r="AE65" s="189"/>
      <c r="AF65" s="218"/>
      <c r="AG65" s="174"/>
      <c r="AH65" s="158"/>
      <c r="AI65" s="207"/>
      <c r="AJ65" s="207"/>
      <c r="AK65" s="207"/>
      <c r="AL65" s="366"/>
      <c r="AM65" s="1062"/>
      <c r="AN65" s="1062"/>
      <c r="AO65" s="1062"/>
      <c r="AP65" s="1062"/>
      <c r="AQ65" s="207"/>
      <c r="AR65" s="368"/>
      <c r="AS65" s="207"/>
      <c r="AT65" s="207"/>
      <c r="AU65" s="218"/>
      <c r="AV65" s="189"/>
      <c r="AW65" s="189"/>
      <c r="AX65" s="11"/>
      <c r="AY65" s="11"/>
      <c r="AZ65" s="11"/>
      <c r="BA65" s="11"/>
      <c r="BB65" s="11"/>
      <c r="BC65" s="11"/>
      <c r="BD65" s="11"/>
      <c r="BE65" s="11"/>
      <c r="BF65" s="11"/>
      <c r="BG65" s="11"/>
    </row>
    <row r="66" spans="2:59" ht="12" customHeight="1">
      <c r="B66" s="1582" t="s">
        <v>521</v>
      </c>
      <c r="C66" s="1583" t="s">
        <v>478</v>
      </c>
      <c r="D66" s="1521" t="s">
        <v>300</v>
      </c>
      <c r="E66" s="966">
        <v>2.911</v>
      </c>
      <c r="F66" s="967">
        <v>3.0859999999999999</v>
      </c>
      <c r="G66" s="968">
        <v>16.244</v>
      </c>
      <c r="H66" s="1533">
        <f t="shared" ref="H66" si="0">G66*4+F66*9+E66*4</f>
        <v>104.39400000000001</v>
      </c>
      <c r="I66" s="1584">
        <v>21</v>
      </c>
      <c r="J66" s="1585" t="s">
        <v>406</v>
      </c>
      <c r="K66" s="1541"/>
      <c r="L66" s="1542"/>
      <c r="M66" s="361"/>
      <c r="N66" s="1541"/>
      <c r="O66" s="361"/>
      <c r="P66" s="1543"/>
      <c r="Q66" s="361"/>
      <c r="R66" s="206"/>
      <c r="S66" s="208"/>
      <c r="T66" s="174"/>
      <c r="U66" s="158"/>
      <c r="V66" s="1045"/>
      <c r="W66" s="170"/>
      <c r="X66" s="170"/>
      <c r="Y66" s="170"/>
      <c r="Z66" s="170"/>
      <c r="AA66" s="170"/>
      <c r="AB66" s="170"/>
      <c r="AC66" s="170"/>
      <c r="AD66" s="170"/>
      <c r="AE66" s="189"/>
      <c r="AF66" s="206"/>
      <c r="AG66" s="174"/>
      <c r="AH66" s="157"/>
      <c r="AI66" s="369"/>
      <c r="AJ66" s="1063"/>
      <c r="AK66" s="369"/>
      <c r="AL66" s="366"/>
      <c r="AM66" s="369"/>
      <c r="AN66" s="369"/>
      <c r="AO66" s="1063"/>
      <c r="AP66" s="1063"/>
      <c r="AQ66" s="369"/>
      <c r="AR66" s="1005"/>
      <c r="AS66" s="369"/>
      <c r="AT66" s="369"/>
      <c r="AU66" s="218"/>
      <c r="AV66" s="189"/>
      <c r="AW66" s="189"/>
      <c r="AX66" s="11"/>
      <c r="AY66" s="11"/>
      <c r="AZ66" s="11"/>
      <c r="BA66" s="11"/>
      <c r="BB66" s="11"/>
      <c r="BC66" s="11"/>
      <c r="BD66" s="11"/>
      <c r="BE66" s="11"/>
      <c r="BF66" s="11"/>
      <c r="BG66" s="11"/>
    </row>
    <row r="67" spans="2:59" ht="11.25" customHeight="1">
      <c r="B67" s="1586" t="s">
        <v>522</v>
      </c>
      <c r="C67" s="1587" t="s">
        <v>479</v>
      </c>
      <c r="D67" s="973"/>
      <c r="E67" s="974">
        <v>2.0150000000000001</v>
      </c>
      <c r="F67" s="975">
        <v>1.7210000000000001</v>
      </c>
      <c r="G67" s="976">
        <v>3.835</v>
      </c>
      <c r="H67" s="1532">
        <f>G67*4+F67*9+E67*4</f>
        <v>38.889000000000003</v>
      </c>
      <c r="I67" s="1588"/>
      <c r="J67" s="1589" t="s">
        <v>407</v>
      </c>
      <c r="K67" s="361"/>
      <c r="L67" s="361"/>
      <c r="M67" s="361"/>
      <c r="N67" s="361"/>
      <c r="O67" s="361"/>
      <c r="P67" s="361"/>
      <c r="Q67" s="361"/>
      <c r="R67" s="209"/>
      <c r="S67" s="206"/>
      <c r="T67" s="174"/>
      <c r="U67" s="158"/>
      <c r="V67" s="170"/>
      <c r="W67" s="170"/>
      <c r="X67" s="170"/>
      <c r="Y67" s="170"/>
      <c r="Z67" s="170"/>
      <c r="AA67" s="170"/>
      <c r="AB67" s="170"/>
      <c r="AC67" s="170"/>
      <c r="AD67" s="170"/>
      <c r="AE67" s="189"/>
      <c r="AF67" s="206"/>
      <c r="AG67" s="174"/>
      <c r="AH67" s="158"/>
      <c r="AI67" s="207"/>
      <c r="AJ67" s="207"/>
      <c r="AK67" s="419"/>
      <c r="AL67" s="366"/>
      <c r="AM67" s="207"/>
      <c r="AN67" s="369"/>
      <c r="AO67" s="369"/>
      <c r="AP67" s="369"/>
      <c r="AQ67" s="369"/>
      <c r="AR67" s="369"/>
      <c r="AS67" s="369"/>
      <c r="AT67" s="369"/>
      <c r="AU67" s="369"/>
      <c r="AV67" s="189"/>
      <c r="AW67" s="189"/>
      <c r="AX67" s="11"/>
      <c r="AY67" s="11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>
      <c r="B68" s="118"/>
      <c r="C68" s="1590" t="s">
        <v>350</v>
      </c>
      <c r="D68" s="973">
        <v>105</v>
      </c>
      <c r="E68" s="978">
        <v>9.4039999999999999</v>
      </c>
      <c r="F68" s="975">
        <v>14.516999999999999</v>
      </c>
      <c r="G68" s="975">
        <v>9.77</v>
      </c>
      <c r="H68" s="1532">
        <f t="shared" ref="H68:H72" si="1">G68*4+F68*9+E68*4</f>
        <v>207.34899999999999</v>
      </c>
      <c r="I68" s="1588">
        <v>15</v>
      </c>
      <c r="J68" s="1591" t="s">
        <v>232</v>
      </c>
      <c r="K68" s="1539"/>
      <c r="L68" s="1539"/>
      <c r="M68" s="60"/>
      <c r="N68" s="1540"/>
      <c r="O68" s="60"/>
      <c r="P68" s="60"/>
      <c r="Q68" s="365"/>
      <c r="R68" s="209"/>
      <c r="S68" s="206"/>
      <c r="T68" s="174"/>
      <c r="U68" s="158"/>
      <c r="V68" s="188"/>
      <c r="W68" s="188"/>
      <c r="X68" s="188"/>
      <c r="Y68" s="188"/>
      <c r="Z68" s="188"/>
      <c r="AA68" s="170"/>
      <c r="AB68" s="170"/>
      <c r="AC68" s="170"/>
      <c r="AD68" s="170"/>
      <c r="AE68" s="189"/>
      <c r="AF68" s="206"/>
      <c r="AG68" s="174"/>
      <c r="AH68" s="158"/>
      <c r="AI68" s="207"/>
      <c r="AJ68" s="207"/>
      <c r="AK68" s="207"/>
      <c r="AL68" s="366"/>
      <c r="AM68" s="207"/>
      <c r="AN68" s="207"/>
      <c r="AO68" s="207"/>
      <c r="AP68" s="207"/>
      <c r="AQ68" s="207"/>
      <c r="AR68" s="207"/>
      <c r="AS68" s="207"/>
      <c r="AT68" s="207"/>
      <c r="AU68" s="369"/>
      <c r="AV68" s="189"/>
      <c r="AW68" s="189"/>
      <c r="AX68" s="11"/>
      <c r="AY68" s="11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>
      <c r="B69" s="1881" t="s">
        <v>17</v>
      </c>
      <c r="C69" s="1592" t="s">
        <v>290</v>
      </c>
      <c r="D69" s="1006">
        <v>200</v>
      </c>
      <c r="E69" s="982">
        <v>5.8</v>
      </c>
      <c r="F69" s="980">
        <v>5</v>
      </c>
      <c r="G69" s="980">
        <v>9.6</v>
      </c>
      <c r="H69" s="1532">
        <f t="shared" si="1"/>
        <v>106.60000000000001</v>
      </c>
      <c r="I69" s="1588">
        <v>41</v>
      </c>
      <c r="J69" s="1593" t="s">
        <v>291</v>
      </c>
      <c r="K69" s="60"/>
      <c r="L69" s="60"/>
      <c r="M69" s="207"/>
      <c r="N69" s="60"/>
      <c r="O69" s="60"/>
      <c r="P69" s="60"/>
      <c r="Q69" s="361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206"/>
      <c r="AG69" s="174"/>
      <c r="AH69" s="158"/>
      <c r="AI69" s="207"/>
      <c r="AJ69" s="207"/>
      <c r="AK69" s="207"/>
      <c r="AL69" s="366"/>
      <c r="AM69" s="207"/>
      <c r="AN69" s="207"/>
      <c r="AO69" s="207"/>
      <c r="AP69" s="207"/>
      <c r="AQ69" s="207"/>
      <c r="AR69" s="207"/>
      <c r="AS69" s="207"/>
      <c r="AT69" s="207"/>
      <c r="AU69" s="369"/>
      <c r="AV69" s="189"/>
      <c r="AW69" s="189"/>
      <c r="AX69" s="11"/>
      <c r="AY69" s="11"/>
      <c r="AZ69" s="11"/>
      <c r="BA69" s="11"/>
      <c r="BB69" s="11"/>
      <c r="BC69" s="11"/>
      <c r="BD69" s="11"/>
      <c r="BE69" s="11"/>
      <c r="BF69" s="11"/>
      <c r="BG69" s="11"/>
    </row>
    <row r="70" spans="2:59" ht="12" customHeight="1">
      <c r="B70" s="1882" t="s">
        <v>523</v>
      </c>
      <c r="C70" s="1592" t="s">
        <v>11</v>
      </c>
      <c r="D70" s="981">
        <v>50</v>
      </c>
      <c r="E70" s="982">
        <v>2.5499999999999998</v>
      </c>
      <c r="F70" s="980">
        <v>0.42499999999999999</v>
      </c>
      <c r="G70" s="980">
        <v>25.074999999999999</v>
      </c>
      <c r="H70" s="1534">
        <f t="shared" si="1"/>
        <v>114.325</v>
      </c>
      <c r="I70" s="1086">
        <v>31</v>
      </c>
      <c r="J70" s="1593" t="s">
        <v>10</v>
      </c>
      <c r="K70" s="60"/>
      <c r="L70" s="60"/>
      <c r="M70" s="60"/>
      <c r="N70" s="60"/>
      <c r="O70" s="60"/>
      <c r="P70" s="60"/>
      <c r="Q70" s="361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349"/>
      <c r="AG70" s="174"/>
      <c r="AH70" s="158"/>
      <c r="AI70" s="207"/>
      <c r="AJ70" s="367"/>
      <c r="AK70" s="207"/>
      <c r="AL70" s="366"/>
      <c r="AM70" s="207"/>
      <c r="AN70" s="207"/>
      <c r="AO70" s="207"/>
      <c r="AP70" s="207"/>
      <c r="AQ70" s="207"/>
      <c r="AR70" s="207"/>
      <c r="AS70" s="368"/>
      <c r="AT70" s="207"/>
      <c r="AU70" s="369"/>
      <c r="AV70" s="189"/>
      <c r="AW70" s="189"/>
      <c r="AX70" s="11"/>
      <c r="AY70" s="11"/>
      <c r="AZ70" s="11"/>
      <c r="BA70" s="11"/>
      <c r="BB70" s="11"/>
      <c r="BC70" s="11"/>
      <c r="BD70" s="11"/>
      <c r="BE70" s="11"/>
      <c r="BF70" s="11"/>
      <c r="BG70" s="11"/>
    </row>
    <row r="71" spans="2:59" ht="12.75" customHeight="1">
      <c r="B71" s="118"/>
      <c r="C71" s="1592" t="s">
        <v>12</v>
      </c>
      <c r="D71" s="981">
        <v>20</v>
      </c>
      <c r="E71" s="982">
        <v>1.1299999999999999</v>
      </c>
      <c r="F71" s="980">
        <v>0.24</v>
      </c>
      <c r="G71" s="980">
        <v>8.3699999999999992</v>
      </c>
      <c r="H71" s="1534">
        <f t="shared" si="1"/>
        <v>40.159999999999997</v>
      </c>
      <c r="I71" s="1584">
        <v>30</v>
      </c>
      <c r="J71" s="1585" t="s">
        <v>10</v>
      </c>
      <c r="K71" s="207"/>
      <c r="L71" s="207"/>
      <c r="M71" s="207"/>
      <c r="N71" s="207"/>
      <c r="O71" s="207"/>
      <c r="P71" s="207"/>
      <c r="Q71" s="369"/>
      <c r="S71" s="280"/>
      <c r="T71" s="280"/>
      <c r="U71" s="280"/>
      <c r="V71" s="280"/>
      <c r="W71" s="337"/>
      <c r="X71" s="1046"/>
      <c r="Y71" s="280"/>
      <c r="Z71" s="337"/>
      <c r="AA71" s="337"/>
      <c r="AB71" s="280"/>
      <c r="AC71" s="1047"/>
      <c r="AD71" s="280"/>
      <c r="AE71" s="280"/>
      <c r="AF71" s="218"/>
      <c r="AG71" s="174"/>
      <c r="AH71" s="158"/>
      <c r="AI71" s="207"/>
      <c r="AJ71" s="207"/>
      <c r="AK71" s="207"/>
      <c r="AL71" s="366"/>
      <c r="AM71" s="207"/>
      <c r="AN71" s="207"/>
      <c r="AO71" s="367"/>
      <c r="AP71" s="207"/>
      <c r="AQ71" s="207"/>
      <c r="AR71" s="368"/>
      <c r="AS71" s="368"/>
      <c r="AT71" s="207"/>
      <c r="AU71" s="369"/>
      <c r="AV71" s="189"/>
      <c r="AW71" s="189"/>
      <c r="AX71" s="11"/>
      <c r="AY71" s="11"/>
      <c r="AZ71" s="11"/>
      <c r="BA71" s="11"/>
      <c r="BB71" s="11"/>
      <c r="BC71" s="11"/>
      <c r="BD71" s="11"/>
      <c r="BE71" s="11"/>
      <c r="BF71" s="11"/>
      <c r="BG71" s="11"/>
    </row>
    <row r="72" spans="2:59" ht="17.25" customHeight="1" thickBot="1">
      <c r="B72" s="121"/>
      <c r="C72" s="1583" t="s">
        <v>262</v>
      </c>
      <c r="D72" s="1521">
        <v>80</v>
      </c>
      <c r="E72" s="982">
        <v>0.32</v>
      </c>
      <c r="F72" s="980">
        <v>0.32</v>
      </c>
      <c r="G72" s="980">
        <v>7.84</v>
      </c>
      <c r="H72" s="1534">
        <f t="shared" si="1"/>
        <v>35.520000000000003</v>
      </c>
      <c r="I72" s="1584">
        <v>33</v>
      </c>
      <c r="J72" s="1585" t="s">
        <v>524</v>
      </c>
      <c r="K72" s="1545"/>
      <c r="L72" s="1545"/>
      <c r="M72" s="1545"/>
      <c r="N72" s="1546"/>
      <c r="O72" s="1545"/>
      <c r="P72" s="1545"/>
      <c r="Q72" s="1545"/>
      <c r="S72" s="280"/>
      <c r="T72" s="280"/>
      <c r="U72" s="280"/>
      <c r="V72" s="280"/>
      <c r="W72" s="280"/>
      <c r="X72" s="280"/>
      <c r="Y72" s="280"/>
      <c r="Z72" s="280"/>
      <c r="AA72" s="280"/>
      <c r="AB72" s="280"/>
      <c r="AC72" s="280"/>
      <c r="AD72" s="280"/>
      <c r="AE72" s="280"/>
      <c r="AF72" s="384"/>
      <c r="AG72" s="174"/>
      <c r="AH72" s="170"/>
      <c r="AI72" s="207"/>
      <c r="AJ72" s="207"/>
      <c r="AK72" s="207"/>
      <c r="AL72" s="366"/>
      <c r="AM72" s="207"/>
      <c r="AN72" s="419"/>
      <c r="AO72" s="367"/>
      <c r="AP72" s="207"/>
      <c r="AQ72" s="207"/>
      <c r="AR72" s="207"/>
      <c r="AS72" s="207"/>
      <c r="AT72" s="207"/>
      <c r="AU72" s="369"/>
      <c r="AV72" s="189"/>
      <c r="AW72" s="189"/>
      <c r="AX72" s="11"/>
      <c r="AY72" s="11"/>
      <c r="AZ72" s="11"/>
      <c r="BA72" s="11"/>
      <c r="BB72" s="11"/>
      <c r="BC72" s="11"/>
      <c r="BD72" s="11"/>
      <c r="BE72" s="11"/>
      <c r="BF72" s="11"/>
      <c r="BG72" s="11"/>
    </row>
    <row r="73" spans="2:59" ht="14.25" customHeight="1" thickBot="1">
      <c r="B73" s="1594" t="s">
        <v>525</v>
      </c>
      <c r="C73" s="48"/>
      <c r="D73" s="49"/>
      <c r="E73" s="351">
        <f>SUM(E65:E72)</f>
        <v>26.57</v>
      </c>
      <c r="F73" s="352">
        <f>SUM(F65:F72)</f>
        <v>29.354999999999997</v>
      </c>
      <c r="G73" s="352">
        <f>SUM(G65:G72)</f>
        <v>95.26400000000001</v>
      </c>
      <c r="H73" s="1535">
        <f>SUM(H65:H72)</f>
        <v>751.53099999999995</v>
      </c>
      <c r="I73" s="1596" t="s">
        <v>526</v>
      </c>
      <c r="J73" s="1597"/>
      <c r="K73" s="1076"/>
      <c r="L73" s="1075"/>
      <c r="M73" s="1076"/>
      <c r="N73" s="1076"/>
      <c r="O73" s="1076"/>
      <c r="P73" s="1075"/>
      <c r="Q73" s="1074"/>
      <c r="S73" s="189"/>
      <c r="T73" s="189"/>
      <c r="U73" s="189"/>
      <c r="V73" s="337"/>
      <c r="W73" s="337"/>
      <c r="X73" s="189"/>
      <c r="Y73" s="337"/>
      <c r="Z73" s="337"/>
      <c r="AA73" s="189"/>
      <c r="AB73" s="174"/>
      <c r="AC73" s="189"/>
      <c r="AD73" s="189"/>
      <c r="AE73" s="189"/>
      <c r="AF73" s="189"/>
      <c r="AG73" s="189"/>
      <c r="AH73" s="170"/>
      <c r="AI73" s="170"/>
      <c r="AJ73" s="170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1"/>
      <c r="AY73" s="11"/>
      <c r="AZ73" s="11"/>
      <c r="BA73" s="11"/>
      <c r="BB73" s="11"/>
      <c r="BC73" s="11"/>
      <c r="BD73" s="11"/>
      <c r="BE73" s="11"/>
      <c r="BF73" s="11"/>
      <c r="BG73" s="11"/>
    </row>
    <row r="74" spans="2:59" ht="15" customHeight="1" thickBot="1">
      <c r="B74" s="1595" t="s">
        <v>14</v>
      </c>
      <c r="C74" s="52"/>
      <c r="D74" s="53"/>
      <c r="E74" s="353">
        <v>26.95</v>
      </c>
      <c r="F74" s="354">
        <v>27.65</v>
      </c>
      <c r="G74" s="354">
        <v>117.25</v>
      </c>
      <c r="H74" s="997">
        <v>822.5</v>
      </c>
      <c r="I74" s="1598" t="s">
        <v>527</v>
      </c>
      <c r="J74" s="1599">
        <f>D65+D68+D69+D70+D71+80+70+D72</f>
        <v>805</v>
      </c>
      <c r="K74" s="212"/>
      <c r="L74" s="212"/>
      <c r="M74" s="212"/>
      <c r="N74" s="212"/>
      <c r="O74" s="212"/>
      <c r="P74" s="212"/>
      <c r="Q74" s="349"/>
      <c r="S74" s="1049"/>
      <c r="T74" s="1050"/>
      <c r="U74" s="1051"/>
      <c r="V74" s="1052"/>
      <c r="W74" s="1053"/>
      <c r="X74" s="1053"/>
      <c r="Y74" s="1053"/>
      <c r="Z74" s="1053"/>
      <c r="AA74" s="1053"/>
      <c r="AB74" s="1053"/>
      <c r="AC74" s="1049"/>
      <c r="AD74" s="1049"/>
      <c r="AE74" s="1038"/>
      <c r="AF74" s="189"/>
      <c r="AG74" s="189"/>
      <c r="AH74" s="170"/>
      <c r="AI74" s="170"/>
      <c r="AJ74" s="170"/>
      <c r="AK74" s="212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1"/>
      <c r="AY74" s="11"/>
      <c r="AZ74" s="11"/>
      <c r="BA74" s="11"/>
      <c r="BB74" s="11"/>
      <c r="BC74" s="11"/>
      <c r="BD74" s="11"/>
      <c r="BE74" s="11"/>
      <c r="BF74" s="11"/>
      <c r="BG74" s="11"/>
    </row>
    <row r="75" spans="2:59" ht="9" customHeight="1" thickBot="1">
      <c r="K75" s="1062"/>
      <c r="L75" s="1062"/>
      <c r="M75" s="207"/>
      <c r="N75" s="368"/>
      <c r="O75" s="207"/>
      <c r="P75" s="207"/>
      <c r="Q75" s="218"/>
      <c r="S75" s="315"/>
      <c r="T75" s="315"/>
      <c r="U75" s="315"/>
      <c r="V75" s="1054"/>
      <c r="W75" s="315"/>
      <c r="X75" s="315"/>
      <c r="Y75" s="315"/>
      <c r="Z75" s="315"/>
      <c r="AA75" s="315"/>
      <c r="AB75" s="315"/>
      <c r="AC75" s="315"/>
      <c r="AD75" s="315"/>
      <c r="AE75" s="315"/>
      <c r="AF75" s="170"/>
      <c r="AG75" s="189"/>
      <c r="AH75" s="189"/>
      <c r="AI75" s="189"/>
      <c r="AJ75" s="189"/>
      <c r="AK75" s="265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1"/>
      <c r="AY75" s="11"/>
      <c r="AZ75" s="11"/>
      <c r="BA75" s="11"/>
      <c r="BB75" s="11"/>
      <c r="BC75" s="11"/>
      <c r="BD75" s="11"/>
      <c r="BE75" s="11"/>
      <c r="BF75" s="11"/>
      <c r="BG75" s="11"/>
    </row>
    <row r="76" spans="2:59" ht="12.75" customHeight="1" thickBot="1">
      <c r="B76" s="1559" t="s">
        <v>504</v>
      </c>
      <c r="C76" s="133"/>
      <c r="D76" s="1560" t="s">
        <v>505</v>
      </c>
      <c r="E76" s="1561" t="s">
        <v>506</v>
      </c>
      <c r="F76" s="1561"/>
      <c r="G76" s="1561"/>
      <c r="H76" s="1562" t="s">
        <v>507</v>
      </c>
      <c r="I76" s="1563" t="s">
        <v>508</v>
      </c>
      <c r="J76" s="1564" t="s">
        <v>509</v>
      </c>
      <c r="K76" s="1062"/>
      <c r="L76" s="1062"/>
      <c r="M76" s="207"/>
      <c r="N76" s="368"/>
      <c r="O76" s="207"/>
      <c r="P76" s="207"/>
      <c r="Q76" s="1063"/>
      <c r="S76" s="369"/>
      <c r="T76" s="369"/>
      <c r="U76" s="369"/>
      <c r="V76" s="366"/>
      <c r="W76" s="369"/>
      <c r="X76" s="369"/>
      <c r="Y76" s="1005"/>
      <c r="Z76" s="369"/>
      <c r="AA76" s="1064"/>
      <c r="AB76" s="1005"/>
      <c r="AC76" s="369"/>
      <c r="AD76" s="369"/>
      <c r="AE76" s="218"/>
      <c r="AF76" s="189"/>
      <c r="AG76" s="189"/>
      <c r="AH76" s="170"/>
      <c r="AI76" s="170"/>
      <c r="AJ76" s="170"/>
      <c r="AK76" s="170"/>
      <c r="AL76" s="170"/>
      <c r="AM76" s="170"/>
      <c r="AN76" s="170"/>
      <c r="AO76" s="170"/>
      <c r="AP76" s="189"/>
      <c r="AQ76" s="189"/>
      <c r="AR76" s="189"/>
      <c r="AS76" s="189"/>
      <c r="AT76" s="189"/>
      <c r="AU76" s="189"/>
      <c r="AV76" s="189"/>
      <c r="AW76" s="189"/>
      <c r="AX76" s="11"/>
      <c r="AY76" s="11"/>
      <c r="AZ76" s="11"/>
      <c r="BA76" s="11"/>
      <c r="BB76" s="11"/>
      <c r="BC76" s="11"/>
      <c r="BD76" s="11"/>
      <c r="BE76" s="11"/>
      <c r="BF76" s="11"/>
      <c r="BG76" s="11"/>
    </row>
    <row r="77" spans="2:59" ht="13.5" customHeight="1">
      <c r="B77" s="1565" t="s">
        <v>510</v>
      </c>
      <c r="C77" s="1566" t="s">
        <v>511</v>
      </c>
      <c r="D77" s="1567" t="s">
        <v>512</v>
      </c>
      <c r="E77" s="1568" t="s">
        <v>513</v>
      </c>
      <c r="F77" s="1568" t="s">
        <v>77</v>
      </c>
      <c r="G77" s="1568" t="s">
        <v>78</v>
      </c>
      <c r="H77" s="1569" t="s">
        <v>514</v>
      </c>
      <c r="I77" s="1570" t="s">
        <v>515</v>
      </c>
      <c r="J77" s="1571" t="s">
        <v>516</v>
      </c>
      <c r="K77" s="1005"/>
      <c r="L77" s="1063"/>
      <c r="M77" s="369"/>
      <c r="N77" s="1005"/>
      <c r="O77" s="369"/>
      <c r="P77" s="369"/>
      <c r="Q77" s="369"/>
      <c r="S77" s="1056"/>
      <c r="T77" s="1056"/>
      <c r="U77" s="1056"/>
      <c r="V77" s="1057"/>
      <c r="W77" s="1056"/>
      <c r="X77" s="1056"/>
      <c r="Y77" s="1056"/>
      <c r="Z77" s="1056"/>
      <c r="AA77" s="1056"/>
      <c r="AB77" s="1058"/>
      <c r="AC77" s="1056"/>
      <c r="AD77" s="1056"/>
      <c r="AE77" s="1056"/>
      <c r="AF77" s="189"/>
      <c r="AG77" s="189"/>
      <c r="AH77" s="265"/>
      <c r="AI77" s="315"/>
      <c r="AJ77" s="265"/>
      <c r="AK77" s="1065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1"/>
      <c r="AY77" s="11"/>
      <c r="AZ77" s="11"/>
      <c r="BA77" s="11"/>
      <c r="BB77" s="11"/>
      <c r="BC77" s="11"/>
      <c r="BD77" s="11"/>
      <c r="BE77" s="11"/>
      <c r="BF77" s="11"/>
      <c r="BG77" s="11"/>
    </row>
    <row r="78" spans="2:59" ht="11.25" customHeight="1" thickBot="1">
      <c r="B78" s="1572"/>
      <c r="C78" s="1573"/>
      <c r="D78" s="1574"/>
      <c r="E78" s="1575" t="s">
        <v>6</v>
      </c>
      <c r="F78" s="1575" t="s">
        <v>7</v>
      </c>
      <c r="G78" s="1575" t="s">
        <v>8</v>
      </c>
      <c r="H78" s="1576" t="s">
        <v>517</v>
      </c>
      <c r="I78" s="1577" t="s">
        <v>518</v>
      </c>
      <c r="J78" s="1578" t="s">
        <v>519</v>
      </c>
      <c r="K78" s="369"/>
      <c r="L78" s="369"/>
      <c r="M78" s="369"/>
      <c r="N78" s="369"/>
      <c r="O78" s="369"/>
      <c r="P78" s="369"/>
      <c r="Q78" s="36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212"/>
      <c r="AI78" s="212"/>
      <c r="AJ78" s="212"/>
      <c r="AK78" s="212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1"/>
      <c r="AY78" s="11"/>
      <c r="AZ78" s="11"/>
      <c r="BA78" s="11"/>
      <c r="BB78" s="11"/>
      <c r="BC78" s="11"/>
      <c r="BD78" s="11"/>
      <c r="BE78" s="11"/>
      <c r="BF78" s="11"/>
      <c r="BG78" s="11"/>
    </row>
    <row r="79" spans="2:59" ht="13.5" customHeight="1">
      <c r="B79" s="133"/>
      <c r="C79" s="1605" t="s">
        <v>204</v>
      </c>
      <c r="D79" s="685">
        <v>200</v>
      </c>
      <c r="E79" s="978">
        <v>3.89</v>
      </c>
      <c r="F79" s="975">
        <v>5.8</v>
      </c>
      <c r="G79" s="975">
        <v>24.97</v>
      </c>
      <c r="H79" s="1532">
        <f t="shared" ref="H79:H81" si="2">G79*4+F79*9+E79*4</f>
        <v>167.64</v>
      </c>
      <c r="I79" s="1600">
        <v>3</v>
      </c>
      <c r="J79" s="1601" t="s">
        <v>352</v>
      </c>
      <c r="K79" s="367"/>
      <c r="L79" s="367"/>
      <c r="M79" s="367"/>
      <c r="N79" s="367"/>
      <c r="O79" s="367"/>
      <c r="P79" s="367"/>
      <c r="Q79" s="367"/>
      <c r="S79" s="189"/>
      <c r="T79" s="189"/>
      <c r="U79" s="189"/>
      <c r="V79" s="189"/>
      <c r="W79" s="189"/>
      <c r="X79" s="189"/>
      <c r="Y79" s="189"/>
      <c r="Z79" s="189"/>
      <c r="AA79" s="189"/>
      <c r="AB79" s="1047"/>
      <c r="AC79" s="189"/>
      <c r="AD79" s="1047"/>
      <c r="AE79" s="189"/>
      <c r="AF79" s="189"/>
      <c r="AG79" s="189"/>
      <c r="AH79" s="198"/>
      <c r="AI79" s="198"/>
      <c r="AJ79" s="198"/>
      <c r="AK79" s="198"/>
      <c r="AL79" s="189"/>
      <c r="AM79" s="189"/>
      <c r="AN79" s="297"/>
      <c r="AO79" s="297"/>
      <c r="AP79" s="999"/>
      <c r="AQ79" s="189"/>
      <c r="AR79" s="189"/>
      <c r="AS79" s="189"/>
      <c r="AT79" s="189"/>
      <c r="AU79" s="189"/>
      <c r="AV79" s="189"/>
      <c r="AW79" s="189"/>
      <c r="AX79" s="11"/>
      <c r="AY79" s="11"/>
      <c r="AZ79" s="11"/>
      <c r="BA79" s="11"/>
      <c r="BB79" s="11"/>
      <c r="BC79" s="11"/>
      <c r="BD79" s="11"/>
      <c r="BE79" s="11"/>
      <c r="BF79" s="11"/>
      <c r="BG79" s="11"/>
    </row>
    <row r="80" spans="2:59" ht="13.5" customHeight="1">
      <c r="B80" s="1582" t="s">
        <v>521</v>
      </c>
      <c r="C80" s="786" t="s">
        <v>282</v>
      </c>
      <c r="D80" s="685" t="s">
        <v>422</v>
      </c>
      <c r="E80" s="987">
        <v>11.95</v>
      </c>
      <c r="F80" s="988">
        <v>9.9309999999999992</v>
      </c>
      <c r="G80" s="989">
        <v>11.285</v>
      </c>
      <c r="H80" s="1533">
        <f t="shared" si="2"/>
        <v>182.31900000000002</v>
      </c>
      <c r="I80" s="1602">
        <v>12</v>
      </c>
      <c r="J80" s="1593" t="s">
        <v>283</v>
      </c>
      <c r="K80" s="207"/>
      <c r="L80" s="207"/>
      <c r="M80" s="207"/>
      <c r="N80" s="207"/>
      <c r="O80" s="207"/>
      <c r="P80" s="207"/>
      <c r="Q80" s="369"/>
      <c r="R80" s="46"/>
      <c r="S80" s="189"/>
      <c r="T80" s="189"/>
      <c r="U80" s="189"/>
      <c r="V80" s="1060"/>
      <c r="W80" s="189"/>
      <c r="X80" s="189"/>
      <c r="Y80" s="189"/>
      <c r="Z80" s="189"/>
      <c r="AA80" s="189"/>
      <c r="AB80" s="189"/>
      <c r="AC80" s="189"/>
      <c r="AD80" s="1047"/>
      <c r="AE80" s="189"/>
      <c r="AF80" s="189"/>
      <c r="AG80" s="157"/>
      <c r="AH80" s="198"/>
      <c r="AI80" s="198"/>
      <c r="AJ80" s="198"/>
      <c r="AK80" s="198"/>
      <c r="AL80" s="189"/>
      <c r="AM80" s="189"/>
      <c r="AN80" s="242"/>
      <c r="AO80" s="242"/>
      <c r="AP80" s="999"/>
      <c r="AQ80" s="189"/>
      <c r="AR80" s="189"/>
      <c r="AS80" s="189"/>
      <c r="AT80" s="189"/>
      <c r="AU80" s="189"/>
      <c r="AV80" s="189"/>
      <c r="AW80" s="189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2:59" ht="12.75" customHeight="1">
      <c r="B81" s="1586" t="s">
        <v>522</v>
      </c>
      <c r="C81" s="1475" t="s">
        <v>483</v>
      </c>
      <c r="D81" s="965" t="s">
        <v>423</v>
      </c>
      <c r="E81" s="966">
        <v>2.4350000000000001</v>
      </c>
      <c r="F81" s="967">
        <v>5.9</v>
      </c>
      <c r="G81" s="968">
        <v>16.084</v>
      </c>
      <c r="H81" s="1533">
        <f t="shared" si="2"/>
        <v>127.176</v>
      </c>
      <c r="I81" s="1602">
        <v>23</v>
      </c>
      <c r="J81" s="1585" t="s">
        <v>409</v>
      </c>
      <c r="K81" s="207"/>
      <c r="L81" s="207"/>
      <c r="M81" s="207"/>
      <c r="N81" s="207"/>
      <c r="O81" s="207"/>
      <c r="P81" s="207"/>
      <c r="Q81" s="369"/>
      <c r="R81" s="63"/>
      <c r="S81" s="214"/>
      <c r="T81" s="174"/>
      <c r="U81" s="170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98"/>
      <c r="AL81" s="189"/>
      <c r="AM81" s="189"/>
      <c r="AN81" s="242"/>
      <c r="AO81" s="242"/>
      <c r="AP81" s="999"/>
      <c r="AQ81" s="189"/>
      <c r="AR81" s="189"/>
      <c r="AS81" s="189"/>
      <c r="AT81" s="189"/>
      <c r="AU81" s="189"/>
      <c r="AV81" s="189"/>
      <c r="AW81" s="189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2:59" ht="14.25" customHeight="1">
      <c r="B82" s="118"/>
      <c r="C82" s="1478" t="s">
        <v>484</v>
      </c>
      <c r="D82" s="666"/>
      <c r="E82" s="974">
        <v>1.702</v>
      </c>
      <c r="F82" s="975">
        <v>1.9530000000000001</v>
      </c>
      <c r="G82" s="976">
        <v>3.149</v>
      </c>
      <c r="H82" s="1532">
        <f>G82*4+F82*9+E82*4</f>
        <v>36.981000000000002</v>
      </c>
      <c r="I82" s="1603"/>
      <c r="J82" s="1589" t="s">
        <v>410</v>
      </c>
      <c r="K82" s="207"/>
      <c r="L82" s="207"/>
      <c r="M82" s="207"/>
      <c r="N82" s="207"/>
      <c r="O82" s="368"/>
      <c r="P82" s="207"/>
      <c r="Q82" s="369"/>
      <c r="R82" s="214"/>
      <c r="S82" s="211"/>
      <c r="T82" s="189"/>
      <c r="U82" s="205"/>
      <c r="V82" s="1045"/>
      <c r="W82" s="170"/>
      <c r="X82" s="170"/>
      <c r="Y82" s="170"/>
      <c r="Z82" s="170"/>
      <c r="AA82" s="170"/>
      <c r="AB82" s="170"/>
      <c r="AC82" s="1055"/>
      <c r="AD82" s="170"/>
      <c r="AE82" s="189"/>
      <c r="AF82" s="189"/>
      <c r="AG82" s="189"/>
      <c r="AH82" s="189"/>
      <c r="AI82" s="189"/>
      <c r="AJ82" s="189"/>
      <c r="AK82" s="198"/>
      <c r="AL82" s="189"/>
      <c r="AM82" s="189"/>
      <c r="AN82" s="174"/>
      <c r="AO82" s="174"/>
      <c r="AP82" s="999"/>
      <c r="AQ82" s="189"/>
      <c r="AR82" s="189"/>
      <c r="AS82" s="189"/>
      <c r="AT82" s="189"/>
      <c r="AU82" s="189"/>
      <c r="AV82" s="189"/>
      <c r="AW82" s="189"/>
      <c r="AX82" s="11"/>
      <c r="AY82" s="11"/>
      <c r="AZ82" s="11"/>
      <c r="BA82" s="11"/>
      <c r="BB82" s="11"/>
      <c r="BC82" s="11"/>
      <c r="BD82" s="11"/>
      <c r="BE82" s="11"/>
      <c r="BF82" s="11"/>
      <c r="BG82" s="11"/>
    </row>
    <row r="83" spans="2:59" ht="14.25" customHeight="1">
      <c r="B83" s="1881" t="s">
        <v>17</v>
      </c>
      <c r="C83" s="641" t="s">
        <v>254</v>
      </c>
      <c r="D83" s="1007">
        <v>200</v>
      </c>
      <c r="E83" s="982">
        <v>1</v>
      </c>
      <c r="F83" s="980">
        <v>0</v>
      </c>
      <c r="G83" s="980">
        <v>20.92</v>
      </c>
      <c r="H83" s="1534">
        <f t="shared" ref="H83:H86" si="3">G83*4+F83*9+E83*4</f>
        <v>87.68</v>
      </c>
      <c r="I83" s="1604">
        <v>34</v>
      </c>
      <c r="J83" s="1593" t="s">
        <v>9</v>
      </c>
      <c r="K83" s="1545"/>
      <c r="L83" s="1545"/>
      <c r="M83" s="1545"/>
      <c r="N83" s="1546"/>
      <c r="O83" s="1545"/>
      <c r="P83" s="1545"/>
      <c r="Q83" s="1545"/>
      <c r="R83" s="223"/>
      <c r="S83" s="211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98"/>
      <c r="AL83" s="189"/>
      <c r="AM83" s="189"/>
      <c r="AN83" s="242"/>
      <c r="AO83" s="242"/>
      <c r="AP83" s="999"/>
      <c r="AQ83" s="189"/>
      <c r="AR83" s="189"/>
      <c r="AS83" s="189"/>
      <c r="AT83" s="189"/>
      <c r="AU83" s="189"/>
      <c r="AV83" s="189"/>
      <c r="AW83" s="189"/>
      <c r="AX83" s="11"/>
      <c r="AY83" s="11"/>
      <c r="AZ83" s="11"/>
      <c r="BA83" s="11"/>
      <c r="BB83" s="11"/>
      <c r="BC83" s="11"/>
      <c r="BD83" s="11"/>
      <c r="BE83" s="11"/>
      <c r="BF83" s="11"/>
      <c r="BG83" s="11"/>
    </row>
    <row r="84" spans="2:59" ht="14.25" customHeight="1">
      <c r="B84" s="1882" t="s">
        <v>528</v>
      </c>
      <c r="C84" s="786" t="s">
        <v>11</v>
      </c>
      <c r="D84" s="1007">
        <v>50</v>
      </c>
      <c r="E84" s="982">
        <v>2.5499999999999998</v>
      </c>
      <c r="F84" s="980">
        <v>0.42499999999999999</v>
      </c>
      <c r="G84" s="980">
        <v>25.074999999999999</v>
      </c>
      <c r="H84" s="1534">
        <f t="shared" si="3"/>
        <v>114.325</v>
      </c>
      <c r="I84" s="1086">
        <v>31</v>
      </c>
      <c r="J84" s="1593" t="s">
        <v>10</v>
      </c>
      <c r="K84" s="1076"/>
      <c r="L84" s="1075"/>
      <c r="M84" s="1076"/>
      <c r="N84" s="1076"/>
      <c r="O84" s="1076"/>
      <c r="P84" s="1075"/>
      <c r="Q84" s="1074"/>
      <c r="R84" s="206"/>
      <c r="S84" s="223"/>
      <c r="T84" s="174"/>
      <c r="U84" s="80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70"/>
      <c r="AL84" s="189"/>
      <c r="AM84" s="189"/>
      <c r="AN84" s="242"/>
      <c r="AO84" s="242"/>
      <c r="AP84" s="999"/>
      <c r="AQ84" s="189"/>
      <c r="AR84" s="189"/>
      <c r="AS84" s="189"/>
      <c r="AT84" s="189"/>
      <c r="AU84" s="189"/>
      <c r="AV84" s="189"/>
      <c r="AW84" s="189"/>
      <c r="AX84" s="11"/>
      <c r="AY84" s="11"/>
      <c r="AZ84" s="11"/>
      <c r="BA84" s="11"/>
      <c r="BB84" s="11"/>
      <c r="BC84" s="11"/>
      <c r="BD84" s="11"/>
      <c r="BE84" s="11"/>
      <c r="BF84" s="11"/>
      <c r="BG84" s="11"/>
    </row>
    <row r="85" spans="2:59" ht="17.25" customHeight="1">
      <c r="B85" s="118"/>
      <c r="C85" s="786" t="s">
        <v>12</v>
      </c>
      <c r="D85" s="1007">
        <v>20</v>
      </c>
      <c r="E85" s="982">
        <v>1.1299999999999999</v>
      </c>
      <c r="F85" s="980">
        <v>0.24</v>
      </c>
      <c r="G85" s="980">
        <v>8.3699999999999992</v>
      </c>
      <c r="H85" s="1534">
        <f t="shared" si="3"/>
        <v>40.159999999999997</v>
      </c>
      <c r="I85" s="1584">
        <v>30</v>
      </c>
      <c r="J85" s="1593" t="s">
        <v>10</v>
      </c>
      <c r="K85" s="212"/>
      <c r="L85" s="212"/>
      <c r="M85" s="212"/>
      <c r="N85" s="212"/>
      <c r="O85" s="212"/>
      <c r="P85" s="212"/>
      <c r="Q85" s="349"/>
      <c r="R85" s="206"/>
      <c r="S85" s="206"/>
      <c r="T85" s="174"/>
      <c r="U85" s="207"/>
      <c r="V85" s="999"/>
      <c r="W85" s="999"/>
      <c r="X85" s="999"/>
      <c r="Y85" s="999"/>
      <c r="Z85" s="999"/>
      <c r="AA85" s="999"/>
      <c r="AB85" s="999"/>
      <c r="AC85" s="999"/>
      <c r="AD85" s="189"/>
      <c r="AE85" s="189"/>
      <c r="AF85" s="189"/>
      <c r="AG85" s="189"/>
      <c r="AH85" s="189"/>
      <c r="AI85" s="189"/>
      <c r="AJ85" s="189"/>
      <c r="AK85" s="170"/>
      <c r="AL85" s="189"/>
      <c r="AM85" s="189"/>
      <c r="AN85" s="242"/>
      <c r="AO85" s="242"/>
      <c r="AP85" s="999"/>
      <c r="AQ85" s="189"/>
      <c r="AR85" s="189"/>
      <c r="AS85" s="189"/>
      <c r="AT85" s="189"/>
      <c r="AU85" s="189"/>
      <c r="AV85" s="189"/>
      <c r="AW85" s="189"/>
      <c r="AX85" s="11"/>
      <c r="AY85" s="11"/>
      <c r="AZ85" s="11"/>
      <c r="BA85" s="11"/>
      <c r="BB85" s="11"/>
      <c r="BC85" s="11"/>
      <c r="BD85" s="11"/>
      <c r="BE85" s="11"/>
      <c r="BF85" s="11"/>
      <c r="BG85" s="11"/>
    </row>
    <row r="86" spans="2:59" ht="14.25" customHeight="1" thickBot="1">
      <c r="B86" s="121"/>
      <c r="C86" s="1606" t="s">
        <v>262</v>
      </c>
      <c r="D86" s="1521">
        <v>80</v>
      </c>
      <c r="E86" s="982">
        <v>0.32</v>
      </c>
      <c r="F86" s="980">
        <v>0.32</v>
      </c>
      <c r="G86" s="980">
        <v>7.84</v>
      </c>
      <c r="H86" s="1534">
        <f t="shared" si="3"/>
        <v>35.520000000000003</v>
      </c>
      <c r="I86" s="1602">
        <v>33</v>
      </c>
      <c r="J86" s="1585" t="s">
        <v>524</v>
      </c>
      <c r="K86" s="1005"/>
      <c r="L86" s="369"/>
      <c r="M86" s="1064"/>
      <c r="N86" s="1005"/>
      <c r="O86" s="369"/>
      <c r="P86" s="369"/>
      <c r="Q86" s="369"/>
      <c r="R86" s="206"/>
      <c r="S86" s="189"/>
      <c r="T86" s="174"/>
      <c r="U86" s="797"/>
      <c r="V86" s="170"/>
      <c r="W86" s="170"/>
      <c r="X86" s="170"/>
      <c r="Y86" s="170"/>
      <c r="Z86" s="170"/>
      <c r="AA86" s="170"/>
      <c r="AB86" s="170"/>
      <c r="AC86" s="170"/>
      <c r="AD86" s="189"/>
      <c r="AE86" s="189"/>
      <c r="AF86" s="189"/>
      <c r="AG86" s="189"/>
      <c r="AH86" s="189"/>
      <c r="AI86" s="189"/>
      <c r="AJ86" s="189"/>
      <c r="AK86" s="170"/>
      <c r="AL86" s="189"/>
      <c r="AM86" s="189"/>
      <c r="AN86" s="242"/>
      <c r="AO86" s="242"/>
      <c r="AP86" s="999"/>
      <c r="AQ86" s="189"/>
      <c r="AR86" s="189"/>
      <c r="AS86" s="189"/>
      <c r="AT86" s="189"/>
      <c r="AU86" s="189"/>
      <c r="AV86" s="189"/>
      <c r="AW86" s="189"/>
      <c r="AX86" s="11"/>
      <c r="AY86" s="11"/>
      <c r="AZ86" s="11"/>
      <c r="BA86" s="11"/>
      <c r="BB86" s="11"/>
      <c r="BC86" s="11"/>
      <c r="BD86" s="11"/>
      <c r="BE86" s="11"/>
      <c r="BF86" s="11"/>
      <c r="BG86" s="11"/>
    </row>
    <row r="87" spans="2:59" ht="12" customHeight="1" thickBot="1">
      <c r="B87" s="1594" t="s">
        <v>525</v>
      </c>
      <c r="C87" s="48"/>
      <c r="D87" s="49"/>
      <c r="E87" s="351">
        <f>SUM(E79:E86)</f>
        <v>24.976999999999997</v>
      </c>
      <c r="F87" s="352">
        <f>SUM(F79:F86)</f>
        <v>24.568999999999999</v>
      </c>
      <c r="G87" s="352">
        <f>SUM(G79:G86)</f>
        <v>117.69300000000001</v>
      </c>
      <c r="H87" s="1535">
        <f>SUM(H79:H86)</f>
        <v>791.80100000000004</v>
      </c>
      <c r="I87" s="1596" t="s">
        <v>526</v>
      </c>
      <c r="J87" s="1597"/>
      <c r="K87" s="207"/>
      <c r="L87" s="207"/>
      <c r="M87" s="207"/>
      <c r="N87" s="207"/>
      <c r="O87" s="207"/>
      <c r="P87" s="207"/>
      <c r="Q87" s="369"/>
      <c r="R87" s="44"/>
      <c r="S87" s="208"/>
      <c r="T87" s="174"/>
      <c r="U87" s="158"/>
      <c r="V87" s="170"/>
      <c r="W87" s="170"/>
      <c r="X87" s="170"/>
      <c r="Y87" s="170"/>
      <c r="Z87" s="170"/>
      <c r="AA87" s="170"/>
      <c r="AB87" s="170"/>
      <c r="AC87" s="170"/>
      <c r="AD87" s="189"/>
      <c r="AE87" s="189"/>
      <c r="AF87" s="189"/>
      <c r="AG87" s="189"/>
      <c r="AH87" s="189"/>
      <c r="AI87" s="189"/>
      <c r="AJ87" s="189"/>
      <c r="AK87" s="170"/>
      <c r="AL87" s="189"/>
      <c r="AM87" s="189"/>
      <c r="AN87" s="297"/>
      <c r="AO87" s="242"/>
      <c r="AP87" s="999"/>
      <c r="AQ87" s="189"/>
      <c r="AR87" s="189"/>
      <c r="AS87" s="189"/>
      <c r="AT87" s="189"/>
      <c r="AU87" s="189"/>
      <c r="AV87" s="189"/>
      <c r="AW87" s="189"/>
      <c r="AX87" s="11"/>
      <c r="AY87" s="11"/>
      <c r="AZ87" s="11"/>
      <c r="BA87" s="11"/>
      <c r="BB87" s="11"/>
      <c r="BC87" s="11"/>
      <c r="BD87" s="11"/>
      <c r="BE87" s="11"/>
      <c r="BF87" s="11"/>
      <c r="BG87" s="11"/>
    </row>
    <row r="88" spans="2:59" ht="12.75" customHeight="1" thickBot="1">
      <c r="B88" s="1595" t="s">
        <v>14</v>
      </c>
      <c r="C88" s="52"/>
      <c r="D88" s="53"/>
      <c r="E88" s="994">
        <v>26.95</v>
      </c>
      <c r="F88" s="995">
        <v>27.65</v>
      </c>
      <c r="G88" s="995">
        <v>117.25</v>
      </c>
      <c r="H88" s="997">
        <v>822.5</v>
      </c>
      <c r="I88" s="1598" t="s">
        <v>527</v>
      </c>
      <c r="J88" s="1599">
        <f>D79+D83+D84+D85+D86+120+110+55</f>
        <v>835</v>
      </c>
      <c r="K88" s="207"/>
      <c r="L88" s="207"/>
      <c r="M88" s="207"/>
      <c r="N88" s="207"/>
      <c r="O88" s="207"/>
      <c r="P88" s="207"/>
      <c r="Q88" s="369"/>
      <c r="R88" s="206"/>
      <c r="S88" s="207"/>
      <c r="T88" s="174"/>
      <c r="U88" s="158"/>
      <c r="V88" s="198"/>
      <c r="W88" s="198"/>
      <c r="X88" s="198"/>
      <c r="Y88" s="198"/>
      <c r="Z88" s="198"/>
      <c r="AA88" s="198"/>
      <c r="AB88" s="198"/>
      <c r="AC88" s="198"/>
      <c r="AD88" s="198"/>
      <c r="AE88" s="170"/>
      <c r="AF88" s="189"/>
      <c r="AG88" s="189"/>
      <c r="AH88" s="170"/>
      <c r="AI88" s="170"/>
      <c r="AJ88" s="170"/>
      <c r="AK88" s="170"/>
      <c r="AL88" s="189"/>
      <c r="AM88" s="189"/>
      <c r="AN88" s="242"/>
      <c r="AO88" s="242"/>
      <c r="AP88" s="999"/>
      <c r="AQ88" s="189"/>
      <c r="AR88" s="189"/>
      <c r="AS88" s="189"/>
      <c r="AT88" s="189"/>
      <c r="AU88" s="189"/>
      <c r="AV88" s="189"/>
      <c r="AW88" s="189"/>
      <c r="AX88" s="11"/>
      <c r="AY88" s="11"/>
      <c r="AZ88" s="11"/>
      <c r="BA88" s="11"/>
      <c r="BB88" s="11"/>
      <c r="BC88" s="11"/>
      <c r="BD88" s="11"/>
      <c r="BE88" s="11"/>
      <c r="BF88" s="11"/>
      <c r="BG88" s="11"/>
    </row>
    <row r="89" spans="2:59" ht="12.75" customHeight="1" thickBot="1">
      <c r="I89" s="207"/>
      <c r="J89" s="207"/>
      <c r="K89" s="369"/>
      <c r="L89" s="369"/>
      <c r="M89" s="369"/>
      <c r="N89" s="369"/>
      <c r="O89" s="369"/>
      <c r="P89" s="369"/>
      <c r="Q89" s="369"/>
      <c r="R89" s="206"/>
      <c r="S89" s="206"/>
      <c r="T89" s="174"/>
      <c r="U89" s="157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89"/>
      <c r="AG89" s="189"/>
      <c r="AH89" s="170"/>
      <c r="AI89" s="170"/>
      <c r="AJ89" s="170"/>
      <c r="AK89" s="198"/>
      <c r="AL89" s="189"/>
      <c r="AM89" s="189"/>
      <c r="AN89" s="242"/>
      <c r="AO89" s="242"/>
      <c r="AP89" s="999"/>
      <c r="AQ89" s="189"/>
      <c r="AR89" s="189"/>
      <c r="AS89" s="189"/>
      <c r="AT89" s="189"/>
      <c r="AU89" s="189"/>
      <c r="AV89" s="189"/>
      <c r="AW89" s="189"/>
      <c r="AX89" s="11"/>
      <c r="AY89" s="11"/>
      <c r="AZ89" s="11"/>
      <c r="BA89" s="11"/>
      <c r="BB89" s="11"/>
      <c r="BC89" s="11"/>
      <c r="BD89" s="11"/>
      <c r="BE89" s="11"/>
      <c r="BF89" s="11"/>
      <c r="BG89" s="11"/>
    </row>
    <row r="90" spans="2:59" ht="14.25" customHeight="1" thickBot="1">
      <c r="B90" s="1559" t="s">
        <v>504</v>
      </c>
      <c r="C90" s="133"/>
      <c r="D90" s="1560" t="s">
        <v>505</v>
      </c>
      <c r="E90" s="1561" t="s">
        <v>506</v>
      </c>
      <c r="F90" s="1561"/>
      <c r="G90" s="1561"/>
      <c r="H90" s="1562" t="s">
        <v>507</v>
      </c>
      <c r="I90" s="1563" t="s">
        <v>508</v>
      </c>
      <c r="J90" s="1564" t="s">
        <v>509</v>
      </c>
      <c r="K90" s="207"/>
      <c r="L90" s="207"/>
      <c r="M90" s="207"/>
      <c r="N90" s="207"/>
      <c r="O90" s="207"/>
      <c r="P90" s="207"/>
      <c r="Q90" s="369"/>
      <c r="R90" s="43"/>
      <c r="S90" s="206"/>
      <c r="T90" s="174"/>
      <c r="U90" s="158"/>
      <c r="V90" s="170"/>
      <c r="W90" s="170"/>
      <c r="X90" s="170"/>
      <c r="Y90" s="170"/>
      <c r="Z90" s="170"/>
      <c r="AA90" s="170"/>
      <c r="AB90" s="170"/>
      <c r="AC90" s="170"/>
      <c r="AD90" s="170"/>
      <c r="AE90" s="170"/>
      <c r="AF90" s="189"/>
      <c r="AG90" s="189"/>
      <c r="AH90" s="170"/>
      <c r="AI90" s="170"/>
      <c r="AJ90" s="170"/>
      <c r="AK90" s="198"/>
      <c r="AL90" s="189"/>
      <c r="AM90" s="189"/>
      <c r="AN90" s="242"/>
      <c r="AO90" s="189"/>
      <c r="AP90" s="999"/>
      <c r="AQ90" s="189"/>
      <c r="AR90" s="189"/>
      <c r="AS90" s="189"/>
      <c r="AT90" s="189"/>
      <c r="AU90" s="189"/>
      <c r="AV90" s="189"/>
      <c r="AW90" s="189"/>
      <c r="AX90" s="11"/>
      <c r="AY90" s="11"/>
      <c r="AZ90" s="11"/>
      <c r="BA90" s="11"/>
      <c r="BB90" s="11"/>
      <c r="BC90" s="11"/>
      <c r="BD90" s="11"/>
      <c r="BE90" s="11"/>
      <c r="BF90" s="11"/>
      <c r="BG90" s="11"/>
    </row>
    <row r="91" spans="2:59" ht="12.75" customHeight="1">
      <c r="B91" s="1565" t="s">
        <v>510</v>
      </c>
      <c r="C91" s="1566" t="s">
        <v>511</v>
      </c>
      <c r="D91" s="1567" t="s">
        <v>512</v>
      </c>
      <c r="E91" s="1568" t="s">
        <v>513</v>
      </c>
      <c r="F91" s="1568" t="s">
        <v>77</v>
      </c>
      <c r="G91" s="1568" t="s">
        <v>78</v>
      </c>
      <c r="H91" s="1569" t="s">
        <v>514</v>
      </c>
      <c r="I91" s="1570" t="s">
        <v>515</v>
      </c>
      <c r="J91" s="1571" t="s">
        <v>516</v>
      </c>
      <c r="K91" s="207"/>
      <c r="L91" s="207"/>
      <c r="M91" s="207"/>
      <c r="N91" s="207"/>
      <c r="O91" s="207"/>
      <c r="P91" s="207"/>
      <c r="Q91" s="369"/>
      <c r="R91" s="16"/>
      <c r="S91" s="210"/>
      <c r="T91" s="174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89"/>
      <c r="AG91" s="189"/>
      <c r="AH91" s="170"/>
      <c r="AI91" s="170"/>
      <c r="AJ91" s="170"/>
      <c r="AK91" s="170"/>
      <c r="AL91" s="189"/>
      <c r="AM91" s="189"/>
      <c r="AN91" s="242"/>
      <c r="AO91" s="242"/>
      <c r="AP91" s="999"/>
      <c r="AQ91" s="189"/>
      <c r="AR91" s="189"/>
      <c r="AS91" s="189"/>
      <c r="AT91" s="189"/>
      <c r="AU91" s="189"/>
      <c r="AV91" s="189"/>
      <c r="AW91" s="189"/>
      <c r="AX91" s="11"/>
      <c r="AY91" s="11"/>
      <c r="AZ91" s="11"/>
      <c r="BA91" s="11"/>
      <c r="BB91" s="11"/>
      <c r="BC91" s="11"/>
      <c r="BD91" s="11"/>
      <c r="BE91" s="11"/>
      <c r="BF91" s="11"/>
      <c r="BG91" s="11"/>
    </row>
    <row r="92" spans="2:59" ht="15" customHeight="1" thickBot="1">
      <c r="B92" s="1572"/>
      <c r="C92" s="1573"/>
      <c r="D92" s="1574"/>
      <c r="E92" s="1575" t="s">
        <v>6</v>
      </c>
      <c r="F92" s="1575" t="s">
        <v>7</v>
      </c>
      <c r="G92" s="1575" t="s">
        <v>8</v>
      </c>
      <c r="H92" s="1576" t="s">
        <v>517</v>
      </c>
      <c r="I92" s="1577" t="s">
        <v>518</v>
      </c>
      <c r="J92" s="1578" t="s">
        <v>519</v>
      </c>
      <c r="K92" s="1547"/>
      <c r="L92" s="1545"/>
      <c r="M92" s="1546"/>
      <c r="N92" s="1546"/>
      <c r="O92" s="1545"/>
      <c r="P92" s="1545"/>
      <c r="Q92" s="1545"/>
      <c r="S92" s="280"/>
      <c r="T92" s="280"/>
      <c r="U92" s="280"/>
      <c r="V92" s="337"/>
      <c r="W92" s="1046"/>
      <c r="X92" s="280"/>
      <c r="Y92" s="337"/>
      <c r="Z92" s="337"/>
      <c r="AA92" s="280"/>
      <c r="AB92" s="1047"/>
      <c r="AC92" s="280"/>
      <c r="AD92" s="280"/>
      <c r="AE92" s="280"/>
      <c r="AF92" s="189"/>
      <c r="AG92" s="189"/>
      <c r="AH92" s="189"/>
      <c r="AI92" s="418"/>
      <c r="AJ92" s="418"/>
      <c r="AK92" s="170"/>
      <c r="AL92" s="189"/>
      <c r="AM92" s="189"/>
      <c r="AN92" s="174"/>
      <c r="AO92" s="174"/>
      <c r="AP92" s="170"/>
      <c r="AQ92" s="189"/>
      <c r="AR92" s="189"/>
      <c r="AS92" s="189"/>
      <c r="AT92" s="189"/>
      <c r="AU92" s="189"/>
      <c r="AV92" s="189"/>
      <c r="AW92" s="189"/>
      <c r="AX92" s="11"/>
      <c r="AY92" s="11"/>
      <c r="AZ92" s="11"/>
      <c r="BA92" s="11"/>
      <c r="BB92" s="11"/>
      <c r="BC92" s="11"/>
      <c r="BD92" s="11"/>
      <c r="BE92" s="11"/>
      <c r="BF92" s="11"/>
      <c r="BG92" s="11"/>
    </row>
    <row r="93" spans="2:59" ht="13.5" customHeight="1">
      <c r="B93" s="1607" t="s">
        <v>521</v>
      </c>
      <c r="C93" s="533" t="s">
        <v>529</v>
      </c>
      <c r="D93" s="1608">
        <v>200</v>
      </c>
      <c r="E93" s="1609">
        <v>1.91</v>
      </c>
      <c r="F93" s="969">
        <v>4.0620000000000003</v>
      </c>
      <c r="G93" s="969">
        <v>10.52</v>
      </c>
      <c r="H93" s="1533">
        <f>G93*4+F93*9+E93*4</f>
        <v>86.278000000000006</v>
      </c>
      <c r="I93" s="1610">
        <v>4</v>
      </c>
      <c r="J93" s="1581" t="s">
        <v>334</v>
      </c>
      <c r="K93" s="1076"/>
      <c r="L93" s="1075"/>
      <c r="M93" s="1076"/>
      <c r="N93" s="1076"/>
      <c r="O93" s="1076"/>
      <c r="P93" s="1075"/>
      <c r="Q93" s="1074"/>
      <c r="S93" s="280"/>
      <c r="T93" s="280"/>
      <c r="U93" s="280"/>
      <c r="V93" s="280"/>
      <c r="W93" s="280"/>
      <c r="X93" s="280"/>
      <c r="Y93" s="280"/>
      <c r="Z93" s="280"/>
      <c r="AA93" s="280"/>
      <c r="AB93" s="280"/>
      <c r="AC93" s="280"/>
      <c r="AD93" s="280"/>
      <c r="AE93" s="280"/>
      <c r="AF93" s="189"/>
      <c r="AG93" s="189"/>
      <c r="AH93" s="189"/>
      <c r="AI93" s="418"/>
      <c r="AJ93" s="418"/>
      <c r="AK93" s="170"/>
      <c r="AL93" s="189"/>
      <c r="AM93" s="189"/>
      <c r="AN93" s="174"/>
      <c r="AO93" s="174"/>
      <c r="AP93" s="999"/>
      <c r="AQ93" s="189"/>
      <c r="AR93" s="189"/>
      <c r="AS93" s="189"/>
      <c r="AT93" s="189"/>
      <c r="AU93" s="189"/>
      <c r="AV93" s="189"/>
      <c r="AW93" s="189"/>
      <c r="AX93" s="11"/>
      <c r="AY93" s="11"/>
      <c r="AZ93" s="11"/>
      <c r="BA93" s="11"/>
      <c r="BB93" s="11"/>
      <c r="BC93" s="11"/>
      <c r="BD93" s="11"/>
      <c r="BE93" s="11"/>
      <c r="BF93" s="11"/>
      <c r="BG93" s="11"/>
    </row>
    <row r="94" spans="2:59" ht="14.25" customHeight="1">
      <c r="B94" s="1586" t="s">
        <v>522</v>
      </c>
      <c r="C94" s="1511" t="s">
        <v>530</v>
      </c>
      <c r="D94" s="1611" t="s">
        <v>251</v>
      </c>
      <c r="E94" s="1008">
        <v>20.030999999999999</v>
      </c>
      <c r="F94" s="1031">
        <v>21.56</v>
      </c>
      <c r="G94" s="1612">
        <v>56</v>
      </c>
      <c r="H94" s="1533">
        <f>G94*4+F94*9+E94*4</f>
        <v>498.16399999999999</v>
      </c>
      <c r="I94" s="1584">
        <v>27</v>
      </c>
      <c r="J94" s="1585" t="s">
        <v>19</v>
      </c>
      <c r="K94" s="212"/>
      <c r="L94" s="212"/>
      <c r="M94" s="212"/>
      <c r="N94" s="212"/>
      <c r="O94" s="212"/>
      <c r="P94" s="212"/>
      <c r="Q94" s="218"/>
      <c r="S94" s="189"/>
      <c r="T94" s="189"/>
      <c r="U94" s="189"/>
      <c r="V94" s="337"/>
      <c r="W94" s="337"/>
      <c r="X94" s="189"/>
      <c r="Y94" s="337"/>
      <c r="Z94" s="337"/>
      <c r="AA94" s="189"/>
      <c r="AB94" s="174"/>
      <c r="AC94" s="189"/>
      <c r="AD94" s="189"/>
      <c r="AE94" s="189"/>
      <c r="AF94" s="189"/>
      <c r="AG94" s="189"/>
      <c r="AH94" s="189"/>
      <c r="AI94" s="189"/>
      <c r="AJ94" s="189"/>
      <c r="AK94" s="170"/>
      <c r="AL94" s="189"/>
      <c r="AM94" s="189"/>
      <c r="AN94" s="242"/>
      <c r="AO94" s="242"/>
      <c r="AP94" s="999"/>
      <c r="AQ94" s="189"/>
      <c r="AR94" s="189"/>
      <c r="AS94" s="189"/>
      <c r="AT94" s="189"/>
      <c r="AU94" s="189"/>
      <c r="AV94" s="189"/>
      <c r="AW94" s="189"/>
      <c r="AX94" s="11"/>
      <c r="AY94" s="11"/>
      <c r="AZ94" s="11"/>
      <c r="BA94" s="11"/>
      <c r="BB94" s="11"/>
      <c r="BC94" s="11"/>
      <c r="BD94" s="11"/>
      <c r="BE94" s="11"/>
      <c r="BF94" s="11"/>
      <c r="BG94" s="11"/>
    </row>
    <row r="95" spans="2:59" ht="12" customHeight="1">
      <c r="B95" s="118"/>
      <c r="C95" s="641" t="s">
        <v>216</v>
      </c>
      <c r="D95" s="147"/>
      <c r="E95" s="1613"/>
      <c r="F95" s="1614"/>
      <c r="G95" s="147"/>
      <c r="H95" s="1615"/>
      <c r="I95" s="1616"/>
      <c r="J95" s="1617"/>
      <c r="K95" s="207"/>
      <c r="L95" s="207"/>
      <c r="M95" s="207"/>
      <c r="N95" s="368"/>
      <c r="O95" s="367"/>
      <c r="P95" s="207"/>
      <c r="Q95" s="207"/>
      <c r="S95" s="1049"/>
      <c r="T95" s="1050"/>
      <c r="U95" s="1051"/>
      <c r="V95" s="1052"/>
      <c r="W95" s="1053"/>
      <c r="X95" s="1053"/>
      <c r="Y95" s="1053"/>
      <c r="Z95" s="1053"/>
      <c r="AA95" s="1053"/>
      <c r="AB95" s="1053"/>
      <c r="AC95" s="1049"/>
      <c r="AD95" s="1049"/>
      <c r="AE95" s="1038"/>
      <c r="AF95" s="189"/>
      <c r="AG95" s="189"/>
      <c r="AH95" s="189"/>
      <c r="AI95" s="189"/>
      <c r="AJ95" s="189"/>
      <c r="AK95" s="170"/>
      <c r="AL95" s="189"/>
      <c r="AM95" s="189"/>
      <c r="AN95" s="242"/>
      <c r="AO95" s="242"/>
      <c r="AP95" s="999"/>
      <c r="AQ95" s="189"/>
      <c r="AR95" s="189"/>
      <c r="AS95" s="189"/>
      <c r="AT95" s="189"/>
      <c r="AU95" s="189"/>
      <c r="AV95" s="189"/>
      <c r="AW95" s="189"/>
      <c r="AX95" s="11"/>
      <c r="AY95" s="11"/>
      <c r="AZ95" s="11"/>
      <c r="BA95" s="11"/>
      <c r="BB95" s="11"/>
      <c r="BC95" s="11"/>
      <c r="BD95" s="11"/>
      <c r="BE95" s="11"/>
      <c r="BF95" s="11"/>
      <c r="BG95" s="11"/>
    </row>
    <row r="96" spans="2:59" ht="13.5" customHeight="1">
      <c r="B96" s="1881" t="s">
        <v>17</v>
      </c>
      <c r="C96" s="786" t="s">
        <v>192</v>
      </c>
      <c r="D96" s="1618">
        <v>200</v>
      </c>
      <c r="E96" s="978">
        <v>4.5</v>
      </c>
      <c r="F96" s="975">
        <v>3.7</v>
      </c>
      <c r="G96" s="975">
        <v>19.600000000000001</v>
      </c>
      <c r="H96" s="1532">
        <f t="shared" ref="H96:H100" si="4">G96*4+F96*9+E96*4</f>
        <v>129.70000000000002</v>
      </c>
      <c r="I96" s="1588">
        <v>37</v>
      </c>
      <c r="J96" s="1593" t="s">
        <v>193</v>
      </c>
      <c r="K96" s="207"/>
      <c r="L96" s="207"/>
      <c r="M96" s="207"/>
      <c r="N96" s="207"/>
      <c r="O96" s="207"/>
      <c r="P96" s="207"/>
      <c r="Q96" s="218"/>
      <c r="S96" s="315"/>
      <c r="T96" s="315"/>
      <c r="U96" s="315"/>
      <c r="V96" s="1054"/>
      <c r="W96" s="315"/>
      <c r="X96" s="315"/>
      <c r="Y96" s="315"/>
      <c r="Z96" s="315"/>
      <c r="AA96" s="315"/>
      <c r="AB96" s="315"/>
      <c r="AC96" s="315"/>
      <c r="AD96" s="315"/>
      <c r="AE96" s="315"/>
      <c r="AF96" s="189"/>
      <c r="AG96" s="189"/>
      <c r="AH96" s="189"/>
      <c r="AI96" s="189"/>
      <c r="AJ96" s="189"/>
      <c r="AK96" s="170"/>
      <c r="AL96" s="189"/>
      <c r="AM96" s="189"/>
      <c r="AN96" s="417"/>
      <c r="AO96" s="242"/>
      <c r="AP96" s="999"/>
      <c r="AQ96" s="189"/>
      <c r="AR96" s="189"/>
      <c r="AS96" s="189"/>
      <c r="AT96" s="189"/>
      <c r="AU96" s="189"/>
      <c r="AV96" s="189"/>
      <c r="AW96" s="189"/>
      <c r="AX96" s="11"/>
      <c r="AY96" s="11"/>
      <c r="AZ96" s="11"/>
      <c r="BA96" s="11"/>
      <c r="BB96" s="11"/>
      <c r="BC96" s="11"/>
      <c r="BD96" s="11"/>
      <c r="BE96" s="11"/>
      <c r="BF96" s="11"/>
      <c r="BG96" s="11"/>
    </row>
    <row r="97" spans="2:59" ht="14.25" customHeight="1">
      <c r="B97" s="1882" t="s">
        <v>531</v>
      </c>
      <c r="C97" s="786" t="s">
        <v>299</v>
      </c>
      <c r="D97" s="1007">
        <v>35</v>
      </c>
      <c r="E97" s="1013">
        <v>1.476</v>
      </c>
      <c r="F97" s="1011">
        <v>0.61</v>
      </c>
      <c r="G97" s="1011">
        <v>14</v>
      </c>
      <c r="H97" s="1534">
        <f t="shared" si="4"/>
        <v>67.394000000000005</v>
      </c>
      <c r="I97" s="1086">
        <v>32</v>
      </c>
      <c r="J97" s="1593" t="s">
        <v>10</v>
      </c>
      <c r="K97" s="207"/>
      <c r="L97" s="207"/>
      <c r="M97" s="207"/>
      <c r="N97" s="207"/>
      <c r="O97" s="207"/>
      <c r="P97" s="207"/>
      <c r="Q97" s="369"/>
      <c r="S97" s="207"/>
      <c r="T97" s="207"/>
      <c r="U97" s="207"/>
      <c r="V97" s="366"/>
      <c r="W97" s="207"/>
      <c r="X97" s="207"/>
      <c r="Y97" s="207"/>
      <c r="Z97" s="207"/>
      <c r="AA97" s="207"/>
      <c r="AB97" s="368"/>
      <c r="AC97" s="207"/>
      <c r="AD97" s="207"/>
      <c r="AE97" s="369"/>
      <c r="AF97" s="189"/>
      <c r="AG97" s="189"/>
      <c r="AH97" s="189"/>
      <c r="AI97" s="189"/>
      <c r="AJ97" s="189"/>
      <c r="AK97" s="170"/>
      <c r="AL97" s="189"/>
      <c r="AM97" s="189"/>
      <c r="AN97" s="242"/>
      <c r="AO97" s="242"/>
      <c r="AP97" s="999"/>
      <c r="AQ97" s="189"/>
      <c r="AR97" s="189"/>
      <c r="AS97" s="189"/>
      <c r="AT97" s="189"/>
      <c r="AU97" s="189"/>
      <c r="AV97" s="189"/>
      <c r="AW97" s="189"/>
      <c r="AX97" s="11"/>
      <c r="AY97" s="11"/>
      <c r="AZ97" s="11"/>
      <c r="BA97" s="11"/>
      <c r="BB97" s="11"/>
      <c r="BC97" s="11"/>
      <c r="BD97" s="11"/>
      <c r="BE97" s="11"/>
      <c r="BF97" s="11"/>
      <c r="BG97" s="11"/>
    </row>
    <row r="98" spans="2:59" ht="14.25" customHeight="1">
      <c r="B98" s="118"/>
      <c r="C98" s="786" t="s">
        <v>11</v>
      </c>
      <c r="D98" s="1007">
        <v>50</v>
      </c>
      <c r="E98" s="982">
        <v>2.5499999999999998</v>
      </c>
      <c r="F98" s="980">
        <v>0.42499999999999999</v>
      </c>
      <c r="G98" s="980">
        <v>25.074999999999999</v>
      </c>
      <c r="H98" s="1534">
        <f t="shared" si="4"/>
        <v>114.325</v>
      </c>
      <c r="I98" s="1086">
        <v>31</v>
      </c>
      <c r="J98" s="1593" t="s">
        <v>10</v>
      </c>
      <c r="K98" s="207"/>
      <c r="L98" s="207"/>
      <c r="M98" s="207"/>
      <c r="N98" s="207"/>
      <c r="O98" s="207"/>
      <c r="P98" s="207"/>
      <c r="Q98" s="369"/>
      <c r="S98" s="1066"/>
      <c r="T98" s="1066"/>
      <c r="U98" s="1066"/>
      <c r="V98" s="1066"/>
      <c r="W98" s="1066"/>
      <c r="X98" s="1066"/>
      <c r="Y98" s="1066"/>
      <c r="Z98" s="1066"/>
      <c r="AA98" s="1067"/>
      <c r="AB98" s="1067"/>
      <c r="AC98" s="1066"/>
      <c r="AD98" s="1066"/>
      <c r="AE98" s="1056"/>
      <c r="AF98" s="189"/>
      <c r="AG98" s="189"/>
      <c r="AH98" s="189"/>
      <c r="AI98" s="189"/>
      <c r="AJ98" s="189"/>
      <c r="AK98" s="170"/>
      <c r="AL98" s="189"/>
      <c r="AM98" s="189"/>
      <c r="AN98" s="242"/>
      <c r="AO98" s="242"/>
      <c r="AP98" s="999"/>
      <c r="AQ98" s="189"/>
      <c r="AR98" s="189"/>
      <c r="AS98" s="189"/>
      <c r="AT98" s="189"/>
      <c r="AU98" s="189"/>
      <c r="AV98" s="189"/>
      <c r="AW98" s="189"/>
      <c r="AX98" s="11"/>
      <c r="AY98" s="11"/>
      <c r="AZ98" s="11"/>
      <c r="BA98" s="11"/>
      <c r="BB98" s="11"/>
      <c r="BC98" s="11"/>
      <c r="BD98" s="11"/>
      <c r="BE98" s="11"/>
      <c r="BF98" s="11"/>
      <c r="BG98" s="11"/>
    </row>
    <row r="99" spans="2:59" ht="15" customHeight="1">
      <c r="B99" s="118"/>
      <c r="C99" s="1511" t="s">
        <v>12</v>
      </c>
      <c r="D99" s="1611">
        <v>30</v>
      </c>
      <c r="E99" s="1029">
        <v>1.6950000000000001</v>
      </c>
      <c r="F99" s="1031">
        <v>0.36</v>
      </c>
      <c r="G99" s="1031">
        <v>12.55</v>
      </c>
      <c r="H99" s="1533">
        <f t="shared" si="4"/>
        <v>60.220000000000006</v>
      </c>
      <c r="I99" s="1584">
        <v>30</v>
      </c>
      <c r="J99" s="1585" t="s">
        <v>10</v>
      </c>
      <c r="K99" s="207"/>
      <c r="L99" s="207"/>
      <c r="M99" s="207"/>
      <c r="N99" s="207"/>
      <c r="O99" s="207"/>
      <c r="P99" s="207"/>
      <c r="Q99" s="36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98"/>
      <c r="AL99" s="189"/>
      <c r="AM99" s="189"/>
      <c r="AN99" s="242"/>
      <c r="AO99" s="242"/>
      <c r="AP99" s="1068"/>
      <c r="AQ99" s="189"/>
      <c r="AR99" s="189"/>
      <c r="AS99" s="189"/>
      <c r="AT99" s="189"/>
      <c r="AU99" s="189"/>
      <c r="AV99" s="189"/>
      <c r="AW99" s="189"/>
      <c r="AX99" s="11"/>
      <c r="AY99" s="11"/>
      <c r="AZ99" s="11"/>
      <c r="BA99" s="11"/>
      <c r="BB99" s="11"/>
      <c r="BC99" s="11"/>
      <c r="BD99" s="11"/>
      <c r="BE99" s="11"/>
      <c r="BF99" s="11"/>
      <c r="BG99" s="11"/>
    </row>
    <row r="100" spans="2:59" ht="14.25" customHeight="1" thickBot="1">
      <c r="B100" s="121"/>
      <c r="C100" s="1606" t="s">
        <v>262</v>
      </c>
      <c r="D100" s="1521">
        <v>80</v>
      </c>
      <c r="E100" s="982">
        <v>0.32</v>
      </c>
      <c r="F100" s="980">
        <v>0.32</v>
      </c>
      <c r="G100" s="980">
        <v>7.84</v>
      </c>
      <c r="H100" s="1534">
        <f t="shared" si="4"/>
        <v>35.520000000000003</v>
      </c>
      <c r="I100" s="1584">
        <v>33</v>
      </c>
      <c r="J100" s="1585" t="s">
        <v>524</v>
      </c>
      <c r="K100" s="207"/>
      <c r="L100" s="207"/>
      <c r="M100" s="207"/>
      <c r="N100" s="207"/>
      <c r="O100" s="207"/>
      <c r="P100" s="207"/>
      <c r="Q100" s="36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047"/>
      <c r="AC100" s="189"/>
      <c r="AD100" s="1047"/>
      <c r="AE100" s="189"/>
      <c r="AF100" s="189"/>
      <c r="AG100" s="189"/>
      <c r="AH100" s="189"/>
      <c r="AI100" s="189"/>
      <c r="AJ100" s="189"/>
      <c r="AK100" s="198"/>
      <c r="AL100" s="189"/>
      <c r="AM100" s="189"/>
      <c r="AN100" s="242"/>
      <c r="AO100" s="242"/>
      <c r="AP100" s="999"/>
      <c r="AQ100" s="189"/>
      <c r="AR100" s="189"/>
      <c r="AS100" s="189"/>
      <c r="AT100" s="189"/>
      <c r="AU100" s="189"/>
      <c r="AV100" s="189"/>
      <c r="AW100" s="189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59" ht="13.5" customHeight="1" thickBot="1">
      <c r="B101" s="1594" t="s">
        <v>525</v>
      </c>
      <c r="C101" s="48"/>
      <c r="D101" s="49"/>
      <c r="E101" s="351">
        <f>SUM(E93:E100)</f>
        <v>32.481999999999999</v>
      </c>
      <c r="F101" s="352">
        <f>SUM(F93:F100)</f>
        <v>31.036999999999999</v>
      </c>
      <c r="G101" s="352">
        <f>SUM(G93:G100)</f>
        <v>145.58500000000001</v>
      </c>
      <c r="H101" s="1535">
        <f>SUM(H93:H100)</f>
        <v>991.60100000000011</v>
      </c>
      <c r="I101" s="1596" t="s">
        <v>526</v>
      </c>
      <c r="J101" s="1597"/>
      <c r="K101" s="207"/>
      <c r="L101" s="207"/>
      <c r="M101" s="207"/>
      <c r="N101" s="207"/>
      <c r="O101" s="368"/>
      <c r="P101" s="207"/>
      <c r="Q101" s="369"/>
      <c r="S101" s="189"/>
      <c r="T101" s="189"/>
      <c r="U101" s="189"/>
      <c r="V101" s="1069"/>
      <c r="W101" s="189"/>
      <c r="X101" s="189"/>
      <c r="Y101" s="189"/>
      <c r="Z101" s="189"/>
      <c r="AA101" s="189"/>
      <c r="AB101" s="189"/>
      <c r="AC101" s="189"/>
      <c r="AD101" s="1047"/>
      <c r="AE101" s="189"/>
      <c r="AF101" s="189"/>
      <c r="AG101" s="189"/>
      <c r="AH101" s="189"/>
      <c r="AI101" s="189"/>
      <c r="AJ101" s="189"/>
      <c r="AK101" s="170"/>
      <c r="AL101" s="189"/>
      <c r="AM101" s="189"/>
      <c r="AN101" s="242"/>
      <c r="AO101" s="242"/>
      <c r="AP101" s="999"/>
      <c r="AQ101" s="189"/>
      <c r="AR101" s="189"/>
      <c r="AS101" s="189"/>
      <c r="AT101" s="189"/>
      <c r="AU101" s="189"/>
      <c r="AV101" s="189"/>
      <c r="AW101" s="189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59" ht="14.25" customHeight="1" thickBot="1">
      <c r="B102" s="1595" t="s">
        <v>14</v>
      </c>
      <c r="C102" s="52"/>
      <c r="D102" s="53"/>
      <c r="E102" s="353">
        <v>26.95</v>
      </c>
      <c r="F102" s="354">
        <v>27.65</v>
      </c>
      <c r="G102" s="354">
        <v>117.25</v>
      </c>
      <c r="H102" s="997">
        <v>822.5</v>
      </c>
      <c r="I102" s="1598" t="s">
        <v>527</v>
      </c>
      <c r="J102" s="1599">
        <f>D93+D96+D97+D98+D99+200+D100</f>
        <v>795</v>
      </c>
      <c r="K102" s="1548"/>
      <c r="L102" s="1026"/>
      <c r="M102" s="1028"/>
      <c r="N102" s="1548"/>
      <c r="O102" s="1028"/>
      <c r="P102" s="1026"/>
      <c r="Q102" s="1026"/>
      <c r="S102" s="206"/>
      <c r="T102" s="174"/>
      <c r="U102" s="158"/>
      <c r="V102" s="158"/>
      <c r="W102" s="158"/>
      <c r="X102" s="158"/>
      <c r="Y102" s="370"/>
      <c r="Z102" s="158"/>
      <c r="AA102" s="158"/>
      <c r="AB102" s="158"/>
      <c r="AC102" s="158"/>
      <c r="AD102" s="158"/>
      <c r="AE102" s="249"/>
      <c r="AF102" s="189"/>
      <c r="AG102" s="189"/>
      <c r="AH102" s="189"/>
      <c r="AI102" s="189"/>
      <c r="AJ102" s="189"/>
      <c r="AK102" s="198"/>
      <c r="AL102" s="189"/>
      <c r="AM102" s="189"/>
      <c r="AN102" s="242"/>
      <c r="AO102" s="242"/>
      <c r="AP102" s="999"/>
      <c r="AQ102" s="189"/>
      <c r="AR102" s="189"/>
      <c r="AS102" s="189"/>
      <c r="AT102" s="189"/>
      <c r="AU102" s="189"/>
      <c r="AV102" s="189"/>
      <c r="AW102" s="189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59" ht="12" customHeight="1" thickBot="1">
      <c r="K103" s="1076"/>
      <c r="L103" s="1075"/>
      <c r="M103" s="1076"/>
      <c r="N103" s="1076"/>
      <c r="O103" s="1076"/>
      <c r="P103" s="1075"/>
      <c r="Q103" s="1074"/>
      <c r="S103" s="218"/>
      <c r="T103" s="201"/>
      <c r="U103" s="201"/>
      <c r="V103" s="158"/>
      <c r="W103" s="158"/>
      <c r="X103" s="158"/>
      <c r="Y103" s="1002"/>
      <c r="Z103" s="1070"/>
      <c r="AA103" s="1070"/>
      <c r="AB103" s="1070"/>
      <c r="AC103" s="1070"/>
      <c r="AD103" s="158"/>
      <c r="AE103" s="249"/>
      <c r="AF103" s="189"/>
      <c r="AG103" s="189"/>
      <c r="AH103" s="189"/>
      <c r="AI103" s="189"/>
      <c r="AJ103" s="189"/>
      <c r="AK103" s="170"/>
      <c r="AL103" s="189"/>
      <c r="AM103" s="189"/>
      <c r="AN103" s="243"/>
      <c r="AO103" s="242"/>
      <c r="AP103" s="999"/>
      <c r="AQ103" s="189"/>
      <c r="AR103" s="189"/>
      <c r="AS103" s="189"/>
      <c r="AT103" s="189"/>
      <c r="AU103" s="189"/>
      <c r="AV103" s="189"/>
      <c r="AW103" s="189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59" ht="15" customHeight="1" thickBot="1">
      <c r="B104" s="1559" t="s">
        <v>504</v>
      </c>
      <c r="C104" s="133"/>
      <c r="D104" s="1560" t="s">
        <v>505</v>
      </c>
      <c r="E104" s="1561" t="s">
        <v>506</v>
      </c>
      <c r="F104" s="1561"/>
      <c r="G104" s="1561"/>
      <c r="H104" s="1562" t="s">
        <v>507</v>
      </c>
      <c r="I104" s="1563" t="s">
        <v>508</v>
      </c>
      <c r="J104" s="1564" t="s">
        <v>509</v>
      </c>
      <c r="K104" s="212"/>
      <c r="L104" s="212"/>
      <c r="M104" s="212"/>
      <c r="N104" s="212"/>
      <c r="O104" s="212"/>
      <c r="P104" s="212"/>
      <c r="Q104" s="218"/>
      <c r="S104" s="218"/>
      <c r="T104" s="201"/>
      <c r="U104" s="188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70"/>
      <c r="AL104" s="189"/>
      <c r="AM104" s="189"/>
      <c r="AN104" s="242"/>
      <c r="AO104" s="242"/>
      <c r="AP104" s="999"/>
      <c r="AQ104" s="189"/>
      <c r="AR104" s="189"/>
      <c r="AS104" s="189"/>
      <c r="AT104" s="189"/>
      <c r="AU104" s="189"/>
      <c r="AV104" s="189"/>
      <c r="AW104" s="189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59" ht="12.75" customHeight="1">
      <c r="B105" s="1565" t="s">
        <v>510</v>
      </c>
      <c r="C105" s="1566" t="s">
        <v>511</v>
      </c>
      <c r="D105" s="1567" t="s">
        <v>512</v>
      </c>
      <c r="E105" s="1568" t="s">
        <v>513</v>
      </c>
      <c r="F105" s="1568" t="s">
        <v>77</v>
      </c>
      <c r="G105" s="1568" t="s">
        <v>78</v>
      </c>
      <c r="H105" s="1569" t="s">
        <v>514</v>
      </c>
      <c r="I105" s="1570" t="s">
        <v>515</v>
      </c>
      <c r="J105" s="1571" t="s">
        <v>516</v>
      </c>
      <c r="K105" s="1549"/>
      <c r="L105" s="1550"/>
      <c r="M105" s="1062"/>
      <c r="N105" s="1550"/>
      <c r="O105" s="1062"/>
      <c r="P105" s="1062"/>
      <c r="Q105" s="369"/>
      <c r="S105" s="206"/>
      <c r="T105" s="174"/>
      <c r="U105" s="158"/>
      <c r="V105" s="158"/>
      <c r="W105" s="158"/>
      <c r="X105" s="158"/>
      <c r="Y105" s="370"/>
      <c r="Z105" s="158"/>
      <c r="AA105" s="158"/>
      <c r="AB105" s="158"/>
      <c r="AC105" s="158"/>
      <c r="AD105" s="158"/>
      <c r="AE105" s="249"/>
      <c r="AF105" s="189"/>
      <c r="AG105" s="189"/>
      <c r="AH105" s="189"/>
      <c r="AI105" s="189"/>
      <c r="AJ105" s="189"/>
      <c r="AK105" s="170"/>
      <c r="AL105" s="189"/>
      <c r="AM105" s="189"/>
      <c r="AN105" s="242"/>
      <c r="AO105" s="242"/>
      <c r="AP105" s="999"/>
      <c r="AQ105" s="189"/>
      <c r="AR105" s="189"/>
      <c r="AS105" s="189"/>
      <c r="AT105" s="189"/>
      <c r="AU105" s="189"/>
      <c r="AV105" s="189"/>
      <c r="AW105" s="189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59" ht="13.5" customHeight="1" thickBot="1">
      <c r="B106" s="1572"/>
      <c r="C106" s="1573"/>
      <c r="D106" s="1574"/>
      <c r="E106" s="1575" t="s">
        <v>6</v>
      </c>
      <c r="F106" s="1575" t="s">
        <v>7</v>
      </c>
      <c r="G106" s="1575" t="s">
        <v>8</v>
      </c>
      <c r="H106" s="1576" t="s">
        <v>517</v>
      </c>
      <c r="I106" s="1577" t="s">
        <v>518</v>
      </c>
      <c r="J106" s="1578" t="s">
        <v>519</v>
      </c>
      <c r="K106" s="207"/>
      <c r="L106" s="207"/>
      <c r="M106" s="207"/>
      <c r="N106" s="368"/>
      <c r="O106" s="207"/>
      <c r="P106" s="207"/>
      <c r="Q106" s="369"/>
      <c r="S106" s="206"/>
      <c r="T106" s="197"/>
      <c r="U106" s="809"/>
      <c r="V106" s="158"/>
      <c r="W106" s="207"/>
      <c r="X106" s="207"/>
      <c r="Y106" s="207"/>
      <c r="Z106" s="366"/>
      <c r="AA106" s="207"/>
      <c r="AB106" s="207"/>
      <c r="AC106" s="367"/>
      <c r="AD106" s="207"/>
      <c r="AE106" s="207"/>
      <c r="AF106" s="368"/>
      <c r="AG106" s="368"/>
      <c r="AH106" s="207"/>
      <c r="AI106" s="369"/>
      <c r="AJ106" s="189"/>
      <c r="AK106" s="170"/>
      <c r="AL106" s="189"/>
      <c r="AM106" s="189"/>
      <c r="AN106" s="242"/>
      <c r="AO106" s="242"/>
      <c r="AP106" s="999"/>
      <c r="AQ106" s="189"/>
      <c r="AR106" s="189"/>
      <c r="AS106" s="189"/>
      <c r="AT106" s="189"/>
      <c r="AU106" s="189"/>
      <c r="AV106" s="189"/>
      <c r="AW106" s="189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59" ht="14.25" customHeight="1">
      <c r="B107" s="1607" t="s">
        <v>521</v>
      </c>
      <c r="C107" s="1592" t="s">
        <v>221</v>
      </c>
      <c r="D107" s="1006">
        <v>200</v>
      </c>
      <c r="E107" s="1016">
        <v>7.79</v>
      </c>
      <c r="F107" s="980">
        <v>7.01</v>
      </c>
      <c r="G107" s="980">
        <v>25.22</v>
      </c>
      <c r="H107" s="1534">
        <f>G107*4+F107*9+E107*4</f>
        <v>195.13</v>
      </c>
      <c r="I107" s="1580">
        <v>5</v>
      </c>
      <c r="J107" s="1601" t="s">
        <v>219</v>
      </c>
      <c r="K107" s="1005"/>
      <c r="L107" s="1063"/>
      <c r="M107" s="369"/>
      <c r="N107" s="1005"/>
      <c r="O107" s="369"/>
      <c r="P107" s="1551"/>
      <c r="Q107" s="369"/>
      <c r="S107" s="206"/>
      <c r="T107" s="174"/>
      <c r="U107" s="158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59" ht="13.5" customHeight="1">
      <c r="B108" s="1586" t="s">
        <v>522</v>
      </c>
      <c r="C108" s="1592" t="s">
        <v>532</v>
      </c>
      <c r="D108" s="685">
        <v>50</v>
      </c>
      <c r="E108" s="1016">
        <v>0.35</v>
      </c>
      <c r="F108" s="980">
        <v>0.05</v>
      </c>
      <c r="G108" s="980">
        <v>0.95</v>
      </c>
      <c r="H108" s="1534">
        <f t="shared" ref="H108:H109" si="5">G108*4+F108*9+E108*4</f>
        <v>5.65</v>
      </c>
      <c r="I108" s="1086">
        <v>25</v>
      </c>
      <c r="J108" s="1619" t="s">
        <v>414</v>
      </c>
      <c r="K108" s="369"/>
      <c r="L108" s="369"/>
      <c r="M108" s="369"/>
      <c r="N108" s="369"/>
      <c r="O108" s="369"/>
      <c r="P108" s="369"/>
      <c r="Q108" s="369"/>
      <c r="S108" s="206"/>
      <c r="T108" s="174"/>
      <c r="U108" s="158"/>
      <c r="V108" s="265"/>
      <c r="W108" s="265"/>
      <c r="X108" s="265"/>
      <c r="Y108" s="265"/>
      <c r="Z108" s="265"/>
      <c r="AA108" s="265"/>
      <c r="AB108" s="1065"/>
      <c r="AC108" s="1065"/>
      <c r="AD108" s="315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59" ht="12.75" customHeight="1">
      <c r="B109" s="118"/>
      <c r="C109" s="1592" t="s">
        <v>310</v>
      </c>
      <c r="D109" s="1007">
        <v>180</v>
      </c>
      <c r="E109" s="982">
        <v>14.063000000000001</v>
      </c>
      <c r="F109" s="980">
        <v>18.288</v>
      </c>
      <c r="G109" s="980">
        <v>17.053999999999998</v>
      </c>
      <c r="H109" s="1534">
        <f t="shared" si="5"/>
        <v>289.06</v>
      </c>
      <c r="I109" s="1086">
        <v>16</v>
      </c>
      <c r="J109" s="1593" t="s">
        <v>309</v>
      </c>
      <c r="K109" s="367"/>
      <c r="L109" s="367"/>
      <c r="M109" s="367"/>
      <c r="N109" s="367"/>
      <c r="O109" s="367"/>
      <c r="P109" s="367"/>
      <c r="Q109" s="367"/>
      <c r="S109" s="206"/>
      <c r="T109" s="174"/>
      <c r="U109" s="158"/>
      <c r="V109" s="189"/>
      <c r="W109" s="189"/>
      <c r="X109" s="189"/>
      <c r="Y109" s="189"/>
      <c r="Z109" s="189"/>
      <c r="AA109" s="297"/>
      <c r="AB109" s="297"/>
      <c r="AC109" s="297"/>
      <c r="AD109" s="242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59" ht="12.75" customHeight="1">
      <c r="B110" s="1881" t="s">
        <v>17</v>
      </c>
      <c r="C110" s="1592" t="s">
        <v>480</v>
      </c>
      <c r="D110" s="1006">
        <v>200</v>
      </c>
      <c r="E110" s="982">
        <v>0.66200000000000003</v>
      </c>
      <c r="F110" s="980">
        <v>0.09</v>
      </c>
      <c r="G110" s="980">
        <v>32.85</v>
      </c>
      <c r="H110" s="1534">
        <f>G110*4+F110*9+E110*4</f>
        <v>134.858</v>
      </c>
      <c r="I110" s="1086">
        <v>35</v>
      </c>
      <c r="J110" s="1593" t="s">
        <v>18</v>
      </c>
      <c r="K110" s="207"/>
      <c r="L110" s="207"/>
      <c r="M110" s="207"/>
      <c r="N110" s="207"/>
      <c r="O110" s="207"/>
      <c r="P110" s="207"/>
      <c r="Q110" s="369"/>
      <c r="S110" s="206"/>
      <c r="T110" s="174"/>
      <c r="U110" s="158"/>
      <c r="V110" s="189"/>
      <c r="W110" s="189"/>
      <c r="X110" s="314"/>
      <c r="Y110" s="189"/>
      <c r="Z110" s="189"/>
      <c r="AA110" s="189"/>
      <c r="AB110" s="189"/>
      <c r="AC110" s="189"/>
      <c r="AD110" s="212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59" ht="12" customHeight="1">
      <c r="B111" s="1882" t="s">
        <v>533</v>
      </c>
      <c r="C111" s="1592" t="s">
        <v>11</v>
      </c>
      <c r="D111" s="981">
        <v>50</v>
      </c>
      <c r="E111" s="982">
        <v>2.5499999999999998</v>
      </c>
      <c r="F111" s="980">
        <v>0.42499999999999999</v>
      </c>
      <c r="G111" s="980">
        <v>25.074999999999999</v>
      </c>
      <c r="H111" s="1534">
        <f t="shared" ref="H111:H113" si="6">G111*4+F111*9+E111*4</f>
        <v>114.325</v>
      </c>
      <c r="I111" s="1086">
        <v>31</v>
      </c>
      <c r="J111" s="1593" t="s">
        <v>10</v>
      </c>
      <c r="K111" s="207"/>
      <c r="L111" s="207"/>
      <c r="M111" s="207"/>
      <c r="N111" s="207"/>
      <c r="O111" s="207"/>
      <c r="P111" s="207"/>
      <c r="Q111" s="369"/>
      <c r="S111" s="210"/>
      <c r="T111" s="174"/>
      <c r="U111" s="158"/>
      <c r="V111" s="212"/>
      <c r="W111" s="212"/>
      <c r="X111" s="297"/>
      <c r="Y111" s="297"/>
      <c r="Z111" s="242"/>
      <c r="AA111" s="242"/>
      <c r="AB111" s="242"/>
      <c r="AC111" s="242"/>
      <c r="AD111" s="189"/>
      <c r="AE111" s="206"/>
      <c r="AF111" s="189"/>
      <c r="AG111" s="189"/>
      <c r="AH111" s="189"/>
      <c r="AI111" s="189"/>
      <c r="AJ111" s="189"/>
      <c r="AK111" s="170"/>
      <c r="AL111" s="170"/>
      <c r="AM111" s="170"/>
      <c r="AN111" s="170"/>
      <c r="AO111" s="170"/>
      <c r="AP111" s="170"/>
      <c r="AQ111" s="170"/>
      <c r="AR111" s="170"/>
      <c r="AS111" s="189"/>
      <c r="AT111" s="189"/>
      <c r="AU111" s="189"/>
      <c r="AV111" s="189"/>
      <c r="AW111" s="189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59" ht="12" customHeight="1">
      <c r="B112" s="118"/>
      <c r="C112" s="1592" t="s">
        <v>12</v>
      </c>
      <c r="D112" s="1006">
        <v>30</v>
      </c>
      <c r="E112" s="982">
        <v>1.6950000000000001</v>
      </c>
      <c r="F112" s="980">
        <v>0.36</v>
      </c>
      <c r="G112" s="980">
        <v>12.55</v>
      </c>
      <c r="H112" s="1534">
        <f t="shared" si="6"/>
        <v>60.220000000000006</v>
      </c>
      <c r="I112" s="1584">
        <v>30</v>
      </c>
      <c r="J112" s="1593" t="s">
        <v>10</v>
      </c>
      <c r="K112" s="207"/>
      <c r="L112" s="207"/>
      <c r="M112" s="207"/>
      <c r="N112" s="207"/>
      <c r="O112" s="368"/>
      <c r="P112" s="207"/>
      <c r="Q112" s="369"/>
      <c r="S112" s="211"/>
      <c r="T112" s="189"/>
      <c r="U112" s="205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2:59" ht="12.75" customHeight="1" thickBot="1">
      <c r="B113" s="121"/>
      <c r="C113" s="1583" t="s">
        <v>262</v>
      </c>
      <c r="D113" s="1521">
        <v>80</v>
      </c>
      <c r="E113" s="982">
        <v>0.32</v>
      </c>
      <c r="F113" s="980">
        <v>0.32</v>
      </c>
      <c r="G113" s="980">
        <v>7.84</v>
      </c>
      <c r="H113" s="1534">
        <f t="shared" si="6"/>
        <v>35.520000000000003</v>
      </c>
      <c r="I113" s="1584">
        <v>33</v>
      </c>
      <c r="J113" s="1585" t="s">
        <v>524</v>
      </c>
      <c r="K113" s="1026"/>
      <c r="L113" s="1026"/>
      <c r="M113" s="1026"/>
      <c r="N113" s="1028"/>
      <c r="O113" s="1028"/>
      <c r="P113" s="1026"/>
      <c r="Q113" s="1026"/>
      <c r="S113" s="218"/>
      <c r="T113" s="201"/>
      <c r="U113" s="188"/>
      <c r="V113" s="1059"/>
      <c r="W113" s="1059"/>
      <c r="X113" s="1059"/>
      <c r="Y113" s="1059"/>
      <c r="Z113" s="1059"/>
      <c r="AA113" s="1059"/>
      <c r="AB113" s="1059"/>
      <c r="AC113" s="1059"/>
      <c r="AD113" s="1059"/>
      <c r="AE113" s="1059"/>
      <c r="AF113" s="189"/>
      <c r="AG113" s="189"/>
      <c r="AH113" s="189"/>
      <c r="AI113" s="189"/>
      <c r="AJ113" s="189"/>
      <c r="AK113" s="170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2:59" ht="13.5" customHeight="1" thickBot="1">
      <c r="B114" s="1594" t="s">
        <v>525</v>
      </c>
      <c r="C114" s="53"/>
      <c r="D114" s="49"/>
      <c r="E114" s="75">
        <f>SUM(E107:E113)</f>
        <v>27.430000000000003</v>
      </c>
      <c r="F114" s="76">
        <f>SUM(F107:F113)</f>
        <v>26.542999999999999</v>
      </c>
      <c r="G114" s="76">
        <f>SUM(G107:G113)</f>
        <v>121.539</v>
      </c>
      <c r="H114" s="1536">
        <f>SUM(H107:H113)</f>
        <v>834.76300000000015</v>
      </c>
      <c r="I114" s="1596" t="s">
        <v>526</v>
      </c>
      <c r="J114" s="1597"/>
      <c r="K114" s="1076"/>
      <c r="L114" s="1075"/>
      <c r="M114" s="1076"/>
      <c r="N114" s="1076"/>
      <c r="O114" s="1076"/>
      <c r="P114" s="1075"/>
      <c r="Q114" s="1074"/>
      <c r="S114" s="206"/>
      <c r="T114" s="174"/>
      <c r="U114" s="170"/>
      <c r="V114" s="242"/>
      <c r="W114" s="242"/>
      <c r="X114" s="242"/>
      <c r="Y114" s="242"/>
      <c r="Z114" s="242"/>
      <c r="AA114" s="242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70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2:59" ht="12" customHeight="1" thickBot="1">
      <c r="B115" s="1595" t="s">
        <v>14</v>
      </c>
      <c r="C115" s="41"/>
      <c r="D115" s="53"/>
      <c r="E115" s="994">
        <v>26.95</v>
      </c>
      <c r="F115" s="995">
        <v>27.65</v>
      </c>
      <c r="G115" s="995">
        <v>117.25</v>
      </c>
      <c r="H115" s="997">
        <v>822.5</v>
      </c>
      <c r="I115" s="1598" t="s">
        <v>527</v>
      </c>
      <c r="J115" s="1599">
        <f>D107+D110+D111+D112+D113+D108+D109</f>
        <v>790</v>
      </c>
      <c r="K115" s="212"/>
      <c r="L115" s="212"/>
      <c r="M115" s="212"/>
      <c r="N115" s="212"/>
      <c r="O115" s="212"/>
      <c r="P115" s="212"/>
      <c r="Q115" s="189"/>
      <c r="S115" s="206"/>
      <c r="T115" s="197"/>
      <c r="U115" s="197"/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70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2:59" ht="14.25" customHeight="1" thickBot="1">
      <c r="K116" s="297"/>
      <c r="L116" s="315"/>
      <c r="M116" s="242"/>
      <c r="N116" s="242"/>
      <c r="O116" s="242"/>
      <c r="P116" s="212"/>
      <c r="Q116" s="206"/>
      <c r="S116" s="211"/>
      <c r="T116" s="189"/>
      <c r="U116" s="205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98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2:59" ht="15.75" thickBot="1">
      <c r="B117" s="1559" t="s">
        <v>504</v>
      </c>
      <c r="C117" s="133"/>
      <c r="D117" s="1560" t="s">
        <v>505</v>
      </c>
      <c r="E117" s="1561" t="s">
        <v>506</v>
      </c>
      <c r="F117" s="1561"/>
      <c r="G117" s="1561"/>
      <c r="H117" s="1562" t="s">
        <v>507</v>
      </c>
      <c r="I117" s="1563" t="s">
        <v>508</v>
      </c>
      <c r="J117" s="1564" t="s">
        <v>509</v>
      </c>
      <c r="K117" s="189"/>
      <c r="L117" s="189"/>
      <c r="M117" s="189"/>
      <c r="N117" s="189"/>
      <c r="O117" s="189"/>
      <c r="P117" s="212"/>
      <c r="Q117" s="206"/>
      <c r="S117" s="218"/>
      <c r="T117" s="201"/>
      <c r="U117" s="188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212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2:59" ht="15.75" customHeight="1">
      <c r="B118" s="1565" t="s">
        <v>510</v>
      </c>
      <c r="C118" s="1566" t="s">
        <v>511</v>
      </c>
      <c r="D118" s="1567" t="s">
        <v>512</v>
      </c>
      <c r="E118" s="1568" t="s">
        <v>513</v>
      </c>
      <c r="F118" s="1568" t="s">
        <v>77</v>
      </c>
      <c r="G118" s="1568" t="s">
        <v>78</v>
      </c>
      <c r="H118" s="1569" t="s">
        <v>514</v>
      </c>
      <c r="I118" s="1570" t="s">
        <v>515</v>
      </c>
      <c r="J118" s="1571" t="s">
        <v>516</v>
      </c>
      <c r="K118" s="242"/>
      <c r="L118" s="189"/>
      <c r="M118" s="189"/>
      <c r="N118" s="189"/>
      <c r="O118" s="189"/>
      <c r="P118" s="212"/>
      <c r="Q118" s="213"/>
      <c r="S118" s="206"/>
      <c r="T118" s="174"/>
      <c r="U118" s="170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212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2:59" ht="18" customHeight="1" thickBot="1">
      <c r="B119" s="1572"/>
      <c r="C119" s="1573"/>
      <c r="D119" s="1574"/>
      <c r="E119" s="1575" t="s">
        <v>6</v>
      </c>
      <c r="F119" s="1575" t="s">
        <v>7</v>
      </c>
      <c r="G119" s="1575" t="s">
        <v>8</v>
      </c>
      <c r="H119" s="1576" t="s">
        <v>517</v>
      </c>
      <c r="I119" s="1577" t="s">
        <v>518</v>
      </c>
      <c r="J119" s="1578" t="s">
        <v>519</v>
      </c>
      <c r="K119" s="212"/>
      <c r="L119" s="212"/>
      <c r="M119" s="212"/>
      <c r="N119" s="212"/>
      <c r="O119" s="212"/>
      <c r="P119" s="212"/>
      <c r="Q119" s="189"/>
      <c r="S119" s="218"/>
      <c r="T119" s="174"/>
      <c r="U119" s="212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212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2:59" ht="15" customHeight="1">
      <c r="B120" s="1607" t="s">
        <v>521</v>
      </c>
      <c r="C120" s="1592" t="s">
        <v>220</v>
      </c>
      <c r="D120" s="1620">
        <v>200</v>
      </c>
      <c r="E120" s="979">
        <v>4.2060000000000004</v>
      </c>
      <c r="F120" s="1033">
        <v>4.97</v>
      </c>
      <c r="G120" s="979">
        <v>8.4120000000000008</v>
      </c>
      <c r="H120" s="1534">
        <f>G120*4+F120*9+E120*4</f>
        <v>95.201999999999998</v>
      </c>
      <c r="I120" s="1580">
        <v>6</v>
      </c>
      <c r="J120" s="1601" t="s">
        <v>207</v>
      </c>
      <c r="K120" s="189"/>
      <c r="L120" s="242"/>
      <c r="M120" s="212"/>
      <c r="N120" s="212"/>
      <c r="O120" s="212"/>
      <c r="P120" s="212"/>
      <c r="Q120" s="206"/>
      <c r="S120" s="206"/>
      <c r="T120" s="197"/>
      <c r="U120" s="197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350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2:59" ht="17.25" customHeight="1">
      <c r="B121" s="1586" t="s">
        <v>522</v>
      </c>
      <c r="C121" s="1592" t="s">
        <v>534</v>
      </c>
      <c r="D121" s="1006" t="s">
        <v>424</v>
      </c>
      <c r="E121" s="982">
        <v>11.473000000000001</v>
      </c>
      <c r="F121" s="980">
        <v>13.1</v>
      </c>
      <c r="G121" s="980">
        <v>17.071999999999999</v>
      </c>
      <c r="H121" s="1534">
        <f>G121*4+F121*9+E121*4</f>
        <v>232.07999999999998</v>
      </c>
      <c r="I121" s="1086">
        <v>19</v>
      </c>
      <c r="J121" s="1593" t="s">
        <v>28</v>
      </c>
      <c r="K121" s="212"/>
      <c r="L121" s="212"/>
      <c r="M121" s="212"/>
      <c r="N121" s="212"/>
      <c r="O121" s="212"/>
      <c r="P121" s="212"/>
      <c r="Q121" s="206"/>
      <c r="S121" s="223"/>
      <c r="T121" s="174"/>
      <c r="U121" s="201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98"/>
      <c r="AL121" s="189"/>
      <c r="AM121" s="189"/>
      <c r="AN121" s="189"/>
      <c r="AO121" s="189"/>
      <c r="AP121" s="189"/>
      <c r="AQ121" s="189"/>
      <c r="AR121" s="189"/>
      <c r="AS121" s="189"/>
      <c r="AT121" s="189"/>
      <c r="AU121" s="189"/>
      <c r="AV121" s="189"/>
      <c r="AW121" s="189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2:59" ht="15" customHeight="1">
      <c r="B122" s="118"/>
      <c r="C122" s="1583" t="s">
        <v>535</v>
      </c>
      <c r="D122" s="1521" t="s">
        <v>425</v>
      </c>
      <c r="E122" s="966">
        <v>4.2750000000000004</v>
      </c>
      <c r="F122" s="967">
        <v>5.7439999999999998</v>
      </c>
      <c r="G122" s="968">
        <v>24.518999999999998</v>
      </c>
      <c r="H122" s="1533">
        <f t="shared" ref="H122" si="7">G122*4+F122*9+E122*4</f>
        <v>166.87199999999999</v>
      </c>
      <c r="I122" s="1584">
        <v>22</v>
      </c>
      <c r="J122" s="1585" t="s">
        <v>411</v>
      </c>
      <c r="K122" s="242"/>
      <c r="L122" s="242"/>
      <c r="M122" s="198"/>
      <c r="N122" s="242"/>
      <c r="O122" s="242"/>
      <c r="P122" s="242"/>
      <c r="Q122" s="242"/>
      <c r="S122" s="218"/>
      <c r="T122" s="201"/>
      <c r="U122" s="201"/>
      <c r="V122" s="170"/>
      <c r="W122" s="1071"/>
      <c r="X122" s="170"/>
      <c r="Y122" s="1045"/>
      <c r="Z122" s="170"/>
      <c r="AA122" s="170"/>
      <c r="AB122" s="170"/>
      <c r="AC122" s="170"/>
      <c r="AD122" s="170"/>
      <c r="AE122" s="170"/>
      <c r="AF122" s="189"/>
      <c r="AG122" s="189"/>
      <c r="AH122" s="189"/>
      <c r="AI122" s="205"/>
      <c r="AJ122" s="189"/>
      <c r="AK122" s="198"/>
      <c r="AL122" s="189"/>
      <c r="AM122" s="189"/>
      <c r="AN122" s="291"/>
      <c r="AO122" s="242"/>
      <c r="AP122" s="999"/>
      <c r="AQ122" s="189"/>
      <c r="AR122" s="189"/>
      <c r="AS122" s="189"/>
      <c r="AT122" s="189"/>
      <c r="AU122" s="189"/>
      <c r="AV122" s="189"/>
      <c r="AW122" s="189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2:59" ht="14.25" customHeight="1">
      <c r="B123" s="1881" t="s">
        <v>17</v>
      </c>
      <c r="C123" s="356" t="s">
        <v>413</v>
      </c>
      <c r="D123" s="686"/>
      <c r="E123" s="974">
        <v>1.659</v>
      </c>
      <c r="F123" s="975">
        <v>7.1999999999999995E-2</v>
      </c>
      <c r="G123" s="976">
        <v>16.010000000000002</v>
      </c>
      <c r="H123" s="1532">
        <f>G123*4+F123*9+E123*4</f>
        <v>71.323999999999998</v>
      </c>
      <c r="I123" s="1588"/>
      <c r="J123" s="1589" t="s">
        <v>412</v>
      </c>
      <c r="K123" s="999"/>
      <c r="L123" s="999"/>
      <c r="M123" s="999"/>
      <c r="N123" s="999"/>
      <c r="O123" s="999"/>
      <c r="P123" s="999"/>
      <c r="Q123" s="999"/>
      <c r="S123" s="210"/>
      <c r="T123" s="174"/>
      <c r="U123" s="170"/>
      <c r="V123" s="242"/>
      <c r="W123" s="242"/>
      <c r="X123" s="198"/>
      <c r="Y123" s="198"/>
      <c r="Z123" s="1000"/>
      <c r="AA123" s="242"/>
      <c r="AB123" s="242"/>
      <c r="AC123" s="198"/>
      <c r="AD123" s="242"/>
      <c r="AE123" s="242"/>
      <c r="AF123" s="189"/>
      <c r="AG123" s="189"/>
      <c r="AH123" s="189"/>
      <c r="AI123" s="205"/>
      <c r="AJ123" s="189"/>
      <c r="AK123" s="198"/>
      <c r="AL123" s="189"/>
      <c r="AM123" s="189"/>
      <c r="AN123" s="242"/>
      <c r="AO123" s="242"/>
      <c r="AP123" s="999"/>
      <c r="AQ123" s="189"/>
      <c r="AR123" s="189"/>
      <c r="AS123" s="189"/>
      <c r="AT123" s="189"/>
      <c r="AU123" s="189"/>
      <c r="AV123" s="189"/>
      <c r="AW123" s="189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2:59" ht="16.5" customHeight="1">
      <c r="B124" s="1882" t="s">
        <v>536</v>
      </c>
      <c r="C124" s="356" t="s">
        <v>254</v>
      </c>
      <c r="D124" s="981">
        <v>200</v>
      </c>
      <c r="E124" s="982">
        <v>1</v>
      </c>
      <c r="F124" s="980">
        <v>0</v>
      </c>
      <c r="G124" s="980">
        <v>20.92</v>
      </c>
      <c r="H124" s="1534">
        <f t="shared" ref="H124:H127" si="8">G124*4+F124*9+E124*4</f>
        <v>87.68</v>
      </c>
      <c r="I124" s="1086">
        <v>34</v>
      </c>
      <c r="J124" s="1593" t="s">
        <v>9</v>
      </c>
      <c r="K124" s="212"/>
      <c r="L124" s="212"/>
      <c r="M124" s="212"/>
      <c r="N124" s="212"/>
      <c r="O124" s="212"/>
      <c r="P124" s="212"/>
      <c r="Q124" s="218"/>
      <c r="R124" s="43"/>
      <c r="S124" s="206"/>
      <c r="T124" s="174"/>
      <c r="U124" s="170"/>
      <c r="V124" s="999"/>
      <c r="W124" s="999"/>
      <c r="X124" s="999"/>
      <c r="Y124" s="999"/>
      <c r="Z124" s="999"/>
      <c r="AA124" s="999"/>
      <c r="AB124" s="999"/>
      <c r="AC124" s="999"/>
      <c r="AD124" s="999"/>
      <c r="AE124" s="999"/>
      <c r="AF124" s="189"/>
      <c r="AG124" s="189"/>
      <c r="AH124" s="189"/>
      <c r="AI124" s="205"/>
      <c r="AJ124" s="189"/>
      <c r="AK124" s="170"/>
      <c r="AL124" s="189"/>
      <c r="AM124" s="189"/>
      <c r="AN124" s="242"/>
      <c r="AO124" s="189"/>
      <c r="AP124" s="999"/>
      <c r="AQ124" s="189"/>
      <c r="AR124" s="189"/>
      <c r="AS124" s="189"/>
      <c r="AT124" s="189"/>
      <c r="AU124" s="189"/>
      <c r="AV124" s="189"/>
      <c r="AW124" s="189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2:59" ht="12.75" customHeight="1">
      <c r="B125" s="118"/>
      <c r="C125" s="1592" t="s">
        <v>11</v>
      </c>
      <c r="D125" s="981">
        <v>50</v>
      </c>
      <c r="E125" s="982">
        <v>2.5499999999999998</v>
      </c>
      <c r="F125" s="980">
        <v>0.42499999999999999</v>
      </c>
      <c r="G125" s="980">
        <v>25.074999999999999</v>
      </c>
      <c r="H125" s="1534">
        <f t="shared" si="8"/>
        <v>114.325</v>
      </c>
      <c r="I125" s="1086">
        <v>31</v>
      </c>
      <c r="J125" s="1593" t="s">
        <v>10</v>
      </c>
      <c r="K125" s="1062"/>
      <c r="L125" s="1062"/>
      <c r="M125" s="207"/>
      <c r="N125" s="368"/>
      <c r="O125" s="207"/>
      <c r="P125" s="207"/>
      <c r="Q125" s="369"/>
      <c r="R125" s="44"/>
      <c r="S125" s="206"/>
      <c r="T125" s="174"/>
      <c r="U125" s="188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89"/>
      <c r="AG125" s="189"/>
      <c r="AH125" s="189"/>
      <c r="AI125" s="205"/>
      <c r="AJ125" s="189"/>
      <c r="AK125" s="170"/>
      <c r="AL125" s="189"/>
      <c r="AM125" s="189"/>
      <c r="AN125" s="242"/>
      <c r="AO125" s="242"/>
      <c r="AP125" s="999"/>
      <c r="AQ125" s="189"/>
      <c r="AR125" s="189"/>
      <c r="AS125" s="189"/>
      <c r="AT125" s="189"/>
      <c r="AU125" s="189"/>
      <c r="AV125" s="189"/>
      <c r="AW125" s="189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2:59" ht="12" customHeight="1">
      <c r="B126" s="118"/>
      <c r="C126" s="1592" t="s">
        <v>12</v>
      </c>
      <c r="D126" s="1006">
        <v>30</v>
      </c>
      <c r="E126" s="982">
        <v>1.6950000000000001</v>
      </c>
      <c r="F126" s="980">
        <v>0.36</v>
      </c>
      <c r="G126" s="980">
        <v>12.55</v>
      </c>
      <c r="H126" s="1534">
        <f t="shared" si="8"/>
        <v>60.220000000000006</v>
      </c>
      <c r="I126" s="1584">
        <v>30</v>
      </c>
      <c r="J126" s="1593" t="s">
        <v>10</v>
      </c>
      <c r="K126" s="369"/>
      <c r="L126" s="369"/>
      <c r="M126" s="369"/>
      <c r="N126" s="369"/>
      <c r="O126" s="369"/>
      <c r="P126" s="369"/>
      <c r="Q126" s="369"/>
      <c r="S126" s="206"/>
      <c r="T126" s="174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89"/>
      <c r="AG126" s="189"/>
      <c r="AH126" s="189"/>
      <c r="AI126" s="205"/>
      <c r="AJ126" s="189"/>
      <c r="AK126" s="170"/>
      <c r="AL126" s="189"/>
      <c r="AM126" s="189"/>
      <c r="AN126" s="174"/>
      <c r="AO126" s="174"/>
      <c r="AP126" s="158"/>
      <c r="AQ126" s="189"/>
      <c r="AR126" s="189"/>
      <c r="AS126" s="189"/>
      <c r="AT126" s="189"/>
      <c r="AU126" s="189"/>
      <c r="AV126" s="189"/>
      <c r="AW126" s="189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2:59" ht="11.25" customHeight="1" thickBot="1">
      <c r="B127" s="121"/>
      <c r="C127" s="1583" t="s">
        <v>262</v>
      </c>
      <c r="D127" s="1521">
        <v>80</v>
      </c>
      <c r="E127" s="982">
        <v>0.32</v>
      </c>
      <c r="F127" s="980">
        <v>0.32</v>
      </c>
      <c r="G127" s="980">
        <v>7.84</v>
      </c>
      <c r="H127" s="1534">
        <f t="shared" si="8"/>
        <v>35.520000000000003</v>
      </c>
      <c r="I127" s="1584">
        <v>33</v>
      </c>
      <c r="J127" s="1585" t="s">
        <v>524</v>
      </c>
      <c r="K127" s="369"/>
      <c r="L127" s="369"/>
      <c r="M127" s="369"/>
      <c r="N127" s="369"/>
      <c r="O127" s="369"/>
      <c r="P127" s="369"/>
      <c r="Q127" s="369"/>
      <c r="S127" s="206"/>
      <c r="T127" s="174"/>
      <c r="U127" s="170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89"/>
      <c r="AG127" s="189"/>
      <c r="AH127" s="189"/>
      <c r="AI127" s="205"/>
      <c r="AJ127" s="189"/>
      <c r="AK127" s="170"/>
      <c r="AL127" s="189"/>
      <c r="AM127" s="189"/>
      <c r="AN127" s="174"/>
      <c r="AO127" s="174"/>
      <c r="AP127" s="999"/>
      <c r="AQ127" s="189"/>
      <c r="AR127" s="189"/>
      <c r="AS127" s="189"/>
      <c r="AT127" s="189"/>
      <c r="AU127" s="189"/>
      <c r="AV127" s="189"/>
      <c r="AW127" s="189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2:59" ht="12.75" customHeight="1" thickBot="1">
      <c r="B128" s="1594" t="s">
        <v>525</v>
      </c>
      <c r="C128" s="48"/>
      <c r="D128" s="65"/>
      <c r="E128" s="75">
        <f>SUM(E120:E127)</f>
        <v>27.178000000000001</v>
      </c>
      <c r="F128" s="1621">
        <f>SUM(F120:F127)</f>
        <v>24.991</v>
      </c>
      <c r="G128" s="76">
        <f>SUM(G120:G127)</f>
        <v>132.398</v>
      </c>
      <c r="H128" s="1536">
        <f>SUM(H120:H127)</f>
        <v>863.22299999999996</v>
      </c>
      <c r="I128" s="1596" t="s">
        <v>526</v>
      </c>
      <c r="J128" s="1597"/>
      <c r="K128" s="367"/>
      <c r="L128" s="207"/>
      <c r="M128" s="207"/>
      <c r="N128" s="207"/>
      <c r="O128" s="207"/>
      <c r="P128" s="207"/>
      <c r="Q128" s="369"/>
      <c r="S128" s="210"/>
      <c r="T128" s="174"/>
      <c r="U128" s="170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205"/>
      <c r="AJ128" s="189"/>
      <c r="AK128" s="170"/>
      <c r="AL128" s="189"/>
      <c r="AM128" s="189"/>
      <c r="AN128" s="242"/>
      <c r="AO128" s="242"/>
      <c r="AP128" s="999"/>
      <c r="AQ128" s="189"/>
      <c r="AR128" s="189"/>
      <c r="AS128" s="189"/>
      <c r="AT128" s="189"/>
      <c r="AU128" s="189"/>
      <c r="AV128" s="189"/>
      <c r="AW128" s="189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2:59" ht="13.5" customHeight="1" thickBot="1">
      <c r="B129" s="1595" t="s">
        <v>14</v>
      </c>
      <c r="C129" s="52"/>
      <c r="D129" s="68"/>
      <c r="E129" s="353">
        <v>26.95</v>
      </c>
      <c r="F129" s="354">
        <v>27.65</v>
      </c>
      <c r="G129" s="354">
        <v>117.25</v>
      </c>
      <c r="H129" s="997">
        <v>822.5</v>
      </c>
      <c r="I129" s="1598" t="s">
        <v>527</v>
      </c>
      <c r="J129" s="1599">
        <f>D120+D124+D125+D126+D127+110+170</f>
        <v>840</v>
      </c>
      <c r="K129" s="207"/>
      <c r="L129" s="207"/>
      <c r="M129" s="207"/>
      <c r="N129" s="207"/>
      <c r="O129" s="207"/>
      <c r="P129" s="207"/>
      <c r="Q129" s="369"/>
      <c r="S129" s="210"/>
      <c r="T129" s="174"/>
      <c r="U129" s="170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9"/>
      <c r="AG129" s="189"/>
      <c r="AH129" s="189"/>
      <c r="AI129" s="189"/>
      <c r="AJ129" s="189"/>
      <c r="AK129" s="170"/>
      <c r="AL129" s="189"/>
      <c r="AM129" s="189"/>
      <c r="AN129" s="242"/>
      <c r="AO129" s="242"/>
      <c r="AP129" s="999"/>
      <c r="AQ129" s="189"/>
      <c r="AR129" s="189"/>
      <c r="AS129" s="189"/>
      <c r="AT129" s="189"/>
      <c r="AU129" s="189"/>
      <c r="AV129" s="189"/>
      <c r="AW129" s="189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2:59" ht="12.75" customHeight="1">
      <c r="B130" s="206"/>
      <c r="C130" s="174"/>
      <c r="D130" s="158"/>
      <c r="E130" s="207"/>
      <c r="F130" s="207"/>
      <c r="G130" s="207"/>
      <c r="H130" s="366"/>
      <c r="I130" s="207"/>
      <c r="J130" s="207"/>
      <c r="K130" s="207"/>
      <c r="L130" s="207"/>
      <c r="M130" s="207"/>
      <c r="N130" s="207"/>
      <c r="O130" s="207"/>
      <c r="P130" s="207"/>
      <c r="Q130" s="369"/>
      <c r="S130" s="280"/>
      <c r="T130" s="280"/>
      <c r="U130" s="280"/>
      <c r="V130" s="337"/>
      <c r="W130" s="1046"/>
      <c r="X130" s="280"/>
      <c r="Y130" s="337"/>
      <c r="Z130" s="337"/>
      <c r="AA130" s="280"/>
      <c r="AB130" s="1047"/>
      <c r="AC130" s="280"/>
      <c r="AD130" s="280"/>
      <c r="AE130" s="280"/>
      <c r="AF130" s="189"/>
      <c r="AG130" s="189"/>
      <c r="AH130" s="189"/>
      <c r="AI130" s="608"/>
      <c r="AJ130" s="189"/>
      <c r="AK130" s="170"/>
      <c r="AL130" s="189"/>
      <c r="AM130" s="189"/>
      <c r="AN130" s="248"/>
      <c r="AO130" s="174"/>
      <c r="AP130" s="170"/>
      <c r="AQ130" s="189"/>
      <c r="AR130" s="189"/>
      <c r="AS130" s="189"/>
      <c r="AT130" s="189"/>
      <c r="AU130" s="189"/>
      <c r="AV130" s="189"/>
      <c r="AW130" s="189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2:59" ht="12.75" customHeight="1">
      <c r="B131" s="938" t="s">
        <v>502</v>
      </c>
      <c r="D131"/>
      <c r="E131"/>
      <c r="F131"/>
      <c r="H131"/>
      <c r="J131" s="36">
        <v>0.35</v>
      </c>
      <c r="K131" s="207"/>
      <c r="L131" s="207"/>
      <c r="M131" s="207"/>
      <c r="N131" s="207"/>
      <c r="O131" s="368"/>
      <c r="P131" s="207"/>
      <c r="Q131" s="369"/>
      <c r="S131" s="280"/>
      <c r="T131" s="280"/>
      <c r="U131" s="280"/>
      <c r="V131" s="280"/>
      <c r="W131" s="280"/>
      <c r="X131" s="280"/>
      <c r="Y131" s="280"/>
      <c r="Z131" s="280"/>
      <c r="AA131" s="280"/>
      <c r="AB131" s="280"/>
      <c r="AC131" s="280"/>
      <c r="AD131" s="280"/>
      <c r="AE131" s="280"/>
      <c r="AF131" s="189"/>
      <c r="AG131" s="189"/>
      <c r="AH131" s="189"/>
      <c r="AI131" s="189"/>
      <c r="AJ131" s="189"/>
      <c r="AK131" s="198"/>
      <c r="AL131" s="189"/>
      <c r="AM131" s="189"/>
      <c r="AN131" s="242"/>
      <c r="AO131" s="242"/>
      <c r="AP131" s="999"/>
      <c r="AQ131" s="189"/>
      <c r="AR131" s="189"/>
      <c r="AS131" s="189"/>
      <c r="AT131" s="189"/>
      <c r="AU131" s="189"/>
      <c r="AV131" s="189"/>
      <c r="AW131" s="189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2:59" ht="14.25" customHeight="1">
      <c r="C132" s="26" t="s">
        <v>503</v>
      </c>
      <c r="E132"/>
      <c r="F132"/>
      <c r="G132" s="26"/>
      <c r="H132" s="26"/>
      <c r="I132" s="27"/>
      <c r="J132" s="27"/>
      <c r="K132" s="1026"/>
      <c r="L132" s="1026"/>
      <c r="M132" s="1026"/>
      <c r="N132" s="1026"/>
      <c r="O132" s="1026"/>
      <c r="P132" s="1026"/>
      <c r="Q132" s="1026"/>
      <c r="S132" s="189"/>
      <c r="T132" s="189"/>
      <c r="U132" s="189"/>
      <c r="V132" s="337"/>
      <c r="W132" s="337"/>
      <c r="X132" s="189"/>
      <c r="Y132" s="337"/>
      <c r="Z132" s="337"/>
      <c r="AA132" s="189"/>
      <c r="AB132" s="174"/>
      <c r="AC132" s="189"/>
      <c r="AD132" s="189"/>
      <c r="AE132" s="189"/>
      <c r="AF132" s="189"/>
      <c r="AG132" s="189"/>
      <c r="AH132" s="189"/>
      <c r="AI132" s="350"/>
      <c r="AJ132" s="609"/>
      <c r="AK132" s="198"/>
      <c r="AL132" s="189"/>
      <c r="AM132" s="189"/>
      <c r="AN132" s="174"/>
      <c r="AO132" s="174"/>
      <c r="AP132" s="170"/>
      <c r="AQ132" s="189"/>
      <c r="AR132" s="189"/>
      <c r="AS132" s="189"/>
      <c r="AT132" s="189"/>
      <c r="AU132" s="189"/>
      <c r="AV132" s="189"/>
      <c r="AW132" s="189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2:59" ht="11.25" customHeight="1">
      <c r="B133" s="26"/>
      <c r="D133"/>
      <c r="E133"/>
      <c r="F133"/>
      <c r="G133"/>
      <c r="H133"/>
      <c r="I133"/>
      <c r="J133"/>
      <c r="K133" s="1076"/>
      <c r="L133" s="1075"/>
      <c r="M133" s="1076"/>
      <c r="N133" s="1076"/>
      <c r="O133" s="1076"/>
      <c r="P133" s="1075"/>
      <c r="Q133" s="1074"/>
      <c r="S133" s="1049"/>
      <c r="T133" s="1050"/>
      <c r="U133" s="1051"/>
      <c r="V133" s="1052"/>
      <c r="W133" s="1053"/>
      <c r="X133" s="1053"/>
      <c r="Y133" s="1053"/>
      <c r="Z133" s="1053"/>
      <c r="AA133" s="1053"/>
      <c r="AB133" s="1053"/>
      <c r="AC133" s="1049"/>
      <c r="AD133" s="1049"/>
      <c r="AE133" s="1038"/>
      <c r="AF133" s="189"/>
      <c r="AG133" s="189"/>
      <c r="AH133" s="189"/>
      <c r="AI133" s="205"/>
      <c r="AJ133" s="189"/>
      <c r="AK133" s="170"/>
      <c r="AL133" s="189"/>
      <c r="AM133" s="189"/>
      <c r="AN133" s="174"/>
      <c r="AO133" s="189"/>
      <c r="AP133" s="188"/>
      <c r="AQ133" s="189"/>
      <c r="AR133" s="189"/>
      <c r="AS133" s="189"/>
      <c r="AT133" s="189"/>
      <c r="AU133" s="189"/>
      <c r="AV133" s="189"/>
      <c r="AW133" s="189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2:59" ht="16.5" customHeight="1">
      <c r="B134" s="30" t="s">
        <v>257</v>
      </c>
      <c r="C134" s="27"/>
      <c r="D134"/>
      <c r="F134" s="30" t="s">
        <v>0</v>
      </c>
      <c r="H134" s="704" t="s">
        <v>421</v>
      </c>
      <c r="I134" s="27"/>
      <c r="J134" s="27"/>
      <c r="K134" s="212"/>
      <c r="L134" s="212"/>
      <c r="M134" s="212"/>
      <c r="N134" s="212"/>
      <c r="O134" s="212"/>
      <c r="P134" s="212"/>
      <c r="Q134" s="218"/>
      <c r="S134" s="315"/>
      <c r="T134" s="315"/>
      <c r="U134" s="315"/>
      <c r="V134" s="1054"/>
      <c r="W134" s="315"/>
      <c r="X134" s="315"/>
      <c r="Y134" s="315"/>
      <c r="Z134" s="315"/>
      <c r="AA134" s="315"/>
      <c r="AB134" s="315"/>
      <c r="AC134" s="315"/>
      <c r="AD134" s="315"/>
      <c r="AE134" s="315"/>
      <c r="AF134" s="189"/>
      <c r="AG134" s="189"/>
      <c r="AH134" s="189"/>
      <c r="AI134" s="205"/>
      <c r="AJ134" s="189"/>
      <c r="AK134" s="170"/>
      <c r="AL134" s="189"/>
      <c r="AM134" s="189"/>
      <c r="AN134" s="174"/>
      <c r="AO134" s="174"/>
      <c r="AP134" s="170"/>
      <c r="AQ134" s="189"/>
      <c r="AR134" s="189"/>
      <c r="AS134" s="189"/>
      <c r="AT134" s="189"/>
      <c r="AU134" s="189"/>
      <c r="AV134" s="189"/>
      <c r="AW134" s="189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2:59" ht="21">
      <c r="D135" s="27"/>
      <c r="E135" s="35" t="s">
        <v>537</v>
      </c>
      <c r="H135" s="26"/>
      <c r="I135" s="27"/>
      <c r="J135" s="27"/>
      <c r="K135" s="207"/>
      <c r="L135" s="207"/>
      <c r="M135" s="207"/>
      <c r="N135" s="368"/>
      <c r="O135" s="207"/>
      <c r="P135" s="207"/>
      <c r="Q135" s="369"/>
      <c r="S135" s="207"/>
      <c r="T135" s="207"/>
      <c r="U135" s="207"/>
      <c r="V135" s="366"/>
      <c r="W135" s="207"/>
      <c r="X135" s="207"/>
      <c r="Y135" s="207"/>
      <c r="Z135" s="207"/>
      <c r="AA135" s="207"/>
      <c r="AB135" s="368"/>
      <c r="AC135" s="207"/>
      <c r="AD135" s="207"/>
      <c r="AE135" s="369"/>
      <c r="AF135" s="189"/>
      <c r="AG135" s="189"/>
      <c r="AH135" s="189"/>
      <c r="AI135" s="205"/>
      <c r="AJ135" s="189"/>
      <c r="AK135" s="170"/>
      <c r="AL135" s="189"/>
      <c r="AM135" s="189"/>
      <c r="AN135" s="174"/>
      <c r="AO135" s="174"/>
      <c r="AP135" s="188"/>
      <c r="AQ135" s="189"/>
      <c r="AR135" s="189"/>
      <c r="AS135" s="189"/>
      <c r="AT135" s="189"/>
      <c r="AU135" s="189"/>
      <c r="AV135" s="189"/>
      <c r="AW135" s="189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2:59" ht="13.5" customHeight="1" thickBot="1">
      <c r="K136" s="367"/>
      <c r="L136" s="207"/>
      <c r="M136" s="207"/>
      <c r="N136" s="368"/>
      <c r="O136" s="368"/>
      <c r="P136" s="207"/>
      <c r="Q136" s="1063"/>
      <c r="R136" s="55"/>
      <c r="S136" s="1066"/>
      <c r="T136" s="1066"/>
      <c r="U136" s="1066"/>
      <c r="V136" s="366"/>
      <c r="W136" s="1066"/>
      <c r="X136" s="1066"/>
      <c r="Y136" s="1066"/>
      <c r="Z136" s="1066"/>
      <c r="AA136" s="1067"/>
      <c r="AB136" s="1067"/>
      <c r="AC136" s="1066"/>
      <c r="AD136" s="1066"/>
      <c r="AE136" s="1056"/>
      <c r="AF136" s="189"/>
      <c r="AG136" s="189"/>
      <c r="AH136" s="206"/>
      <c r="AI136" s="174"/>
      <c r="AJ136" s="170"/>
      <c r="AK136" s="170"/>
      <c r="AL136" s="189"/>
      <c r="AM136" s="189"/>
      <c r="AN136" s="174"/>
      <c r="AO136" s="174"/>
      <c r="AP136" s="999"/>
      <c r="AQ136" s="189"/>
      <c r="AR136" s="189"/>
      <c r="AS136" s="189"/>
      <c r="AT136" s="189"/>
      <c r="AU136" s="189"/>
      <c r="AV136" s="189"/>
      <c r="AW136" s="189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2:59" ht="14.25" customHeight="1" thickBot="1">
      <c r="B137" s="1559" t="s">
        <v>504</v>
      </c>
      <c r="C137" s="133"/>
      <c r="D137" s="1560" t="s">
        <v>505</v>
      </c>
      <c r="E137" s="1561" t="s">
        <v>506</v>
      </c>
      <c r="F137" s="1561"/>
      <c r="G137" s="1561"/>
      <c r="H137" s="1562" t="s">
        <v>507</v>
      </c>
      <c r="I137" s="1563" t="s">
        <v>508</v>
      </c>
      <c r="J137" s="1564" t="s">
        <v>509</v>
      </c>
      <c r="K137" s="1005"/>
      <c r="L137" s="1063"/>
      <c r="M137" s="369"/>
      <c r="N137" s="1005"/>
      <c r="O137" s="369"/>
      <c r="P137" s="369"/>
      <c r="Q137" s="369"/>
      <c r="R137" s="137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206"/>
      <c r="AI137" s="242"/>
      <c r="AJ137" s="170"/>
      <c r="AK137" s="170"/>
      <c r="AL137" s="189"/>
      <c r="AM137" s="189"/>
      <c r="AN137" s="174"/>
      <c r="AO137" s="174"/>
      <c r="AP137" s="170"/>
      <c r="AQ137" s="189"/>
      <c r="AR137" s="189"/>
      <c r="AS137" s="189"/>
      <c r="AT137" s="189"/>
      <c r="AU137" s="189"/>
      <c r="AV137" s="189"/>
      <c r="AW137" s="189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2:59" ht="11.25" customHeight="1">
      <c r="B138" s="1565" t="s">
        <v>510</v>
      </c>
      <c r="C138" s="1566" t="s">
        <v>511</v>
      </c>
      <c r="D138" s="1567" t="s">
        <v>512</v>
      </c>
      <c r="E138" s="1568" t="s">
        <v>513</v>
      </c>
      <c r="F138" s="1568" t="s">
        <v>77</v>
      </c>
      <c r="G138" s="1568" t="s">
        <v>78</v>
      </c>
      <c r="H138" s="1569" t="s">
        <v>514</v>
      </c>
      <c r="I138" s="1570" t="s">
        <v>515</v>
      </c>
      <c r="J138" s="1571" t="s">
        <v>516</v>
      </c>
      <c r="K138" s="369"/>
      <c r="L138" s="369"/>
      <c r="M138" s="369"/>
      <c r="N138" s="369"/>
      <c r="O138" s="369"/>
      <c r="P138" s="369"/>
      <c r="Q138" s="369"/>
      <c r="R138" s="55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047"/>
      <c r="AC138" s="189"/>
      <c r="AD138" s="1047"/>
      <c r="AE138" s="189"/>
      <c r="AF138" s="189"/>
      <c r="AG138" s="189"/>
      <c r="AH138" s="189"/>
      <c r="AI138" s="189"/>
      <c r="AJ138" s="189"/>
      <c r="AK138" s="170"/>
      <c r="AL138" s="189"/>
      <c r="AM138" s="189"/>
      <c r="AN138" s="174"/>
      <c r="AO138" s="174"/>
      <c r="AP138" s="170"/>
      <c r="AQ138" s="189"/>
      <c r="AR138" s="189"/>
      <c r="AS138" s="189"/>
      <c r="AT138" s="189"/>
      <c r="AU138" s="189"/>
      <c r="AV138" s="189"/>
      <c r="AW138" s="189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2:59" ht="11.25" customHeight="1" thickBot="1">
      <c r="B139" s="1572"/>
      <c r="C139" s="1573"/>
      <c r="D139" s="1574"/>
      <c r="E139" s="1575" t="s">
        <v>6</v>
      </c>
      <c r="F139" s="1575" t="s">
        <v>7</v>
      </c>
      <c r="G139" s="1575" t="s">
        <v>8</v>
      </c>
      <c r="H139" s="1576" t="s">
        <v>517</v>
      </c>
      <c r="I139" s="1622" t="s">
        <v>518</v>
      </c>
      <c r="J139" s="1571" t="s">
        <v>519</v>
      </c>
      <c r="K139" s="367"/>
      <c r="L139" s="367"/>
      <c r="M139" s="367"/>
      <c r="N139" s="367"/>
      <c r="O139" s="367"/>
      <c r="P139" s="367"/>
      <c r="Q139" s="369"/>
      <c r="R139" s="218"/>
      <c r="S139" s="189"/>
      <c r="T139" s="189"/>
      <c r="U139" s="189"/>
      <c r="V139" s="1072"/>
      <c r="W139" s="189"/>
      <c r="X139" s="189"/>
      <c r="Y139" s="189"/>
      <c r="Z139" s="189"/>
      <c r="AA139" s="189"/>
      <c r="AB139" s="189"/>
      <c r="AC139" s="189"/>
      <c r="AD139" s="1047"/>
      <c r="AE139" s="189"/>
      <c r="AF139" s="189"/>
      <c r="AG139" s="189"/>
      <c r="AH139" s="189"/>
      <c r="AI139" s="189"/>
      <c r="AJ139" s="189"/>
      <c r="AK139" s="170"/>
      <c r="AL139" s="189"/>
      <c r="AM139" s="189"/>
      <c r="AN139" s="189"/>
      <c r="AO139" s="189"/>
      <c r="AP139" s="189"/>
      <c r="AQ139" s="189"/>
      <c r="AR139" s="189"/>
      <c r="AS139" s="189"/>
      <c r="AT139" s="189"/>
      <c r="AU139" s="189"/>
      <c r="AV139" s="189"/>
      <c r="AW139" s="189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2:59" ht="14.25" customHeight="1">
      <c r="B140" s="1607" t="s">
        <v>521</v>
      </c>
      <c r="C140" s="1592" t="s">
        <v>361</v>
      </c>
      <c r="D140" s="1006">
        <v>200</v>
      </c>
      <c r="E140" s="982">
        <v>4.0490000000000004</v>
      </c>
      <c r="F140" s="980">
        <v>7.51</v>
      </c>
      <c r="G140" s="980">
        <v>14.53</v>
      </c>
      <c r="H140" s="1534">
        <f t="shared" ref="H140:H141" si="9">G140*4+F140*9+E140*4</f>
        <v>141.90600000000001</v>
      </c>
      <c r="I140" s="1623">
        <v>7</v>
      </c>
      <c r="J140" s="1581" t="s">
        <v>195</v>
      </c>
      <c r="K140" s="207"/>
      <c r="L140" s="207"/>
      <c r="M140" s="207"/>
      <c r="N140" s="207"/>
      <c r="O140" s="207"/>
      <c r="P140" s="207"/>
      <c r="Q140" s="369"/>
      <c r="R140" s="206"/>
      <c r="S140" s="206"/>
      <c r="T140" s="174"/>
      <c r="U140" s="174"/>
      <c r="V140" s="170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70"/>
      <c r="AL140" s="189"/>
      <c r="AM140" s="189"/>
      <c r="AN140" s="189"/>
      <c r="AO140" s="189"/>
      <c r="AP140" s="189"/>
      <c r="AQ140" s="189"/>
      <c r="AR140" s="189"/>
      <c r="AS140" s="189"/>
      <c r="AT140" s="189"/>
      <c r="AU140" s="189"/>
      <c r="AV140" s="189"/>
      <c r="AW140" s="189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2:59" ht="13.5" customHeight="1">
      <c r="B141" s="1586" t="s">
        <v>538</v>
      </c>
      <c r="C141" s="1592" t="s">
        <v>317</v>
      </c>
      <c r="D141" s="685">
        <v>50</v>
      </c>
      <c r="E141" s="1016">
        <v>0.55000000000000004</v>
      </c>
      <c r="F141" s="980">
        <v>0.1</v>
      </c>
      <c r="G141" s="984">
        <v>1.9</v>
      </c>
      <c r="H141" s="1534">
        <f t="shared" si="9"/>
        <v>10.7</v>
      </c>
      <c r="I141" s="1624">
        <v>25</v>
      </c>
      <c r="J141" s="1625" t="s">
        <v>414</v>
      </c>
      <c r="K141" s="207"/>
      <c r="L141" s="207"/>
      <c r="M141" s="207"/>
      <c r="N141" s="207"/>
      <c r="O141" s="207"/>
      <c r="P141" s="207"/>
      <c r="Q141" s="369"/>
      <c r="R141" s="44"/>
      <c r="S141" s="540"/>
      <c r="T141" s="541"/>
      <c r="U141" s="189"/>
      <c r="V141" s="170"/>
      <c r="W141" s="170"/>
      <c r="X141" s="189"/>
      <c r="Y141" s="189"/>
      <c r="Z141" s="189"/>
      <c r="AA141" s="189"/>
      <c r="AB141" s="189"/>
      <c r="AC141" s="170"/>
      <c r="AD141" s="170"/>
      <c r="AE141" s="170"/>
      <c r="AF141" s="189"/>
      <c r="AG141" s="189"/>
      <c r="AH141" s="189"/>
      <c r="AI141" s="189"/>
      <c r="AJ141" s="189"/>
      <c r="AK141" s="212"/>
      <c r="AL141" s="189"/>
      <c r="AM141" s="189"/>
      <c r="AN141" s="189"/>
      <c r="AO141" s="189"/>
      <c r="AP141" s="189"/>
      <c r="AQ141" s="189"/>
      <c r="AR141" s="189"/>
      <c r="AS141" s="189"/>
      <c r="AT141" s="189"/>
      <c r="AU141" s="189"/>
      <c r="AV141" s="189"/>
      <c r="AW141" s="189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2:59" ht="12.75" customHeight="1">
      <c r="B142" s="118"/>
      <c r="C142" s="1592" t="s">
        <v>139</v>
      </c>
      <c r="D142" s="1006">
        <v>180</v>
      </c>
      <c r="E142" s="1010">
        <v>15.964</v>
      </c>
      <c r="F142" s="1011">
        <v>18.515999999999998</v>
      </c>
      <c r="G142" s="1011">
        <v>36.804000000000002</v>
      </c>
      <c r="H142" s="1534">
        <f>G142*4+F142*9+E142*4</f>
        <v>377.71600000000001</v>
      </c>
      <c r="I142" s="1626">
        <v>18</v>
      </c>
      <c r="J142" s="1593" t="s">
        <v>23</v>
      </c>
      <c r="K142" s="207"/>
      <c r="L142" s="207"/>
      <c r="M142" s="207"/>
      <c r="N142" s="207"/>
      <c r="O142" s="368"/>
      <c r="P142" s="207"/>
      <c r="Q142" s="369"/>
      <c r="S142" s="542"/>
      <c r="T142" s="265"/>
      <c r="U142" s="265"/>
      <c r="V142" s="543"/>
      <c r="W142" s="265"/>
      <c r="X142" s="265"/>
      <c r="Y142" s="265"/>
      <c r="Z142" s="265"/>
      <c r="AA142" s="265"/>
      <c r="AB142" s="265"/>
      <c r="AC142" s="265"/>
      <c r="AD142" s="265"/>
      <c r="AE142" s="189"/>
      <c r="AF142" s="189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89"/>
      <c r="AT142" s="189"/>
      <c r="AU142" s="189"/>
      <c r="AV142" s="189"/>
      <c r="AW142" s="189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2:59" ht="16.5" customHeight="1">
      <c r="B143" s="1881" t="s">
        <v>17</v>
      </c>
      <c r="C143" s="1592" t="s">
        <v>21</v>
      </c>
      <c r="D143" s="1006">
        <v>200</v>
      </c>
      <c r="E143" s="1016">
        <v>7.0000000000000007E-2</v>
      </c>
      <c r="F143" s="980">
        <v>0.02</v>
      </c>
      <c r="G143" s="980">
        <v>15</v>
      </c>
      <c r="H143" s="1534">
        <f>G143*4+F143*9+E143*4</f>
        <v>60.46</v>
      </c>
      <c r="I143" s="1624">
        <v>39</v>
      </c>
      <c r="J143" s="1593" t="s">
        <v>20</v>
      </c>
      <c r="K143" s="1026"/>
      <c r="L143" s="1026"/>
      <c r="M143" s="1026"/>
      <c r="N143" s="1028"/>
      <c r="O143" s="1026"/>
      <c r="P143" s="1026"/>
      <c r="Q143" s="1026"/>
      <c r="S143" s="384"/>
      <c r="T143" s="174"/>
      <c r="U143" s="170"/>
      <c r="V143" s="189"/>
      <c r="W143" s="189"/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89"/>
      <c r="AT143" s="189"/>
      <c r="AU143" s="189"/>
      <c r="AV143" s="189"/>
      <c r="AW143" s="189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2:59" ht="11.25" customHeight="1">
      <c r="B144" s="1882" t="s">
        <v>539</v>
      </c>
      <c r="C144" s="1592" t="s">
        <v>11</v>
      </c>
      <c r="D144" s="981">
        <v>50</v>
      </c>
      <c r="E144" s="982">
        <v>2.5499999999999998</v>
      </c>
      <c r="F144" s="980">
        <v>0.42499999999999999</v>
      </c>
      <c r="G144" s="980">
        <v>25.074999999999999</v>
      </c>
      <c r="H144" s="1534">
        <f t="shared" ref="H144:H146" si="10">G144*4+F144*9+E144*4</f>
        <v>114.325</v>
      </c>
      <c r="I144" s="1086">
        <v>31</v>
      </c>
      <c r="J144" s="1593" t="s">
        <v>10</v>
      </c>
      <c r="K144" s="1076"/>
      <c r="L144" s="1075"/>
      <c r="M144" s="1076"/>
      <c r="N144" s="1076"/>
      <c r="O144" s="1076"/>
      <c r="P144" s="1075"/>
      <c r="Q144" s="1074"/>
      <c r="R144" s="210"/>
      <c r="S144" s="542"/>
      <c r="T144" s="174"/>
      <c r="U144" s="189"/>
      <c r="V144" s="170"/>
      <c r="W144" s="189"/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89"/>
      <c r="AT144" s="189"/>
      <c r="AU144" s="189"/>
      <c r="AV144" s="189"/>
      <c r="AW144" s="189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2:59" ht="13.5" customHeight="1">
      <c r="B145" s="118"/>
      <c r="C145" s="1592" t="s">
        <v>12</v>
      </c>
      <c r="D145" s="1006">
        <v>30</v>
      </c>
      <c r="E145" s="982">
        <v>1.6950000000000001</v>
      </c>
      <c r="F145" s="980">
        <v>0.36</v>
      </c>
      <c r="G145" s="980">
        <v>12.55</v>
      </c>
      <c r="H145" s="1534">
        <f t="shared" si="10"/>
        <v>60.220000000000006</v>
      </c>
      <c r="I145" s="1584">
        <v>30</v>
      </c>
      <c r="J145" s="1593" t="s">
        <v>10</v>
      </c>
      <c r="K145" s="212"/>
      <c r="L145" s="212"/>
      <c r="M145" s="212"/>
      <c r="N145" s="212"/>
      <c r="O145" s="212"/>
      <c r="P145" s="212"/>
      <c r="Q145" s="218"/>
      <c r="R145" s="210"/>
      <c r="S145" s="206"/>
      <c r="T145" s="174"/>
      <c r="U145" s="158"/>
      <c r="V145" s="197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2:59" ht="15.75" customHeight="1" thickBot="1">
      <c r="B146" s="121"/>
      <c r="C146" s="1583" t="s">
        <v>262</v>
      </c>
      <c r="D146" s="1521">
        <v>80</v>
      </c>
      <c r="E146" s="982">
        <v>0.32</v>
      </c>
      <c r="F146" s="980">
        <v>0.32</v>
      </c>
      <c r="G146" s="980">
        <v>7.84</v>
      </c>
      <c r="H146" s="1534">
        <f t="shared" si="10"/>
        <v>35.520000000000003</v>
      </c>
      <c r="I146" s="1584">
        <v>33</v>
      </c>
      <c r="J146" s="1585" t="s">
        <v>524</v>
      </c>
      <c r="K146" s="1549"/>
      <c r="L146" s="1550"/>
      <c r="M146" s="1062"/>
      <c r="N146" s="1550"/>
      <c r="O146" s="1062"/>
      <c r="P146" s="1062"/>
      <c r="Q146" s="369"/>
      <c r="R146" s="11"/>
      <c r="S146" s="213"/>
      <c r="T146" s="189"/>
      <c r="U146" s="205"/>
      <c r="V146" s="170"/>
      <c r="W146" s="189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89"/>
      <c r="AT146" s="189"/>
      <c r="AU146" s="189"/>
      <c r="AV146" s="189"/>
      <c r="AW146" s="189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2:59" ht="15.75" thickBot="1">
      <c r="B147" s="1594" t="s">
        <v>525</v>
      </c>
      <c r="C147" s="48"/>
      <c r="D147" s="49"/>
      <c r="E147" s="75">
        <f>SUM(E140:E146)</f>
        <v>25.198000000000004</v>
      </c>
      <c r="F147" s="76">
        <f>SUM(F140:F146)</f>
        <v>27.250999999999998</v>
      </c>
      <c r="G147" s="76">
        <f>SUM(G140:G146)</f>
        <v>113.69900000000001</v>
      </c>
      <c r="H147" s="1536">
        <f>SUM(H140:H146)</f>
        <v>800.84700000000009</v>
      </c>
      <c r="I147" s="1596" t="s">
        <v>526</v>
      </c>
      <c r="J147" s="1597"/>
      <c r="K147" s="207"/>
      <c r="L147" s="207"/>
      <c r="M147" s="207"/>
      <c r="N147" s="368"/>
      <c r="O147" s="207"/>
      <c r="P147" s="207"/>
      <c r="Q147" s="369"/>
      <c r="R147" s="11"/>
      <c r="S147" s="223"/>
      <c r="T147" s="174"/>
      <c r="U147" s="201"/>
      <c r="V147" s="188"/>
      <c r="W147" s="189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  <c r="AK147" s="280"/>
      <c r="AL147" s="189"/>
      <c r="AM147" s="189"/>
      <c r="AN147" s="189"/>
      <c r="AO147" s="189"/>
      <c r="AP147" s="189"/>
      <c r="AQ147" s="189"/>
      <c r="AR147" s="189"/>
      <c r="AS147" s="189"/>
      <c r="AT147" s="189"/>
      <c r="AU147" s="189"/>
      <c r="AV147" s="189"/>
      <c r="AW147" s="189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2:59" ht="15" customHeight="1" thickBot="1">
      <c r="B148" s="1595" t="s">
        <v>14</v>
      </c>
      <c r="C148" s="52"/>
      <c r="D148" s="53"/>
      <c r="E148" s="994">
        <v>26.95</v>
      </c>
      <c r="F148" s="995">
        <v>27.65</v>
      </c>
      <c r="G148" s="995">
        <v>117.25</v>
      </c>
      <c r="H148" s="997">
        <v>822.5</v>
      </c>
      <c r="I148" s="1598" t="s">
        <v>527</v>
      </c>
      <c r="J148" s="1599">
        <f>D140+D141+D142+D143+D144+D145+D146</f>
        <v>790</v>
      </c>
      <c r="K148" s="367"/>
      <c r="L148" s="207"/>
      <c r="M148" s="207"/>
      <c r="N148" s="207"/>
      <c r="O148" s="207"/>
      <c r="P148" s="207"/>
      <c r="Q148" s="369"/>
      <c r="S148" s="206"/>
      <c r="T148" s="280"/>
      <c r="U148" s="280"/>
      <c r="V148" s="280"/>
      <c r="W148" s="337"/>
      <c r="X148" s="1046"/>
      <c r="Y148" s="280"/>
      <c r="Z148" s="337"/>
      <c r="AA148" s="337"/>
      <c r="AB148" s="280"/>
      <c r="AC148" s="1047"/>
      <c r="AD148" s="280"/>
      <c r="AE148" s="280"/>
      <c r="AF148" s="189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89"/>
      <c r="AT148" s="189"/>
      <c r="AU148" s="189"/>
      <c r="AV148" s="189"/>
      <c r="AW148" s="189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2:59" ht="15.75" customHeight="1" thickBot="1">
      <c r="I149" s="937"/>
      <c r="J149" s="937"/>
      <c r="K149" s="369"/>
      <c r="L149" s="369"/>
      <c r="M149" s="369"/>
      <c r="N149" s="369"/>
      <c r="O149" s="369"/>
      <c r="P149" s="369"/>
      <c r="Q149" s="369"/>
      <c r="S149" s="206"/>
      <c r="T149" s="280"/>
      <c r="U149" s="280"/>
      <c r="V149" s="280"/>
      <c r="W149" s="280"/>
      <c r="X149" s="280"/>
      <c r="Y149" s="280"/>
      <c r="Z149" s="280"/>
      <c r="AA149" s="280"/>
      <c r="AB149" s="280"/>
      <c r="AC149" s="280"/>
      <c r="AD149" s="280"/>
      <c r="AE149" s="280"/>
      <c r="AF149" s="189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89"/>
      <c r="AT149" s="189"/>
      <c r="AU149" s="189"/>
      <c r="AV149" s="189"/>
      <c r="AW149" s="189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2:59" ht="15" customHeight="1" thickBot="1">
      <c r="B150" s="1559" t="s">
        <v>504</v>
      </c>
      <c r="C150" s="133"/>
      <c r="D150" s="1560" t="s">
        <v>505</v>
      </c>
      <c r="E150" s="1561" t="s">
        <v>506</v>
      </c>
      <c r="F150" s="1561"/>
      <c r="G150" s="1561"/>
      <c r="H150" s="1562" t="s">
        <v>507</v>
      </c>
      <c r="I150" s="1563" t="s">
        <v>508</v>
      </c>
      <c r="J150" s="1564" t="s">
        <v>509</v>
      </c>
      <c r="K150" s="207"/>
      <c r="L150" s="207"/>
      <c r="M150" s="207"/>
      <c r="N150" s="207"/>
      <c r="O150" s="207"/>
      <c r="P150" s="207"/>
      <c r="Q150" s="369"/>
      <c r="S150" s="206"/>
      <c r="T150" s="189"/>
      <c r="U150" s="189"/>
      <c r="V150" s="189"/>
      <c r="W150" s="337"/>
      <c r="X150" s="337"/>
      <c r="Y150" s="189"/>
      <c r="Z150" s="337"/>
      <c r="AA150" s="337"/>
      <c r="AB150" s="189"/>
      <c r="AC150" s="174"/>
      <c r="AD150" s="189"/>
      <c r="AE150" s="189"/>
      <c r="AF150" s="189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89"/>
      <c r="AT150" s="189"/>
      <c r="AU150" s="189"/>
      <c r="AV150" s="189"/>
      <c r="AW150" s="189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2:59" ht="14.25" customHeight="1">
      <c r="B151" s="1565" t="s">
        <v>510</v>
      </c>
      <c r="C151" s="1566" t="s">
        <v>511</v>
      </c>
      <c r="D151" s="1567" t="s">
        <v>512</v>
      </c>
      <c r="E151" s="1568" t="s">
        <v>513</v>
      </c>
      <c r="F151" s="1568" t="s">
        <v>77</v>
      </c>
      <c r="G151" s="1568" t="s">
        <v>78</v>
      </c>
      <c r="H151" s="1569" t="s">
        <v>514</v>
      </c>
      <c r="I151" s="1570" t="s">
        <v>515</v>
      </c>
      <c r="J151" s="1571" t="s">
        <v>516</v>
      </c>
      <c r="K151" s="207"/>
      <c r="L151" s="207"/>
      <c r="M151" s="44"/>
      <c r="N151" s="33"/>
      <c r="O151" s="22"/>
      <c r="P151" s="21"/>
      <c r="Q151" s="21"/>
      <c r="R151" s="21"/>
      <c r="S151" s="22"/>
      <c r="T151" s="198"/>
      <c r="U151" s="1000"/>
      <c r="V151" s="1051"/>
      <c r="W151" s="1052"/>
      <c r="X151" s="1053"/>
      <c r="Y151" s="1053"/>
      <c r="Z151" s="1053"/>
      <c r="AA151" s="1053"/>
      <c r="AB151" s="1053"/>
      <c r="AC151" s="1053"/>
      <c r="AD151" s="1049"/>
      <c r="AE151" s="1049"/>
      <c r="AF151" s="189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89"/>
      <c r="AT151" s="189"/>
      <c r="AU151" s="189"/>
      <c r="AV151" s="189"/>
      <c r="AW151" s="189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2:59" ht="15.75" customHeight="1" thickBot="1">
      <c r="B152" s="1572"/>
      <c r="C152" s="1573"/>
      <c r="D152" s="1574"/>
      <c r="E152" s="1575" t="s">
        <v>6</v>
      </c>
      <c r="F152" s="1575" t="s">
        <v>7</v>
      </c>
      <c r="G152" s="1575" t="s">
        <v>8</v>
      </c>
      <c r="H152" s="1576" t="s">
        <v>517</v>
      </c>
      <c r="I152" s="1622" t="s">
        <v>518</v>
      </c>
      <c r="J152" s="1571" t="s">
        <v>519</v>
      </c>
      <c r="K152" s="207"/>
      <c r="L152" s="207"/>
      <c r="M152" s="44"/>
      <c r="N152" s="21"/>
      <c r="O152" s="22"/>
      <c r="P152" s="33"/>
      <c r="Q152" s="33"/>
      <c r="R152" s="33"/>
      <c r="S152" s="33"/>
      <c r="T152" s="999"/>
      <c r="U152" s="999"/>
      <c r="V152" s="315"/>
      <c r="W152" s="1054"/>
      <c r="X152" s="315"/>
      <c r="Y152" s="315"/>
      <c r="Z152" s="315"/>
      <c r="AA152" s="315"/>
      <c r="AB152" s="315"/>
      <c r="AC152" s="315"/>
      <c r="AD152" s="315"/>
      <c r="AE152" s="315"/>
      <c r="AF152" s="189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89"/>
      <c r="AT152" s="189"/>
      <c r="AU152" s="189"/>
      <c r="AV152" s="189"/>
      <c r="AW152" s="189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2:59" ht="12.75" customHeight="1">
      <c r="B153" s="1607" t="s">
        <v>521</v>
      </c>
      <c r="C153" s="1627" t="s">
        <v>338</v>
      </c>
      <c r="D153" s="685">
        <v>200</v>
      </c>
      <c r="E153" s="982">
        <v>4.47</v>
      </c>
      <c r="F153" s="980">
        <v>4.79</v>
      </c>
      <c r="G153" s="980">
        <v>7.3419999999999996</v>
      </c>
      <c r="H153" s="1534">
        <f>G153*4+F153*9+E153*4</f>
        <v>90.35799999999999</v>
      </c>
      <c r="I153" s="1628">
        <v>8</v>
      </c>
      <c r="J153" s="1601" t="s">
        <v>426</v>
      </c>
      <c r="K153" s="1552"/>
      <c r="L153" s="1027"/>
      <c r="M153" s="373"/>
      <c r="N153" s="1688"/>
      <c r="O153" s="11"/>
      <c r="P153" s="5"/>
      <c r="Q153" s="5"/>
      <c r="R153" s="5"/>
      <c r="S153" s="5"/>
      <c r="T153" s="212"/>
      <c r="U153" s="212"/>
      <c r="V153" s="207"/>
      <c r="W153" s="366"/>
      <c r="X153" s="207"/>
      <c r="Y153" s="207"/>
      <c r="Z153" s="207"/>
      <c r="AA153" s="207"/>
      <c r="AB153" s="207"/>
      <c r="AC153" s="207"/>
      <c r="AD153" s="207"/>
      <c r="AE153" s="207"/>
      <c r="AF153" s="1063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89"/>
      <c r="AT153" s="189"/>
      <c r="AU153" s="189"/>
      <c r="AV153" s="189"/>
      <c r="AW153" s="189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2:59" ht="12" customHeight="1">
      <c r="B154" s="1586" t="s">
        <v>538</v>
      </c>
      <c r="C154" s="1592" t="s">
        <v>417</v>
      </c>
      <c r="D154" s="685" t="s">
        <v>540</v>
      </c>
      <c r="E154" s="982">
        <v>9.9049999999999994</v>
      </c>
      <c r="F154" s="980">
        <v>10.66</v>
      </c>
      <c r="G154" s="980">
        <v>14.115</v>
      </c>
      <c r="H154" s="1534">
        <f>G154*4+F154*9+E154*4</f>
        <v>192.02</v>
      </c>
      <c r="I154" s="1629">
        <v>13</v>
      </c>
      <c r="J154" s="1630" t="s">
        <v>27</v>
      </c>
      <c r="K154" s="1076"/>
      <c r="L154" s="1075"/>
      <c r="M154" s="365"/>
      <c r="N154" s="7"/>
      <c r="O154" s="17"/>
      <c r="P154" s="60"/>
      <c r="Q154" s="60"/>
      <c r="R154" s="60"/>
      <c r="S154" s="155"/>
      <c r="T154" s="1062"/>
      <c r="U154" s="1062"/>
      <c r="V154" s="1066"/>
      <c r="W154" s="366"/>
      <c r="X154" s="1066"/>
      <c r="Y154" s="1066"/>
      <c r="Z154" s="1066"/>
      <c r="AA154" s="1066"/>
      <c r="AB154" s="1067"/>
      <c r="AC154" s="1067"/>
      <c r="AD154" s="1066"/>
      <c r="AE154" s="1066"/>
      <c r="AF154" s="189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89"/>
      <c r="AT154" s="189"/>
      <c r="AU154" s="189"/>
      <c r="AV154" s="189"/>
      <c r="AW154" s="189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2:59" ht="16.5" customHeight="1">
      <c r="B155" s="118"/>
      <c r="C155" s="1583" t="s">
        <v>427</v>
      </c>
      <c r="D155" s="1521" t="s">
        <v>408</v>
      </c>
      <c r="E155" s="966">
        <v>2.4350000000000001</v>
      </c>
      <c r="F155" s="967">
        <v>5.9</v>
      </c>
      <c r="G155" s="968">
        <v>16.084</v>
      </c>
      <c r="H155" s="1533">
        <f>G155*4+F155*9+E155*4</f>
        <v>127.176</v>
      </c>
      <c r="I155" s="1631">
        <v>24</v>
      </c>
      <c r="J155" s="1585" t="s">
        <v>297</v>
      </c>
      <c r="K155" s="212"/>
      <c r="L155" s="212"/>
      <c r="M155" s="43"/>
      <c r="N155" s="7"/>
      <c r="O155" s="17"/>
      <c r="P155" s="60"/>
      <c r="Q155" s="60"/>
      <c r="R155" s="1544"/>
      <c r="S155" s="155"/>
      <c r="T155" s="207"/>
      <c r="U155" s="369"/>
      <c r="V155" s="189"/>
      <c r="W155" s="189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89"/>
      <c r="AT155" s="189"/>
      <c r="AU155" s="189"/>
      <c r="AV155" s="189"/>
      <c r="AW155" s="189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2:59" ht="12.75" customHeight="1">
      <c r="B156" s="1881" t="s">
        <v>17</v>
      </c>
      <c r="C156" s="356" t="s">
        <v>428</v>
      </c>
      <c r="D156" s="577"/>
      <c r="E156" s="974">
        <v>1.6379999999999999</v>
      </c>
      <c r="F156" s="975">
        <v>4.3120000000000003</v>
      </c>
      <c r="G156" s="976">
        <v>8.7270000000000003</v>
      </c>
      <c r="H156" s="1532">
        <f>G156*4+F156*9+E156*4</f>
        <v>80.268000000000001</v>
      </c>
      <c r="I156" s="1632"/>
      <c r="J156" s="1589" t="s">
        <v>412</v>
      </c>
      <c r="K156" s="1550"/>
      <c r="L156" s="1062"/>
      <c r="M156" s="44"/>
      <c r="N156" s="7"/>
      <c r="O156" s="17"/>
      <c r="P156" s="369"/>
      <c r="Q156" s="369"/>
      <c r="R156" s="369"/>
      <c r="S156" s="155"/>
      <c r="T156" s="369"/>
      <c r="U156" s="369"/>
      <c r="V156" s="189"/>
      <c r="W156" s="189"/>
      <c r="X156" s="189"/>
      <c r="Y156" s="189"/>
      <c r="Z156" s="189"/>
      <c r="AA156" s="189"/>
      <c r="AB156" s="189"/>
      <c r="AC156" s="1047"/>
      <c r="AD156" s="189"/>
      <c r="AE156" s="1047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89"/>
      <c r="AT156" s="189"/>
      <c r="AU156" s="189"/>
      <c r="AV156" s="189"/>
      <c r="AW156" s="189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2:59" ht="12.75" customHeight="1">
      <c r="B157" s="1882" t="s">
        <v>541</v>
      </c>
      <c r="C157" s="1592" t="s">
        <v>254</v>
      </c>
      <c r="D157" s="981">
        <v>200</v>
      </c>
      <c r="E157" s="982">
        <v>1</v>
      </c>
      <c r="F157" s="980">
        <v>0</v>
      </c>
      <c r="G157" s="980">
        <v>20.92</v>
      </c>
      <c r="H157" s="1534">
        <f>G157*4+F157*9+E157*4</f>
        <v>87.68</v>
      </c>
      <c r="I157" s="1634">
        <v>34</v>
      </c>
      <c r="J157" s="1593" t="s">
        <v>9</v>
      </c>
      <c r="K157" s="207"/>
      <c r="L157" s="207"/>
      <c r="M157" s="1689"/>
      <c r="N157" s="7"/>
      <c r="O157" s="17"/>
      <c r="P157" s="60"/>
      <c r="Q157" s="60"/>
      <c r="R157" s="60"/>
      <c r="S157" s="155"/>
      <c r="T157" s="207"/>
      <c r="U157" s="207"/>
      <c r="V157" s="189"/>
      <c r="W157" s="1072"/>
      <c r="X157" s="189"/>
      <c r="Y157" s="189"/>
      <c r="Z157" s="189"/>
      <c r="AA157" s="189"/>
      <c r="AB157" s="189"/>
      <c r="AC157" s="189"/>
      <c r="AD157" s="189"/>
      <c r="AE157" s="1047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89"/>
      <c r="AT157" s="189"/>
      <c r="AU157" s="189"/>
      <c r="AV157" s="189"/>
      <c r="AW157" s="189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2:59" ht="12" customHeight="1">
      <c r="B158" s="1633"/>
      <c r="C158" s="1592" t="s">
        <v>11</v>
      </c>
      <c r="D158" s="981">
        <v>50</v>
      </c>
      <c r="E158" s="982">
        <v>2.5499999999999998</v>
      </c>
      <c r="F158" s="980">
        <v>0.42499999999999999</v>
      </c>
      <c r="G158" s="980">
        <v>25.074999999999999</v>
      </c>
      <c r="H158" s="1534">
        <f t="shared" ref="H158" si="11">G158*4+F158*9+E158*4</f>
        <v>114.325</v>
      </c>
      <c r="I158" s="1086">
        <v>31</v>
      </c>
      <c r="J158" s="1593" t="s">
        <v>10</v>
      </c>
      <c r="K158" s="371"/>
      <c r="L158" s="923"/>
      <c r="M158" s="206"/>
      <c r="N158" s="174"/>
      <c r="O158" s="17"/>
      <c r="P158" s="60"/>
      <c r="Q158" s="60"/>
      <c r="R158" s="60"/>
      <c r="S158" s="155"/>
      <c r="T158" s="207"/>
      <c r="U158" s="207"/>
      <c r="V158" s="205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205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89"/>
      <c r="AT158" s="189"/>
      <c r="AU158" s="189"/>
      <c r="AV158" s="189"/>
      <c r="AW158" s="189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2:59" ht="12.75" customHeight="1" thickBot="1">
      <c r="B159" s="40"/>
      <c r="C159" s="1592" t="s">
        <v>12</v>
      </c>
      <c r="D159" s="1006">
        <v>30</v>
      </c>
      <c r="E159" s="982">
        <v>1.6950000000000001</v>
      </c>
      <c r="F159" s="980">
        <v>0.36</v>
      </c>
      <c r="G159" s="980">
        <v>12.55</v>
      </c>
      <c r="H159" s="1534">
        <f>G159*4+F159*9+E159*4</f>
        <v>60.220000000000006</v>
      </c>
      <c r="I159" s="1584">
        <v>30</v>
      </c>
      <c r="J159" s="1593" t="s">
        <v>10</v>
      </c>
      <c r="K159" s="369"/>
      <c r="L159" s="369"/>
      <c r="M159" s="206"/>
      <c r="N159" s="174"/>
      <c r="O159" s="158"/>
      <c r="P159" s="207"/>
      <c r="Q159" s="207"/>
      <c r="R159" s="207"/>
      <c r="S159" s="366"/>
      <c r="T159" s="207"/>
      <c r="U159" s="207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2:59" ht="12" customHeight="1" thickBot="1">
      <c r="B160" s="1635" t="s">
        <v>525</v>
      </c>
      <c r="C160" s="48"/>
      <c r="D160" s="65"/>
      <c r="E160" s="152">
        <f>SUM(E153:E159)</f>
        <v>23.693000000000001</v>
      </c>
      <c r="F160" s="76">
        <f>SUM(F153:F159)</f>
        <v>26.447000000000003</v>
      </c>
      <c r="G160" s="76">
        <f>SUM(G153:G159)</f>
        <v>104.813</v>
      </c>
      <c r="H160" s="1537">
        <f>SUM(H153:H159)</f>
        <v>752.04700000000003</v>
      </c>
      <c r="I160" s="1596" t="s">
        <v>526</v>
      </c>
      <c r="J160" s="1597"/>
      <c r="K160" s="207"/>
      <c r="L160" s="207"/>
      <c r="M160" s="46"/>
      <c r="N160" s="174"/>
      <c r="O160" s="158"/>
      <c r="P160" s="207"/>
      <c r="Q160" s="367"/>
      <c r="R160" s="207"/>
      <c r="S160" s="366"/>
      <c r="T160" s="207"/>
      <c r="U160" s="207"/>
      <c r="V160" s="242"/>
      <c r="W160" s="242"/>
      <c r="X160" s="242"/>
      <c r="Y160" s="198"/>
      <c r="Z160" s="999"/>
      <c r="AA160" s="1000"/>
      <c r="AB160" s="242"/>
      <c r="AC160" s="242"/>
      <c r="AD160" s="242"/>
      <c r="AE160" s="242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89"/>
      <c r="AT160" s="189"/>
      <c r="AU160" s="189"/>
      <c r="AV160" s="189"/>
      <c r="AW160" s="189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2:59" ht="13.5" customHeight="1" thickBot="1">
      <c r="B161" s="1595" t="s">
        <v>14</v>
      </c>
      <c r="C161" s="52"/>
      <c r="D161" s="68"/>
      <c r="E161" s="994">
        <v>26.95</v>
      </c>
      <c r="F161" s="995">
        <v>27.65</v>
      </c>
      <c r="G161" s="995">
        <v>117.25</v>
      </c>
      <c r="H161" s="997">
        <v>822.5</v>
      </c>
      <c r="I161" s="1598" t="s">
        <v>527</v>
      </c>
      <c r="J161" s="1599">
        <f>D153+D157+D158+D159+120+110+60</f>
        <v>770</v>
      </c>
      <c r="K161" s="207"/>
      <c r="L161" s="207"/>
      <c r="M161" s="17"/>
      <c r="N161" s="1017"/>
      <c r="O161" s="170"/>
      <c r="P161" s="212"/>
      <c r="Q161" s="189"/>
      <c r="R161" s="189"/>
      <c r="S161" s="189"/>
      <c r="T161" s="1026"/>
      <c r="U161" s="1026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2:59" ht="12" customHeight="1" thickBot="1">
      <c r="K162" s="207"/>
      <c r="L162" s="207"/>
      <c r="M162" s="11"/>
      <c r="N162" s="1021"/>
      <c r="O162" s="189"/>
      <c r="P162" s="1074"/>
      <c r="Q162" s="1074"/>
      <c r="R162" s="1074"/>
      <c r="S162" s="1075"/>
      <c r="T162" s="1074"/>
      <c r="U162" s="1076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89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2:59" ht="15" customHeight="1" thickBot="1">
      <c r="B163" s="1559" t="s">
        <v>504</v>
      </c>
      <c r="C163" s="133"/>
      <c r="D163" s="1560" t="s">
        <v>505</v>
      </c>
      <c r="E163" s="1561" t="s">
        <v>506</v>
      </c>
      <c r="F163" s="1561"/>
      <c r="G163" s="1561"/>
      <c r="H163" s="1562" t="s">
        <v>507</v>
      </c>
      <c r="I163" s="1563" t="s">
        <v>508</v>
      </c>
      <c r="J163" s="1564" t="s">
        <v>509</v>
      </c>
      <c r="K163" s="1028"/>
      <c r="L163" s="1027"/>
      <c r="M163" s="146"/>
      <c r="N163" s="1712"/>
      <c r="O163" s="797"/>
      <c r="P163" s="212"/>
      <c r="Q163" s="212"/>
      <c r="R163" s="212"/>
      <c r="S163" s="212"/>
      <c r="T163" s="212"/>
      <c r="U163" s="212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2:59" ht="15" customHeight="1">
      <c r="B164" s="1565" t="s">
        <v>510</v>
      </c>
      <c r="C164" s="1566" t="s">
        <v>511</v>
      </c>
      <c r="D164" s="1567" t="s">
        <v>512</v>
      </c>
      <c r="E164" s="1568" t="s">
        <v>513</v>
      </c>
      <c r="F164" s="1568" t="s">
        <v>77</v>
      </c>
      <c r="G164" s="1568" t="s">
        <v>78</v>
      </c>
      <c r="H164" s="1569" t="s">
        <v>514</v>
      </c>
      <c r="I164" s="1570" t="s">
        <v>515</v>
      </c>
      <c r="J164" s="1571" t="s">
        <v>516</v>
      </c>
      <c r="K164" s="1076"/>
      <c r="L164" s="1075"/>
      <c r="M164" s="44"/>
      <c r="N164" s="242"/>
      <c r="O164" s="158"/>
      <c r="P164" s="207"/>
      <c r="Q164" s="207"/>
      <c r="R164" s="207"/>
      <c r="S164" s="366"/>
      <c r="T164" s="207"/>
      <c r="U164" s="207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89"/>
      <c r="AT164" s="189"/>
      <c r="AU164" s="189"/>
      <c r="AV164" s="189"/>
      <c r="AW164" s="189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2:59" ht="18" customHeight="1" thickBot="1">
      <c r="B165" s="1572"/>
      <c r="C165" s="1573"/>
      <c r="D165" s="1574"/>
      <c r="E165" s="1575" t="s">
        <v>6</v>
      </c>
      <c r="F165" s="1575" t="s">
        <v>7</v>
      </c>
      <c r="G165" s="1575" t="s">
        <v>8</v>
      </c>
      <c r="H165" s="1576" t="s">
        <v>517</v>
      </c>
      <c r="I165" s="1622" t="s">
        <v>518</v>
      </c>
      <c r="J165" s="1571" t="s">
        <v>519</v>
      </c>
      <c r="K165" s="212"/>
      <c r="L165" s="212"/>
      <c r="M165" s="365"/>
      <c r="N165" s="174"/>
      <c r="O165" s="158"/>
      <c r="P165" s="207"/>
      <c r="Q165" s="207"/>
      <c r="R165" s="207"/>
      <c r="S165" s="366"/>
      <c r="T165" s="207"/>
      <c r="U165" s="207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89"/>
      <c r="AQ165" s="189"/>
      <c r="AR165" s="189"/>
      <c r="AS165" s="189"/>
      <c r="AT165" s="189"/>
      <c r="AU165" s="189"/>
      <c r="AV165" s="189"/>
      <c r="AW165" s="189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2:59" ht="11.25" customHeight="1">
      <c r="B166" s="1607" t="s">
        <v>521</v>
      </c>
      <c r="C166" s="533" t="s">
        <v>429</v>
      </c>
      <c r="D166" s="1032">
        <v>250</v>
      </c>
      <c r="E166" s="979">
        <v>6.1950000000000003</v>
      </c>
      <c r="F166" s="1033">
        <v>2.78</v>
      </c>
      <c r="G166" s="979">
        <v>15.69</v>
      </c>
      <c r="H166" s="1534">
        <f>G166*4+F166*9+E166*4</f>
        <v>112.56</v>
      </c>
      <c r="I166" s="1636">
        <v>9</v>
      </c>
      <c r="J166" s="1637" t="s">
        <v>200</v>
      </c>
      <c r="K166" s="1005"/>
      <c r="L166" s="369"/>
      <c r="M166" s="44"/>
      <c r="N166" s="174"/>
      <c r="O166" s="170"/>
      <c r="P166" s="369"/>
      <c r="Q166" s="1063"/>
      <c r="R166" s="369"/>
      <c r="S166" s="366"/>
      <c r="T166" s="369"/>
      <c r="U166" s="1062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  <c r="AR166" s="189"/>
      <c r="AS166" s="189"/>
      <c r="AT166" s="189"/>
      <c r="AU166" s="189"/>
      <c r="AV166" s="189"/>
      <c r="AW166" s="189"/>
    </row>
    <row r="167" spans="2:59" ht="12.75" customHeight="1">
      <c r="B167" s="1586" t="s">
        <v>538</v>
      </c>
      <c r="C167" s="786" t="s">
        <v>542</v>
      </c>
      <c r="D167" s="685">
        <v>160</v>
      </c>
      <c r="E167" s="982">
        <v>13.535</v>
      </c>
      <c r="F167" s="980">
        <v>16.73</v>
      </c>
      <c r="G167" s="980">
        <v>12.903</v>
      </c>
      <c r="H167" s="1534">
        <f>G167*4+F167*9+E167*4</f>
        <v>256.322</v>
      </c>
      <c r="I167" s="1638">
        <v>20</v>
      </c>
      <c r="J167" s="1639" t="s">
        <v>319</v>
      </c>
      <c r="K167" s="419"/>
      <c r="L167" s="923"/>
      <c r="M167" s="44"/>
      <c r="N167" s="174"/>
      <c r="O167" s="189"/>
      <c r="P167" s="207"/>
      <c r="Q167" s="207"/>
      <c r="R167" s="367"/>
      <c r="S167" s="366"/>
      <c r="T167" s="207"/>
      <c r="U167" s="36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  <c r="AR167" s="189"/>
      <c r="AS167" s="189"/>
      <c r="AT167" s="189"/>
      <c r="AU167" s="189"/>
      <c r="AV167" s="189"/>
      <c r="AW167" s="189"/>
    </row>
    <row r="168" spans="2:59" ht="13.5" customHeight="1">
      <c r="B168" s="118"/>
      <c r="C168" s="1467" t="s">
        <v>543</v>
      </c>
      <c r="D168" s="685">
        <v>50</v>
      </c>
      <c r="E168" s="982">
        <v>1.4390000000000001</v>
      </c>
      <c r="F168" s="980">
        <v>1.2290000000000001</v>
      </c>
      <c r="G168" s="980">
        <v>2.7389999999999999</v>
      </c>
      <c r="H168" s="1534">
        <f>G168*4+F168*9+E168*4</f>
        <v>27.773</v>
      </c>
      <c r="I168" s="1640">
        <v>26</v>
      </c>
      <c r="J168" s="1641" t="s">
        <v>407</v>
      </c>
      <c r="K168" s="207"/>
      <c r="L168" s="207"/>
      <c r="M168" s="44"/>
      <c r="N168" s="7"/>
      <c r="O168" s="17"/>
      <c r="P168" s="60"/>
      <c r="Q168" s="60"/>
      <c r="R168" s="60"/>
      <c r="S168" s="366"/>
      <c r="T168" s="419"/>
      <c r="U168" s="367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89"/>
      <c r="AT168" s="189"/>
      <c r="AU168" s="189"/>
      <c r="AV168" s="189"/>
      <c r="AW168" s="189"/>
    </row>
    <row r="169" spans="2:59" ht="13.5" customHeight="1">
      <c r="B169" s="1881" t="s">
        <v>17</v>
      </c>
      <c r="C169" s="786" t="s">
        <v>545</v>
      </c>
      <c r="D169" s="1007">
        <v>10</v>
      </c>
      <c r="E169" s="1013">
        <v>0.08</v>
      </c>
      <c r="F169" s="1011">
        <v>7.25</v>
      </c>
      <c r="G169" s="1011">
        <v>0.13</v>
      </c>
      <c r="H169" s="983">
        <f>G169*4+F169*9+E169*4</f>
        <v>66.089999999999989</v>
      </c>
      <c r="I169" s="1642">
        <v>29</v>
      </c>
      <c r="J169" s="1641" t="s">
        <v>418</v>
      </c>
      <c r="K169" s="367"/>
      <c r="L169" s="367"/>
      <c r="M169" s="206"/>
      <c r="N169" s="174"/>
      <c r="O169" s="17"/>
      <c r="P169" s="60"/>
      <c r="Q169" s="60"/>
      <c r="R169" s="60"/>
      <c r="S169" s="155"/>
      <c r="T169" s="207"/>
      <c r="U169" s="207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189"/>
      <c r="AI169" s="205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89"/>
      <c r="AT169" s="189"/>
      <c r="AU169" s="189"/>
      <c r="AV169" s="189"/>
      <c r="AW169" s="189"/>
    </row>
    <row r="170" spans="2:59" ht="11.25" customHeight="1">
      <c r="B170" s="1882" t="s">
        <v>544</v>
      </c>
      <c r="C170" s="786" t="s">
        <v>192</v>
      </c>
      <c r="D170" s="685">
        <v>200</v>
      </c>
      <c r="E170" s="982">
        <v>4.5</v>
      </c>
      <c r="F170" s="980">
        <v>3.7</v>
      </c>
      <c r="G170" s="980">
        <v>19.600000000000001</v>
      </c>
      <c r="H170" s="1534">
        <f t="shared" ref="H170:H172" si="12">G170*4+F170*9+E170*4</f>
        <v>129.70000000000002</v>
      </c>
      <c r="I170" s="1638">
        <v>37</v>
      </c>
      <c r="J170" s="1639" t="s">
        <v>193</v>
      </c>
      <c r="K170" s="207"/>
      <c r="L170" s="207"/>
      <c r="M170" s="206"/>
      <c r="N170" s="174"/>
      <c r="O170" s="158"/>
      <c r="P170" s="207"/>
      <c r="Q170" s="207"/>
      <c r="R170" s="207"/>
      <c r="S170" s="366"/>
      <c r="T170" s="207"/>
      <c r="U170" s="207"/>
      <c r="V170" s="158"/>
      <c r="W170" s="158"/>
      <c r="X170" s="158"/>
      <c r="Y170" s="366"/>
      <c r="Z170" s="158"/>
      <c r="AA170" s="544"/>
      <c r="AB170" s="158"/>
      <c r="AC170" s="158"/>
      <c r="AD170" s="158"/>
      <c r="AE170" s="249"/>
      <c r="AF170" s="544"/>
      <c r="AG170" s="158"/>
      <c r="AH170" s="214"/>
      <c r="AI170" s="189"/>
      <c r="AJ170" s="205"/>
      <c r="AK170" s="189"/>
      <c r="AL170" s="189"/>
      <c r="AM170" s="189"/>
      <c r="AN170" s="189"/>
      <c r="AO170" s="189"/>
      <c r="AP170" s="189"/>
      <c r="AQ170" s="189"/>
      <c r="AR170" s="189"/>
      <c r="AS170" s="189"/>
      <c r="AT170" s="189"/>
      <c r="AU170" s="189"/>
      <c r="AV170" s="189"/>
      <c r="AW170" s="189"/>
    </row>
    <row r="171" spans="2:59" ht="14.25" customHeight="1">
      <c r="B171" s="118"/>
      <c r="C171" s="786" t="s">
        <v>11</v>
      </c>
      <c r="D171" s="1007">
        <v>50</v>
      </c>
      <c r="E171" s="982">
        <v>2.5499999999999998</v>
      </c>
      <c r="F171" s="980">
        <v>0.42499999999999999</v>
      </c>
      <c r="G171" s="980">
        <v>25.074999999999999</v>
      </c>
      <c r="H171" s="1534">
        <f t="shared" si="12"/>
        <v>114.325</v>
      </c>
      <c r="I171" s="1086">
        <v>31</v>
      </c>
      <c r="J171" s="1639" t="s">
        <v>10</v>
      </c>
      <c r="K171" s="207"/>
      <c r="L171" s="207"/>
      <c r="M171" s="46"/>
      <c r="N171" s="174"/>
      <c r="O171" s="158"/>
      <c r="P171" s="207"/>
      <c r="Q171" s="367"/>
      <c r="R171" s="207"/>
      <c r="S171" s="366"/>
      <c r="T171" s="207"/>
      <c r="U171" s="207"/>
      <c r="V171" s="158"/>
      <c r="W171" s="158"/>
      <c r="X171" s="158"/>
      <c r="Y171" s="1002"/>
      <c r="Z171" s="158"/>
      <c r="AA171" s="158"/>
      <c r="AB171" s="158"/>
      <c r="AC171" s="545"/>
      <c r="AD171" s="158"/>
      <c r="AE171" s="158"/>
      <c r="AF171" s="158"/>
      <c r="AG171" s="158"/>
      <c r="AH171" s="213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89"/>
      <c r="AT171" s="189"/>
      <c r="AU171" s="189"/>
      <c r="AV171" s="189"/>
      <c r="AW171" s="189"/>
    </row>
    <row r="172" spans="2:59" ht="13.5" customHeight="1" thickBot="1">
      <c r="B172" s="121"/>
      <c r="C172" s="1606" t="s">
        <v>12</v>
      </c>
      <c r="D172" s="685">
        <v>30</v>
      </c>
      <c r="E172" s="982">
        <v>1.6950000000000001</v>
      </c>
      <c r="F172" s="980">
        <v>0.36</v>
      </c>
      <c r="G172" s="980">
        <v>12.55</v>
      </c>
      <c r="H172" s="1534">
        <f t="shared" si="12"/>
        <v>60.220000000000006</v>
      </c>
      <c r="I172" s="1584">
        <v>30</v>
      </c>
      <c r="J172" s="1643" t="s">
        <v>10</v>
      </c>
      <c r="K172" s="1028"/>
      <c r="L172" s="1026"/>
      <c r="M172" s="17"/>
      <c r="N172" s="1017"/>
      <c r="O172" s="170"/>
      <c r="P172" s="212"/>
      <c r="Q172" s="189"/>
      <c r="R172" s="189"/>
      <c r="S172" s="189"/>
      <c r="T172" s="1026"/>
      <c r="U172" s="1026"/>
      <c r="V172" s="158"/>
      <c r="W172" s="158"/>
      <c r="X172" s="158"/>
      <c r="Y172" s="1002"/>
      <c r="Z172" s="158"/>
      <c r="AA172" s="158"/>
      <c r="AB172" s="544"/>
      <c r="AC172" s="158"/>
      <c r="AD172" s="158"/>
      <c r="AE172" s="158"/>
      <c r="AF172" s="158"/>
      <c r="AG172" s="158"/>
      <c r="AH172" s="188"/>
      <c r="AI172" s="174"/>
      <c r="AJ172" s="170"/>
      <c r="AK172" s="189"/>
      <c r="AL172" s="189"/>
      <c r="AM172" s="189"/>
      <c r="AN172" s="189"/>
      <c r="AO172" s="189"/>
      <c r="AP172" s="189"/>
      <c r="AQ172" s="189"/>
      <c r="AR172" s="189"/>
      <c r="AS172" s="189"/>
      <c r="AT172" s="189"/>
      <c r="AU172" s="189"/>
      <c r="AV172" s="189"/>
      <c r="AW172" s="189"/>
    </row>
    <row r="173" spans="2:59" ht="15.75" thickBot="1">
      <c r="B173" s="1635" t="s">
        <v>525</v>
      </c>
      <c r="C173" s="48"/>
      <c r="D173" s="49"/>
      <c r="E173" s="75">
        <f>SUM(E166:E172)</f>
        <v>29.994</v>
      </c>
      <c r="F173" s="151">
        <f>SUM(F166:F172)</f>
        <v>32.473999999999997</v>
      </c>
      <c r="G173" s="76">
        <f>SUM(G166:G172)</f>
        <v>88.686999999999998</v>
      </c>
      <c r="H173" s="357">
        <f>SUM(H166:H172)</f>
        <v>766.99000000000012</v>
      </c>
      <c r="I173" s="1596" t="s">
        <v>526</v>
      </c>
      <c r="J173" s="1597"/>
      <c r="K173" s="1076"/>
      <c r="L173" s="1075"/>
      <c r="M173" s="11"/>
      <c r="N173" s="1021"/>
      <c r="O173" s="189"/>
      <c r="P173" s="1074"/>
      <c r="Q173" s="1074"/>
      <c r="R173" s="1074"/>
      <c r="S173" s="1075"/>
      <c r="T173" s="1074"/>
      <c r="U173" s="1076"/>
      <c r="V173" s="158"/>
      <c r="W173" s="544"/>
      <c r="X173" s="158"/>
      <c r="Y173" s="1002"/>
      <c r="Z173" s="158"/>
      <c r="AA173" s="158"/>
      <c r="AB173" s="545"/>
      <c r="AC173" s="158"/>
      <c r="AD173" s="158"/>
      <c r="AE173" s="158"/>
      <c r="AF173" s="158"/>
      <c r="AG173" s="158"/>
      <c r="AH173" s="384"/>
      <c r="AI173" s="174"/>
      <c r="AJ173" s="170"/>
      <c r="AK173" s="189"/>
      <c r="AL173" s="189"/>
      <c r="AM173" s="189"/>
      <c r="AN173" s="189"/>
      <c r="AO173" s="189"/>
      <c r="AP173" s="189"/>
      <c r="AQ173" s="189"/>
      <c r="AR173" s="189"/>
      <c r="AS173" s="189"/>
      <c r="AT173" s="189"/>
      <c r="AU173" s="189"/>
      <c r="AV173" s="189"/>
      <c r="AW173" s="189"/>
    </row>
    <row r="174" spans="2:59" ht="16.5" thickBot="1">
      <c r="B174" s="1595" t="s">
        <v>14</v>
      </c>
      <c r="C174" s="52"/>
      <c r="D174" s="53"/>
      <c r="E174" s="994">
        <v>26.95</v>
      </c>
      <c r="F174" s="995">
        <v>27.65</v>
      </c>
      <c r="G174" s="995">
        <v>117.25</v>
      </c>
      <c r="H174" s="997">
        <v>822.5</v>
      </c>
      <c r="I174" s="1598" t="s">
        <v>527</v>
      </c>
      <c r="J174" s="1599">
        <f>D166+D167+D168+D169+D170+D171+D172</f>
        <v>750</v>
      </c>
      <c r="K174" s="212"/>
      <c r="L174" s="212"/>
      <c r="M174" s="373"/>
      <c r="N174" s="1712"/>
      <c r="O174" s="797"/>
      <c r="P174" s="212"/>
      <c r="Q174" s="212"/>
      <c r="R174" s="212"/>
      <c r="S174" s="212"/>
      <c r="T174" s="212"/>
      <c r="U174" s="212"/>
      <c r="V174" s="158"/>
      <c r="W174" s="158"/>
      <c r="X174" s="158"/>
      <c r="Y174" s="1002"/>
      <c r="Z174" s="545"/>
      <c r="AA174" s="544"/>
      <c r="AB174" s="544"/>
      <c r="AC174" s="544"/>
      <c r="AD174" s="367"/>
      <c r="AE174" s="544"/>
      <c r="AF174" s="544"/>
      <c r="AG174" s="544"/>
      <c r="AH174" s="206"/>
      <c r="AI174" s="174"/>
      <c r="AJ174" s="188"/>
      <c r="AK174" s="189"/>
      <c r="AL174" s="189"/>
      <c r="AM174" s="189"/>
      <c r="AN174" s="189"/>
      <c r="AO174" s="189"/>
      <c r="AP174" s="189"/>
      <c r="AQ174" s="189"/>
      <c r="AR174" s="189"/>
      <c r="AS174" s="189"/>
      <c r="AT174" s="189"/>
      <c r="AU174" s="189"/>
      <c r="AV174" s="189"/>
      <c r="AW174" s="189"/>
    </row>
    <row r="175" spans="2:59" ht="12.75" customHeight="1" thickBot="1">
      <c r="K175" s="212"/>
      <c r="L175" s="212"/>
      <c r="M175" s="44"/>
      <c r="N175" s="174"/>
      <c r="O175" s="157"/>
      <c r="P175" s="1062"/>
      <c r="Q175" s="1549"/>
      <c r="R175" s="1062"/>
      <c r="S175" s="366"/>
      <c r="T175" s="1062"/>
      <c r="U175" s="1062"/>
      <c r="V175" s="158"/>
      <c r="W175" s="158"/>
      <c r="X175" s="158"/>
      <c r="Y175" s="1002"/>
      <c r="Z175" s="158"/>
      <c r="AA175" s="158"/>
      <c r="AB175" s="158"/>
      <c r="AC175" s="158"/>
      <c r="AD175" s="158"/>
      <c r="AE175" s="158"/>
      <c r="AF175" s="158"/>
      <c r="AG175" s="158"/>
      <c r="AH175" s="206"/>
      <c r="AI175" s="174"/>
      <c r="AJ175" s="188"/>
      <c r="AK175" s="189"/>
      <c r="AL175" s="189"/>
      <c r="AM175" s="189"/>
      <c r="AN175" s="189"/>
      <c r="AO175" s="189"/>
      <c r="AP175" s="189"/>
      <c r="AQ175" s="189"/>
      <c r="AR175" s="189"/>
      <c r="AS175" s="189"/>
      <c r="AT175" s="189"/>
      <c r="AU175" s="189"/>
      <c r="AV175" s="189"/>
      <c r="AW175" s="189"/>
    </row>
    <row r="176" spans="2:59" ht="15.75" thickBot="1">
      <c r="B176" s="1559" t="s">
        <v>504</v>
      </c>
      <c r="C176" s="133"/>
      <c r="D176" s="1560" t="s">
        <v>505</v>
      </c>
      <c r="E176" s="1561" t="s">
        <v>506</v>
      </c>
      <c r="F176" s="1561"/>
      <c r="G176" s="1561"/>
      <c r="H176" s="1562" t="s">
        <v>507</v>
      </c>
      <c r="I176" s="1563" t="s">
        <v>508</v>
      </c>
      <c r="J176" s="1564" t="s">
        <v>509</v>
      </c>
      <c r="K176" s="212"/>
      <c r="L176" s="212"/>
      <c r="M176" s="44"/>
      <c r="N176" s="174"/>
      <c r="O176" s="158"/>
      <c r="P176" s="207"/>
      <c r="Q176" s="207"/>
      <c r="R176" s="207"/>
      <c r="S176" s="366"/>
      <c r="T176" s="207"/>
      <c r="U176" s="207"/>
      <c r="V176" s="158"/>
      <c r="W176" s="158"/>
      <c r="X176" s="158"/>
      <c r="Y176" s="1002"/>
      <c r="Z176" s="158"/>
      <c r="AA176" s="158"/>
      <c r="AB176" s="158"/>
      <c r="AC176" s="158"/>
      <c r="AD176" s="158"/>
      <c r="AE176" s="158"/>
      <c r="AF176" s="158"/>
      <c r="AG176" s="158"/>
      <c r="AH176" s="206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89"/>
      <c r="AT176" s="189"/>
      <c r="AU176" s="189"/>
      <c r="AV176" s="189"/>
      <c r="AW176" s="189"/>
    </row>
    <row r="177" spans="2:49">
      <c r="B177" s="1565" t="s">
        <v>510</v>
      </c>
      <c r="C177" s="1566" t="s">
        <v>511</v>
      </c>
      <c r="D177" s="1567" t="s">
        <v>512</v>
      </c>
      <c r="E177" s="1568" t="s">
        <v>513</v>
      </c>
      <c r="F177" s="1568" t="s">
        <v>77</v>
      </c>
      <c r="G177" s="1568" t="s">
        <v>78</v>
      </c>
      <c r="H177" s="1569" t="s">
        <v>514</v>
      </c>
      <c r="I177" s="1570" t="s">
        <v>515</v>
      </c>
      <c r="J177" s="1571" t="s">
        <v>516</v>
      </c>
      <c r="K177" s="242"/>
      <c r="L177" s="242"/>
      <c r="M177" s="74"/>
      <c r="N177" s="201"/>
      <c r="O177" s="158"/>
      <c r="P177" s="207"/>
      <c r="Q177" s="207"/>
      <c r="R177" s="207"/>
      <c r="S177" s="366"/>
      <c r="T177" s="207"/>
      <c r="U177" s="419"/>
      <c r="V177" s="1026"/>
      <c r="W177" s="1026"/>
      <c r="X177" s="1026"/>
      <c r="Y177" s="1073"/>
      <c r="Z177" s="1026"/>
      <c r="AA177" s="1027"/>
      <c r="AB177" s="1026"/>
      <c r="AC177" s="1026"/>
      <c r="AD177" s="1026"/>
      <c r="AE177" s="1028"/>
      <c r="AF177" s="1026"/>
      <c r="AG177" s="1026"/>
      <c r="AH177" s="158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89"/>
      <c r="AT177" s="189"/>
      <c r="AU177" s="189"/>
      <c r="AV177" s="189"/>
      <c r="AW177" s="189"/>
    </row>
    <row r="178" spans="2:49" ht="15.75" thickBot="1">
      <c r="B178" s="1572"/>
      <c r="C178" s="1573"/>
      <c r="D178" s="1574"/>
      <c r="E178" s="1575" t="s">
        <v>6</v>
      </c>
      <c r="F178" s="1575" t="s">
        <v>7</v>
      </c>
      <c r="G178" s="1575" t="s">
        <v>8</v>
      </c>
      <c r="H178" s="1576" t="s">
        <v>517</v>
      </c>
      <c r="I178" s="1622" t="s">
        <v>518</v>
      </c>
      <c r="J178" s="1571" t="s">
        <v>519</v>
      </c>
      <c r="K178" s="999"/>
      <c r="L178" s="999"/>
      <c r="M178" s="74"/>
      <c r="N178" s="174"/>
      <c r="O178" s="158"/>
      <c r="P178" s="369"/>
      <c r="Q178" s="369"/>
      <c r="R178" s="369"/>
      <c r="S178" s="366"/>
      <c r="T178" s="369"/>
      <c r="U178" s="369"/>
      <c r="V178" s="1074"/>
      <c r="W178" s="1074"/>
      <c r="X178" s="1074"/>
      <c r="Y178" s="1075"/>
      <c r="Z178" s="1074"/>
      <c r="AA178" s="1076"/>
      <c r="AB178" s="1076"/>
      <c r="AC178" s="1075"/>
      <c r="AD178" s="1076"/>
      <c r="AE178" s="1076"/>
      <c r="AF178" s="1076"/>
      <c r="AG178" s="1075"/>
      <c r="AH178" s="1074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89"/>
      <c r="AT178" s="189"/>
      <c r="AU178" s="189"/>
      <c r="AV178" s="189"/>
      <c r="AW178" s="189"/>
    </row>
    <row r="179" spans="2:49">
      <c r="B179" s="1607" t="s">
        <v>521</v>
      </c>
      <c r="C179" s="356" t="s">
        <v>222</v>
      </c>
      <c r="D179" s="991">
        <v>200</v>
      </c>
      <c r="E179" s="1644">
        <v>5.5359999999999996</v>
      </c>
      <c r="F179" s="979">
        <v>4.6840000000000002</v>
      </c>
      <c r="G179" s="1645">
        <v>12.9</v>
      </c>
      <c r="H179" s="1534">
        <f>G179*4+F179*9+E179*4</f>
        <v>115.9</v>
      </c>
      <c r="I179" s="1646">
        <v>10</v>
      </c>
      <c r="J179" s="1637" t="s">
        <v>546</v>
      </c>
      <c r="K179" s="1554"/>
      <c r="L179" s="1554"/>
      <c r="M179" s="61"/>
      <c r="N179" s="174"/>
      <c r="O179" s="158"/>
      <c r="P179" s="207"/>
      <c r="Q179" s="207"/>
      <c r="R179" s="207"/>
      <c r="S179" s="366"/>
      <c r="T179" s="207"/>
      <c r="U179" s="207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89"/>
      <c r="AT179" s="189"/>
      <c r="AU179" s="189"/>
      <c r="AV179" s="189"/>
      <c r="AW179" s="189"/>
    </row>
    <row r="180" spans="2:49">
      <c r="B180" s="1586" t="s">
        <v>538</v>
      </c>
      <c r="C180" s="1592" t="s">
        <v>532</v>
      </c>
      <c r="D180" s="685">
        <v>50</v>
      </c>
      <c r="E180" s="1016">
        <v>0.35</v>
      </c>
      <c r="F180" s="980">
        <v>0.05</v>
      </c>
      <c r="G180" s="980">
        <v>0.95</v>
      </c>
      <c r="H180" s="1534">
        <f t="shared" ref="H180" si="13">G180*4+F180*9+E180*4</f>
        <v>5.65</v>
      </c>
      <c r="I180" s="1647">
        <v>25</v>
      </c>
      <c r="J180" s="1648" t="s">
        <v>414</v>
      </c>
      <c r="K180" s="1555"/>
      <c r="L180" s="1555"/>
      <c r="M180" s="206"/>
      <c r="N180" s="174"/>
      <c r="O180" s="158"/>
      <c r="P180" s="207"/>
      <c r="Q180" s="207"/>
      <c r="R180" s="207"/>
      <c r="S180" s="366"/>
      <c r="T180" s="207"/>
      <c r="U180" s="207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89"/>
      <c r="AT180" s="189"/>
      <c r="AU180" s="189"/>
      <c r="AV180" s="189"/>
      <c r="AW180" s="189"/>
    </row>
    <row r="181" spans="2:49">
      <c r="B181" s="118"/>
      <c r="C181" s="1592" t="s">
        <v>547</v>
      </c>
      <c r="D181" s="1521" t="s">
        <v>548</v>
      </c>
      <c r="E181" s="1014">
        <v>14.991</v>
      </c>
      <c r="F181" s="985">
        <v>21.143999999999998</v>
      </c>
      <c r="G181" s="1015">
        <v>31.465</v>
      </c>
      <c r="H181" s="1534">
        <f>G181*4+F181*9+E181*4</f>
        <v>376.12</v>
      </c>
      <c r="I181" s="1649">
        <v>17</v>
      </c>
      <c r="J181" s="1643" t="s">
        <v>363</v>
      </c>
      <c r="K181" s="1023"/>
      <c r="L181" s="1024"/>
      <c r="M181" s="206"/>
      <c r="N181" s="174"/>
      <c r="O181" s="158"/>
      <c r="P181" s="207"/>
      <c r="Q181" s="207"/>
      <c r="R181" s="207"/>
      <c r="S181" s="366"/>
      <c r="T181" s="207"/>
      <c r="U181" s="207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89"/>
      <c r="AT181" s="189"/>
      <c r="AU181" s="189"/>
      <c r="AV181" s="189"/>
      <c r="AW181" s="189"/>
    </row>
    <row r="182" spans="2:49" ht="15.75">
      <c r="B182" s="1881" t="s">
        <v>17</v>
      </c>
      <c r="C182" s="1592" t="s">
        <v>263</v>
      </c>
      <c r="D182" s="1006">
        <v>200</v>
      </c>
      <c r="E182" s="982">
        <v>0.31</v>
      </c>
      <c r="F182" s="980">
        <v>0</v>
      </c>
      <c r="G182" s="984">
        <v>30.4</v>
      </c>
      <c r="H182" s="1534">
        <f>G182*4+F182*9+E182*4</f>
        <v>122.83999999999999</v>
      </c>
      <c r="I182" s="1650">
        <v>38</v>
      </c>
      <c r="J182" s="1639" t="s">
        <v>489</v>
      </c>
      <c r="K182" s="1556"/>
      <c r="L182" s="1556"/>
      <c r="M182" s="17"/>
      <c r="N182" s="1017"/>
      <c r="O182" s="170"/>
      <c r="P182" s="212"/>
      <c r="Q182" s="189"/>
      <c r="R182" s="189"/>
      <c r="S182" s="189"/>
      <c r="T182" s="1026"/>
      <c r="U182" s="1026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</row>
    <row r="183" spans="2:49">
      <c r="B183" s="1882" t="s">
        <v>549</v>
      </c>
      <c r="C183" s="1592" t="s">
        <v>11</v>
      </c>
      <c r="D183" s="981">
        <v>50</v>
      </c>
      <c r="E183" s="982">
        <v>2.5499999999999998</v>
      </c>
      <c r="F183" s="980">
        <v>0.42499999999999999</v>
      </c>
      <c r="G183" s="980">
        <v>25.074999999999999</v>
      </c>
      <c r="H183" s="1534">
        <f t="shared" ref="H183:H184" si="14">G183*4+F183*9+E183*4</f>
        <v>114.325</v>
      </c>
      <c r="I183" s="1086">
        <v>31</v>
      </c>
      <c r="J183" s="1639" t="s">
        <v>10</v>
      </c>
      <c r="K183" s="1553"/>
      <c r="L183" s="1553"/>
      <c r="M183" s="11"/>
      <c r="N183" s="1021"/>
      <c r="O183" s="189"/>
      <c r="P183" s="1074"/>
      <c r="Q183" s="1074"/>
      <c r="R183" s="1074"/>
      <c r="S183" s="1075"/>
      <c r="T183" s="1074"/>
      <c r="U183" s="1076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189"/>
      <c r="AT183" s="189"/>
      <c r="AU183" s="189"/>
      <c r="AV183" s="189"/>
      <c r="AW183" s="189"/>
    </row>
    <row r="184" spans="2:49" ht="15.75">
      <c r="B184" s="118"/>
      <c r="C184" s="1592" t="s">
        <v>12</v>
      </c>
      <c r="D184" s="1006">
        <v>30</v>
      </c>
      <c r="E184" s="982">
        <v>1.6950000000000001</v>
      </c>
      <c r="F184" s="980">
        <v>0.36</v>
      </c>
      <c r="G184" s="980">
        <v>12.55</v>
      </c>
      <c r="H184" s="1534">
        <f t="shared" si="14"/>
        <v>60.220000000000006</v>
      </c>
      <c r="I184" s="1584">
        <v>30</v>
      </c>
      <c r="J184" s="1639" t="s">
        <v>10</v>
      </c>
      <c r="K184" s="186"/>
      <c r="L184" s="189"/>
      <c r="M184" s="373"/>
      <c r="N184" s="1025"/>
      <c r="O184" s="797"/>
      <c r="P184" s="212"/>
      <c r="Q184" s="212"/>
      <c r="R184" s="212"/>
      <c r="S184" s="212"/>
      <c r="T184" s="212"/>
      <c r="U184" s="212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  <c r="AR184" s="189"/>
      <c r="AS184" s="189"/>
      <c r="AT184" s="189"/>
      <c r="AU184" s="189"/>
      <c r="AV184" s="189"/>
      <c r="AW184" s="189"/>
    </row>
    <row r="185" spans="2:49" ht="15.75" thickBot="1">
      <c r="B185" s="121"/>
      <c r="C185" s="1651" t="s">
        <v>262</v>
      </c>
      <c r="D185" s="1652">
        <v>85</v>
      </c>
      <c r="E185" s="1029">
        <v>0.34</v>
      </c>
      <c r="F185" s="1030">
        <v>0.34</v>
      </c>
      <c r="G185" s="1031">
        <v>8.33</v>
      </c>
      <c r="H185" s="1533">
        <f>G185*4+F185*9+E185*4</f>
        <v>37.74</v>
      </c>
      <c r="I185" s="1653">
        <v>33</v>
      </c>
      <c r="J185" s="1654" t="s">
        <v>13</v>
      </c>
      <c r="K185" s="212"/>
      <c r="L185" s="212"/>
      <c r="M185" s="44"/>
      <c r="N185" s="174"/>
      <c r="O185" s="158"/>
      <c r="P185" s="1062"/>
      <c r="Q185" s="1062"/>
      <c r="R185" s="1713"/>
      <c r="S185" s="366"/>
      <c r="T185" s="1062"/>
      <c r="U185" s="1062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89"/>
      <c r="AT185" s="189"/>
      <c r="AU185" s="189"/>
      <c r="AV185" s="189"/>
      <c r="AW185" s="189"/>
    </row>
    <row r="186" spans="2:49" ht="15.75" thickBot="1">
      <c r="B186" s="1635" t="s">
        <v>525</v>
      </c>
      <c r="C186" s="48"/>
      <c r="D186" s="65"/>
      <c r="E186" s="75">
        <f>SUM(E179:E185)</f>
        <v>25.771999999999998</v>
      </c>
      <c r="F186" s="153">
        <f>SUM(F179:F185)</f>
        <v>27.003</v>
      </c>
      <c r="G186" s="224">
        <f>SUM(G179:G185)</f>
        <v>121.67</v>
      </c>
      <c r="H186" s="1538">
        <f>SUM(H179:H185)</f>
        <v>832.79500000000007</v>
      </c>
      <c r="I186" s="1596" t="s">
        <v>526</v>
      </c>
      <c r="J186" s="1597"/>
      <c r="K186" s="212"/>
      <c r="L186" s="212"/>
      <c r="M186" s="43"/>
      <c r="N186" s="174"/>
      <c r="O186" s="158"/>
      <c r="P186" s="207"/>
      <c r="Q186" s="207"/>
      <c r="R186" s="207"/>
      <c r="S186" s="366"/>
      <c r="T186" s="207"/>
      <c r="U186" s="207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89"/>
      <c r="AT186" s="189"/>
      <c r="AU186" s="189"/>
      <c r="AV186" s="189"/>
      <c r="AW186" s="189"/>
    </row>
    <row r="187" spans="2:49" ht="15.75" thickBot="1">
      <c r="B187" s="1595" t="s">
        <v>14</v>
      </c>
      <c r="C187" s="52"/>
      <c r="D187" s="68"/>
      <c r="E187" s="994">
        <v>26.95</v>
      </c>
      <c r="F187" s="995">
        <v>27.65</v>
      </c>
      <c r="G187" s="995">
        <v>117.25</v>
      </c>
      <c r="H187" s="997">
        <v>822.5</v>
      </c>
      <c r="I187" s="1598" t="s">
        <v>527</v>
      </c>
      <c r="J187" s="1599">
        <f>D179+D180+D182+D183+D184+D185+140+30</f>
        <v>785</v>
      </c>
      <c r="K187" s="189"/>
      <c r="L187" s="189"/>
      <c r="M187" s="44"/>
      <c r="N187" s="174"/>
      <c r="O187" s="170"/>
      <c r="P187" s="367"/>
      <c r="Q187" s="367"/>
      <c r="R187" s="367"/>
      <c r="S187" s="366"/>
      <c r="T187" s="419"/>
      <c r="U187" s="367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89"/>
      <c r="AT187" s="189"/>
      <c r="AU187" s="189"/>
      <c r="AV187" s="189"/>
      <c r="AW187" s="189"/>
    </row>
    <row r="188" spans="2:49" ht="15.75" thickBot="1">
      <c r="I188" s="945"/>
      <c r="J188" s="945"/>
      <c r="K188" s="212"/>
      <c r="L188" s="212"/>
      <c r="M188" s="44"/>
      <c r="N188" s="174"/>
      <c r="O188" s="17"/>
      <c r="P188" s="60"/>
      <c r="Q188" s="60"/>
      <c r="R188" s="1544"/>
      <c r="S188" s="155"/>
      <c r="T188" s="207"/>
      <c r="U188" s="36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</row>
    <row r="189" spans="2:49" ht="15.75" thickBot="1">
      <c r="B189" s="1559" t="s">
        <v>504</v>
      </c>
      <c r="C189" s="133"/>
      <c r="D189" s="1560" t="s">
        <v>505</v>
      </c>
      <c r="E189" s="1561" t="s">
        <v>506</v>
      </c>
      <c r="F189" s="1561"/>
      <c r="G189" s="1561"/>
      <c r="H189" s="1562" t="s">
        <v>507</v>
      </c>
      <c r="I189" s="1563" t="s">
        <v>508</v>
      </c>
      <c r="J189" s="1564" t="s">
        <v>509</v>
      </c>
      <c r="K189" s="189"/>
      <c r="L189" s="189"/>
      <c r="M189" s="206"/>
      <c r="N189" s="174"/>
      <c r="O189" s="17"/>
      <c r="P189" s="60"/>
      <c r="Q189" s="60"/>
      <c r="R189" s="60"/>
      <c r="S189" s="155"/>
      <c r="T189" s="207"/>
      <c r="U189" s="207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89"/>
      <c r="AT189" s="189"/>
      <c r="AU189" s="189"/>
      <c r="AV189" s="189"/>
      <c r="AW189" s="189"/>
    </row>
    <row r="190" spans="2:49">
      <c r="B190" s="1565" t="s">
        <v>510</v>
      </c>
      <c r="C190" s="1566" t="s">
        <v>511</v>
      </c>
      <c r="D190" s="1567" t="s">
        <v>512</v>
      </c>
      <c r="E190" s="1568" t="s">
        <v>513</v>
      </c>
      <c r="F190" s="1568" t="s">
        <v>77</v>
      </c>
      <c r="G190" s="1568" t="s">
        <v>78</v>
      </c>
      <c r="H190" s="1569" t="s">
        <v>514</v>
      </c>
      <c r="I190" s="1570" t="s">
        <v>515</v>
      </c>
      <c r="J190" s="1571" t="s">
        <v>516</v>
      </c>
      <c r="K190" s="223"/>
      <c r="L190" s="223"/>
      <c r="M190" s="206"/>
      <c r="N190" s="174"/>
      <c r="O190" s="158"/>
      <c r="P190" s="207"/>
      <c r="Q190" s="207"/>
      <c r="R190" s="207"/>
      <c r="S190" s="366"/>
      <c r="T190" s="207"/>
      <c r="U190" s="207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89"/>
      <c r="AT190" s="189"/>
      <c r="AU190" s="189"/>
      <c r="AV190" s="189"/>
      <c r="AW190" s="189"/>
    </row>
    <row r="191" spans="2:49" ht="15.75" thickBot="1">
      <c r="B191" s="1572"/>
      <c r="C191" s="1573"/>
      <c r="D191" s="1574"/>
      <c r="E191" s="1575" t="s">
        <v>6</v>
      </c>
      <c r="F191" s="1575" t="s">
        <v>7</v>
      </c>
      <c r="G191" s="1575" t="s">
        <v>8</v>
      </c>
      <c r="H191" s="1576" t="s">
        <v>517</v>
      </c>
      <c r="I191" s="1622" t="s">
        <v>518</v>
      </c>
      <c r="J191" s="1571" t="s">
        <v>519</v>
      </c>
      <c r="K191" s="186"/>
      <c r="L191" s="1558"/>
      <c r="M191" s="46"/>
      <c r="N191" s="174"/>
      <c r="O191" s="158"/>
      <c r="P191" s="207"/>
      <c r="Q191" s="367"/>
      <c r="R191" s="207"/>
      <c r="S191" s="366"/>
      <c r="T191" s="207"/>
      <c r="U191" s="207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89"/>
      <c r="AT191" s="189"/>
      <c r="AU191" s="189"/>
      <c r="AV191" s="189"/>
      <c r="AW191" s="189"/>
    </row>
    <row r="192" spans="2:49">
      <c r="B192" s="1607" t="s">
        <v>521</v>
      </c>
      <c r="C192" s="1706" t="s">
        <v>430</v>
      </c>
      <c r="D192" s="1709">
        <v>200</v>
      </c>
      <c r="E192" s="1013">
        <v>5.91</v>
      </c>
      <c r="F192" s="1011">
        <v>4.0620000000000003</v>
      </c>
      <c r="G192" s="1011">
        <v>10.561999999999999</v>
      </c>
      <c r="H192" s="1534">
        <f t="shared" ref="H192" si="15">G192*4+F192*9+E192*4</f>
        <v>102.446</v>
      </c>
      <c r="I192" s="1655">
        <v>11</v>
      </c>
      <c r="J192" s="1601" t="s">
        <v>370</v>
      </c>
      <c r="K192" s="186"/>
      <c r="L192" s="186"/>
      <c r="M192" s="61"/>
      <c r="N192" s="1017"/>
      <c r="O192" s="170"/>
      <c r="P192" s="212"/>
      <c r="Q192" s="189"/>
      <c r="R192" s="189"/>
      <c r="S192" s="189"/>
      <c r="T192" s="1027"/>
      <c r="U192" s="1027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89"/>
      <c r="AT192" s="189"/>
      <c r="AU192" s="189"/>
      <c r="AV192" s="189"/>
      <c r="AW192" s="189"/>
    </row>
    <row r="193" spans="2:49">
      <c r="B193" s="1586" t="s">
        <v>538</v>
      </c>
      <c r="C193" s="990" t="s">
        <v>550</v>
      </c>
      <c r="D193" s="1238">
        <v>200</v>
      </c>
      <c r="E193" s="1013">
        <v>6.1849999999999996</v>
      </c>
      <c r="F193" s="1011">
        <v>10.210000000000001</v>
      </c>
      <c r="G193" s="1011">
        <v>39.829000000000001</v>
      </c>
      <c r="H193" s="1534">
        <f>G193*4+F193*9+E193*4</f>
        <v>275.94600000000003</v>
      </c>
      <c r="I193" s="1624">
        <v>1</v>
      </c>
      <c r="J193" s="1593" t="s">
        <v>24</v>
      </c>
      <c r="K193" s="186"/>
      <c r="L193" s="186"/>
      <c r="M193" s="11"/>
      <c r="N193" s="1021"/>
      <c r="O193" s="189"/>
      <c r="P193" s="1074"/>
      <c r="Q193" s="1074"/>
      <c r="R193" s="1074"/>
      <c r="S193" s="1075"/>
      <c r="T193" s="1074"/>
      <c r="U193" s="1076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89"/>
      <c r="AT193" s="189"/>
      <c r="AU193" s="189"/>
      <c r="AV193" s="189"/>
      <c r="AW193" s="189"/>
    </row>
    <row r="194" spans="2:49" ht="15.75">
      <c r="B194" s="118"/>
      <c r="C194" s="1707" t="s">
        <v>26</v>
      </c>
      <c r="D194" s="1238">
        <v>200</v>
      </c>
      <c r="E194" s="982">
        <v>3.8</v>
      </c>
      <c r="F194" s="980">
        <v>3</v>
      </c>
      <c r="G194" s="980">
        <v>23</v>
      </c>
      <c r="H194" s="1534">
        <f>G194*4+F194*9+E194*4</f>
        <v>134.19999999999999</v>
      </c>
      <c r="I194" s="1656">
        <v>36</v>
      </c>
      <c r="J194" s="1593" t="s">
        <v>25</v>
      </c>
      <c r="K194" s="186"/>
      <c r="L194" s="186"/>
      <c r="M194" s="373"/>
      <c r="N194" s="1025"/>
      <c r="O194" s="797"/>
      <c r="P194" s="212"/>
      <c r="Q194" s="212"/>
      <c r="R194" s="212"/>
      <c r="S194" s="212"/>
      <c r="T194" s="212"/>
      <c r="U194" s="212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89"/>
      <c r="AT194" s="189"/>
      <c r="AU194" s="189"/>
      <c r="AV194" s="189"/>
      <c r="AW194" s="189"/>
    </row>
    <row r="195" spans="2:49" ht="15.75">
      <c r="B195" s="1881" t="s">
        <v>17</v>
      </c>
      <c r="C195" s="1707" t="s">
        <v>266</v>
      </c>
      <c r="D195" s="1238">
        <v>60</v>
      </c>
      <c r="E195" s="1016">
        <v>5.9969999999999999</v>
      </c>
      <c r="F195" s="980">
        <v>8.4949999999999992</v>
      </c>
      <c r="G195" s="980">
        <v>14.797000000000001</v>
      </c>
      <c r="H195" s="1534">
        <f t="shared" ref="H195" si="16">G195*4+F195*9+E195*4</f>
        <v>159.631</v>
      </c>
      <c r="I195" s="1624">
        <v>28</v>
      </c>
      <c r="J195" s="1593" t="s">
        <v>500</v>
      </c>
      <c r="K195" s="186"/>
      <c r="L195" s="186"/>
      <c r="M195" s="44"/>
      <c r="N195" s="174"/>
      <c r="O195" s="158"/>
      <c r="P195" s="369"/>
      <c r="Q195" s="369"/>
      <c r="R195" s="369"/>
      <c r="S195" s="366"/>
      <c r="T195" s="369"/>
      <c r="U195" s="36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89"/>
      <c r="AT195" s="189"/>
      <c r="AU195" s="189"/>
      <c r="AV195" s="189"/>
      <c r="AW195" s="189"/>
    </row>
    <row r="196" spans="2:49">
      <c r="B196" s="1882" t="s">
        <v>551</v>
      </c>
      <c r="C196" s="1707" t="s">
        <v>11</v>
      </c>
      <c r="D196" s="1238">
        <v>45</v>
      </c>
      <c r="E196" s="982">
        <v>2.2949999999999999</v>
      </c>
      <c r="F196" s="980">
        <v>0.38300000000000001</v>
      </c>
      <c r="G196" s="980">
        <v>22.568000000000001</v>
      </c>
      <c r="H196" s="1534">
        <f>G196*4+F196*9+E196*4</f>
        <v>102.899</v>
      </c>
      <c r="I196" s="1086">
        <v>31</v>
      </c>
      <c r="J196" s="1593" t="s">
        <v>10</v>
      </c>
      <c r="K196" s="186"/>
      <c r="L196" s="186"/>
      <c r="M196" s="44"/>
      <c r="N196" s="174"/>
      <c r="O196" s="158"/>
      <c r="P196" s="369"/>
      <c r="Q196" s="369"/>
      <c r="R196" s="369"/>
      <c r="S196" s="366"/>
      <c r="T196" s="419"/>
      <c r="U196" s="367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89"/>
      <c r="AT196" s="189"/>
      <c r="AU196" s="189"/>
      <c r="AV196" s="189"/>
      <c r="AW196" s="189"/>
    </row>
    <row r="197" spans="2:49">
      <c r="B197" s="118"/>
      <c r="C197" s="1208" t="s">
        <v>12</v>
      </c>
      <c r="D197" s="1710">
        <v>30</v>
      </c>
      <c r="E197" s="1029">
        <v>1.6950000000000001</v>
      </c>
      <c r="F197" s="1031">
        <v>0.36</v>
      </c>
      <c r="G197" s="1031">
        <v>12.55</v>
      </c>
      <c r="H197" s="1533">
        <f>G197*4+F197*9+E197*4</f>
        <v>60.220000000000006</v>
      </c>
      <c r="I197" s="1584">
        <v>30</v>
      </c>
      <c r="J197" s="1585" t="s">
        <v>10</v>
      </c>
      <c r="K197" s="186"/>
      <c r="L197" s="186"/>
      <c r="M197" s="44"/>
      <c r="N197" s="174"/>
      <c r="O197" s="158"/>
      <c r="P197" s="207"/>
      <c r="Q197" s="207"/>
      <c r="R197" s="207"/>
      <c r="S197" s="366"/>
      <c r="T197" s="207"/>
      <c r="U197" s="207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89"/>
      <c r="AT197" s="189"/>
      <c r="AU197" s="189"/>
      <c r="AV197" s="189"/>
      <c r="AW197" s="189"/>
    </row>
    <row r="198" spans="2:49" ht="15.75" thickBot="1">
      <c r="B198" s="121"/>
      <c r="C198" s="1708" t="s">
        <v>262</v>
      </c>
      <c r="D198" s="1711">
        <v>80</v>
      </c>
      <c r="E198" s="1657">
        <v>0.32</v>
      </c>
      <c r="F198" s="1658">
        <v>0.32</v>
      </c>
      <c r="G198" s="1658">
        <v>7.84</v>
      </c>
      <c r="H198" s="1659">
        <f t="shared" ref="H198" si="17">G198*4+F198*9+E198*4</f>
        <v>35.520000000000003</v>
      </c>
      <c r="I198" s="1660">
        <v>33</v>
      </c>
      <c r="J198" s="1661" t="s">
        <v>524</v>
      </c>
      <c r="K198" s="212"/>
      <c r="L198" s="212"/>
      <c r="M198" s="44"/>
      <c r="N198" s="174"/>
      <c r="O198" s="158"/>
      <c r="P198" s="207"/>
      <c r="Q198" s="207"/>
      <c r="R198" s="207"/>
      <c r="S198" s="366"/>
      <c r="T198" s="367"/>
      <c r="U198" s="367"/>
      <c r="V198" s="189"/>
      <c r="W198" s="189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89"/>
      <c r="AT198" s="189"/>
      <c r="AU198" s="189"/>
      <c r="AV198" s="189"/>
      <c r="AW198" s="189"/>
    </row>
    <row r="199" spans="2:49" ht="15.75" thickBot="1">
      <c r="B199" s="1594" t="s">
        <v>525</v>
      </c>
      <c r="C199" s="48"/>
      <c r="D199" s="65"/>
      <c r="E199" s="75">
        <f>SUM(E192:E198)</f>
        <v>26.201999999999998</v>
      </c>
      <c r="F199" s="76">
        <f>SUM(F192:F198)</f>
        <v>26.830000000000002</v>
      </c>
      <c r="G199" s="76">
        <f>SUM(G192:G198)</f>
        <v>131.14599999999999</v>
      </c>
      <c r="H199" s="1538">
        <f>SUM(H192:H198)</f>
        <v>870.86200000000008</v>
      </c>
      <c r="I199" s="1596" t="s">
        <v>526</v>
      </c>
      <c r="J199" s="1597"/>
      <c r="K199" s="212"/>
      <c r="L199" s="212"/>
      <c r="M199" s="44"/>
      <c r="N199" s="174"/>
      <c r="O199" s="158"/>
      <c r="P199" s="207"/>
      <c r="Q199" s="207"/>
      <c r="R199" s="207"/>
      <c r="S199" s="366"/>
      <c r="T199" s="207"/>
      <c r="U199" s="207"/>
      <c r="V199" s="189"/>
      <c r="W199" s="189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  <c r="AR199" s="189"/>
      <c r="AS199" s="189"/>
      <c r="AT199" s="189"/>
      <c r="AU199" s="189"/>
      <c r="AV199" s="189"/>
      <c r="AW199" s="189"/>
    </row>
    <row r="200" spans="2:49" ht="15.75" thickBot="1">
      <c r="B200" s="1595" t="s">
        <v>14</v>
      </c>
      <c r="C200" s="52"/>
      <c r="D200" s="68"/>
      <c r="E200" s="994">
        <v>26.95</v>
      </c>
      <c r="F200" s="995">
        <v>27.65</v>
      </c>
      <c r="G200" s="995">
        <v>117.25</v>
      </c>
      <c r="H200" s="997">
        <v>822.5</v>
      </c>
      <c r="I200" s="1598" t="s">
        <v>527</v>
      </c>
      <c r="J200" s="1599">
        <f>D192+D193+D194+D195+D196+D197+D198</f>
        <v>815</v>
      </c>
      <c r="K200" s="212"/>
      <c r="L200" s="212"/>
      <c r="M200" s="44"/>
      <c r="N200" s="174"/>
      <c r="O200" s="158"/>
      <c r="P200" s="207"/>
      <c r="Q200" s="207"/>
      <c r="R200" s="207"/>
      <c r="S200" s="366"/>
      <c r="T200" s="207"/>
      <c r="U200" s="207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AS200" s="189"/>
      <c r="AT200" s="189"/>
      <c r="AU200" s="189"/>
      <c r="AV200" s="189"/>
      <c r="AW200" s="189"/>
    </row>
    <row r="201" spans="2:49">
      <c r="K201" s="212"/>
      <c r="L201" s="212"/>
      <c r="M201" s="17"/>
      <c r="N201" s="1017"/>
      <c r="O201" s="170"/>
      <c r="P201" s="212"/>
      <c r="Q201" s="189"/>
      <c r="R201" s="189"/>
      <c r="S201" s="189"/>
      <c r="T201" s="1026"/>
      <c r="U201" s="1027"/>
      <c r="V201" s="189"/>
      <c r="W201" s="189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89"/>
      <c r="AS201" s="189"/>
      <c r="AT201" s="189"/>
      <c r="AU201" s="189"/>
      <c r="AV201" s="189"/>
      <c r="AW201" s="189"/>
    </row>
    <row r="202" spans="2:49" ht="15.75" thickBot="1">
      <c r="I202" s="1662"/>
      <c r="J202" s="1663"/>
      <c r="K202" s="212"/>
      <c r="L202" s="212"/>
      <c r="M202" s="11"/>
      <c r="N202" s="1021"/>
      <c r="O202" s="189"/>
      <c r="P202" s="1074"/>
      <c r="Q202" s="1074"/>
      <c r="R202" s="1074"/>
      <c r="S202" s="1075"/>
      <c r="T202" s="1074"/>
      <c r="U202" s="1076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89"/>
      <c r="AS202" s="189"/>
      <c r="AT202" s="189"/>
      <c r="AU202" s="189"/>
      <c r="AV202" s="189"/>
      <c r="AW202" s="189"/>
    </row>
    <row r="203" spans="2:49" ht="15.75" thickBot="1">
      <c r="B203" s="1664" t="s">
        <v>257</v>
      </c>
      <c r="C203" s="82"/>
      <c r="D203" s="83"/>
      <c r="E203" s="1561" t="s">
        <v>506</v>
      </c>
      <c r="F203" s="1561"/>
      <c r="G203" s="1561"/>
      <c r="H203" s="1563" t="s">
        <v>507</v>
      </c>
      <c r="I203" s="1665" t="s">
        <v>552</v>
      </c>
      <c r="J203" s="1666"/>
      <c r="K203" s="212"/>
      <c r="L203" s="212"/>
      <c r="M203" s="11"/>
      <c r="N203" s="189"/>
      <c r="O203" s="212"/>
      <c r="P203" s="212"/>
      <c r="Q203" s="212"/>
      <c r="R203" s="212"/>
      <c r="S203" s="212"/>
      <c r="T203" s="212"/>
      <c r="U203" s="212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AS203" s="189"/>
      <c r="AT203" s="189"/>
      <c r="AU203" s="189"/>
      <c r="AV203" s="189"/>
      <c r="AW203" s="189"/>
    </row>
    <row r="204" spans="2:49">
      <c r="B204" s="87"/>
      <c r="C204" s="1667" t="s">
        <v>553</v>
      </c>
      <c r="D204" s="1668"/>
      <c r="E204" s="1669" t="s">
        <v>513</v>
      </c>
      <c r="F204" s="1568" t="s">
        <v>77</v>
      </c>
      <c r="G204" s="1568" t="s">
        <v>78</v>
      </c>
      <c r="H204" s="1565" t="s">
        <v>514</v>
      </c>
      <c r="I204" s="1670" t="s">
        <v>57</v>
      </c>
      <c r="J204" s="1671" t="s">
        <v>554</v>
      </c>
      <c r="K204" s="212"/>
      <c r="L204" s="212"/>
      <c r="M204"/>
      <c r="N204" s="189"/>
      <c r="O204" s="212"/>
      <c r="P204" s="212"/>
      <c r="Q204" s="212"/>
      <c r="R204" s="212"/>
      <c r="S204" s="212"/>
      <c r="T204" s="212"/>
      <c r="U204" s="212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89"/>
      <c r="AT204" s="189"/>
      <c r="AU204" s="189"/>
      <c r="AV204" s="189"/>
      <c r="AW204" s="189"/>
    </row>
    <row r="205" spans="2:49" ht="15.75" thickBot="1">
      <c r="B205" s="79"/>
      <c r="C205" s="41"/>
      <c r="D205" s="1672"/>
      <c r="E205" s="1673" t="s">
        <v>6</v>
      </c>
      <c r="F205" s="1575" t="s">
        <v>7</v>
      </c>
      <c r="G205" s="1575" t="s">
        <v>8</v>
      </c>
      <c r="H205" s="1674" t="s">
        <v>517</v>
      </c>
      <c r="I205" s="1670" t="s">
        <v>555</v>
      </c>
      <c r="J205" s="1675"/>
      <c r="K205" s="212"/>
      <c r="L205" s="212"/>
      <c r="M205" s="189"/>
      <c r="N205" s="189"/>
      <c r="O205" s="212"/>
      <c r="P205" s="212"/>
      <c r="Q205" s="212"/>
      <c r="R205" s="212"/>
      <c r="S205" s="212"/>
      <c r="T205" s="212"/>
      <c r="U205" s="212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89"/>
      <c r="AT205" s="189"/>
      <c r="AU205" s="189"/>
      <c r="AV205" s="189"/>
      <c r="AW205" s="189"/>
    </row>
    <row r="206" spans="2:49">
      <c r="B206" s="1676"/>
      <c r="C206" s="1677" t="s">
        <v>190</v>
      </c>
      <c r="D206" s="1078">
        <v>1</v>
      </c>
      <c r="E206" s="1082">
        <v>77</v>
      </c>
      <c r="F206" s="85">
        <v>79</v>
      </c>
      <c r="G206" s="86">
        <v>335</v>
      </c>
      <c r="H206" s="1678">
        <v>2350</v>
      </c>
      <c r="I206" s="1679" t="s">
        <v>513</v>
      </c>
      <c r="J206" s="1703">
        <f>(E208-E210)*10</f>
        <v>4.0000000000262048E-3</v>
      </c>
      <c r="K206" s="212"/>
      <c r="L206" s="212"/>
      <c r="M206" s="158"/>
      <c r="N206" s="1690"/>
      <c r="O206" s="1691"/>
      <c r="P206" s="242"/>
      <c r="Q206" s="242"/>
      <c r="R206" s="242"/>
      <c r="S206" s="198"/>
      <c r="T206" s="198"/>
      <c r="U206" s="1000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89"/>
      <c r="AT206" s="189"/>
      <c r="AU206" s="189"/>
      <c r="AV206" s="189"/>
      <c r="AW206" s="189"/>
    </row>
    <row r="207" spans="2:49">
      <c r="B207" s="575"/>
      <c r="C207" s="372" t="s">
        <v>230</v>
      </c>
      <c r="D207" s="1680"/>
      <c r="E207" s="1083"/>
      <c r="F207" s="1084"/>
      <c r="G207" s="1084"/>
      <c r="H207" s="1384"/>
      <c r="I207" s="1681" t="s">
        <v>77</v>
      </c>
      <c r="J207" s="1682">
        <f>(F208-F210)*10</f>
        <v>0</v>
      </c>
      <c r="K207" s="212"/>
      <c r="L207" s="212"/>
      <c r="M207" s="189"/>
      <c r="N207" s="1692"/>
      <c r="O207" s="1691"/>
      <c r="P207" s="999"/>
      <c r="Q207" s="999"/>
      <c r="R207" s="999"/>
      <c r="S207" s="999"/>
      <c r="T207" s="999"/>
      <c r="U207" s="99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89"/>
      <c r="AT207" s="189"/>
      <c r="AU207" s="189"/>
      <c r="AV207" s="189"/>
      <c r="AW207" s="189"/>
    </row>
    <row r="208" spans="2:49">
      <c r="B208" s="1385" t="s">
        <v>258</v>
      </c>
      <c r="C208" s="1386" t="s">
        <v>218</v>
      </c>
      <c r="D208" s="1079">
        <v>0.35</v>
      </c>
      <c r="E208" s="1794">
        <v>26.95</v>
      </c>
      <c r="F208" s="1793">
        <v>27.65</v>
      </c>
      <c r="G208" s="1793">
        <v>117.25</v>
      </c>
      <c r="H208" s="1795">
        <v>822.5</v>
      </c>
      <c r="I208" s="1681" t="s">
        <v>78</v>
      </c>
      <c r="J208" s="1682">
        <f>(G208-G210)*10</f>
        <v>5.9999999999149622E-3</v>
      </c>
      <c r="K208" s="212"/>
      <c r="L208" s="212"/>
      <c r="M208" s="189"/>
      <c r="N208" s="1041"/>
      <c r="O208" s="1693"/>
      <c r="P208" s="1694"/>
      <c r="Q208" s="1553"/>
      <c r="R208" s="1554"/>
      <c r="S208" s="1554"/>
      <c r="T208" s="1553"/>
      <c r="U208" s="1554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89"/>
      <c r="AT208" s="189"/>
      <c r="AU208" s="189"/>
      <c r="AV208" s="189"/>
      <c r="AW208" s="189"/>
    </row>
    <row r="209" spans="2:49">
      <c r="B209" s="87"/>
      <c r="C209" s="1683"/>
      <c r="D209" s="1080"/>
      <c r="E209" s="1086"/>
      <c r="F209" s="1087"/>
      <c r="G209" s="1087"/>
      <c r="H209" s="1684"/>
      <c r="I209" s="1701" t="s">
        <v>556</v>
      </c>
      <c r="J209" s="1704"/>
      <c r="K209" s="212"/>
      <c r="L209" s="212"/>
      <c r="M209" s="189"/>
      <c r="N209" s="809"/>
      <c r="O209" s="1691"/>
      <c r="P209" s="1555"/>
      <c r="Q209" s="1555"/>
      <c r="R209" s="1555"/>
      <c r="S209" s="1555"/>
      <c r="T209" s="1555"/>
      <c r="U209" s="1555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89"/>
      <c r="AT209" s="189"/>
      <c r="AU209" s="189"/>
      <c r="AV209" s="189"/>
      <c r="AW209" s="189"/>
    </row>
    <row r="210" spans="2:49" ht="15.75" thickBot="1">
      <c r="B210" s="1389"/>
      <c r="C210" s="1390" t="s">
        <v>259</v>
      </c>
      <c r="D210" s="1081"/>
      <c r="E210" s="1796">
        <f>(E73+E87+E101+E114+E128+E147+E160+E173+E186+E199)/10</f>
        <v>26.949599999999997</v>
      </c>
      <c r="F210" s="1797">
        <f>(F73+F87+F101+F114+F128+F147+F160+F173+F186+F199)/10</f>
        <v>27.65</v>
      </c>
      <c r="G210" s="1797">
        <f>(G73+G87+G101+G114+G128+G147+G160+G173+G186+G199)/10</f>
        <v>117.24940000000001</v>
      </c>
      <c r="H210" s="1798">
        <f>(H73+H87+H101+H114+H128+H147+H160+H173+H186+H199)/10</f>
        <v>825.64599999999996</v>
      </c>
      <c r="I210" s="1702" t="s">
        <v>517</v>
      </c>
      <c r="J210" s="1705">
        <f>(H208-H210)*10</f>
        <v>-31.459999999999582</v>
      </c>
      <c r="K210" s="212"/>
      <c r="L210" s="212"/>
      <c r="M210" s="1695"/>
      <c r="N210" s="1696"/>
      <c r="O210" s="1693"/>
      <c r="P210" s="1022"/>
      <c r="Q210" s="1022"/>
      <c r="R210" s="1697"/>
      <c r="S210" s="1024"/>
      <c r="T210" s="1022"/>
      <c r="U210" s="1023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89"/>
      <c r="AT210" s="189"/>
      <c r="AU210" s="189"/>
      <c r="AV210" s="189"/>
      <c r="AW210" s="189"/>
    </row>
    <row r="211" spans="2:49">
      <c r="D211"/>
      <c r="I211" s="945"/>
      <c r="J211" s="945"/>
      <c r="K211" s="212"/>
      <c r="L211" s="212"/>
      <c r="M211" s="189"/>
      <c r="N211" s="1698"/>
      <c r="O211" s="1691"/>
      <c r="P211" s="1556"/>
      <c r="Q211" s="1556"/>
      <c r="R211" s="1556"/>
      <c r="S211" s="1556"/>
      <c r="T211" s="1556"/>
      <c r="U211" s="1556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89"/>
      <c r="AT211" s="189"/>
      <c r="AU211" s="189"/>
      <c r="AV211" s="189"/>
      <c r="AW211" s="189"/>
    </row>
    <row r="212" spans="2:49">
      <c r="I212" s="1685"/>
      <c r="J212" s="1685"/>
      <c r="K212" s="212"/>
      <c r="L212" s="212"/>
      <c r="M212" s="189"/>
      <c r="N212" s="1699"/>
      <c r="O212" s="1700"/>
      <c r="P212" s="212"/>
      <c r="Q212" s="189"/>
      <c r="R212" s="189"/>
      <c r="S212" s="189"/>
      <c r="T212" s="1557"/>
      <c r="U212" s="1553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89"/>
      <c r="AT212" s="189"/>
      <c r="AU212" s="189"/>
      <c r="AV212" s="189"/>
      <c r="AW212" s="189"/>
    </row>
    <row r="213" spans="2:49">
      <c r="I213" s="1662"/>
      <c r="J213" s="1663"/>
      <c r="K213" s="212"/>
      <c r="L213" s="212"/>
      <c r="M213" s="189"/>
      <c r="N213" s="189"/>
      <c r="O213" s="189"/>
      <c r="P213" s="285"/>
      <c r="Q213" s="189"/>
      <c r="R213" s="189"/>
      <c r="S213" s="189"/>
      <c r="T213" s="189"/>
      <c r="U213" s="285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89"/>
      <c r="AT213" s="189"/>
      <c r="AU213" s="189"/>
      <c r="AV213" s="189"/>
      <c r="AW213" s="189"/>
    </row>
    <row r="214" spans="2:49">
      <c r="B214" s="2" t="s">
        <v>213</v>
      </c>
      <c r="D214"/>
      <c r="E214"/>
      <c r="F214"/>
      <c r="G214"/>
      <c r="H214" t="s">
        <v>214</v>
      </c>
      <c r="I214"/>
      <c r="J214"/>
      <c r="K214" s="212"/>
      <c r="L214" s="212"/>
      <c r="M214"/>
      <c r="N214" s="189"/>
      <c r="O214" s="212"/>
      <c r="P214" s="212"/>
      <c r="Q214" s="212"/>
      <c r="R214" s="212"/>
      <c r="S214" s="212"/>
      <c r="T214" s="212"/>
      <c r="U214" s="212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89"/>
      <c r="AT214" s="189"/>
      <c r="AU214" s="189"/>
      <c r="AV214" s="189"/>
      <c r="AW214" s="189"/>
    </row>
    <row r="215" spans="2:49">
      <c r="K215" s="212"/>
      <c r="L215" s="212"/>
      <c r="M215"/>
      <c r="N215"/>
      <c r="Q215" s="1"/>
      <c r="R215" s="1"/>
      <c r="S215" s="1"/>
      <c r="T215" s="212"/>
      <c r="U215" s="212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89"/>
      <c r="AT215" s="189"/>
      <c r="AU215" s="189"/>
      <c r="AV215" s="189"/>
      <c r="AW215" s="189"/>
    </row>
    <row r="216" spans="2:49">
      <c r="C216" t="s">
        <v>29</v>
      </c>
      <c r="D216"/>
      <c r="E216" s="6"/>
      <c r="F216"/>
      <c r="G216"/>
      <c r="H216"/>
      <c r="I216"/>
      <c r="J216"/>
      <c r="K216" s="212"/>
      <c r="L216" s="212"/>
      <c r="M216" s="2"/>
      <c r="N216"/>
      <c r="O216"/>
      <c r="P216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89"/>
      <c r="AT216" s="189"/>
      <c r="AU216" s="189"/>
      <c r="AV216" s="189"/>
      <c r="AW216" s="189"/>
    </row>
    <row r="217" spans="2:49">
      <c r="B217" s="89">
        <v>1</v>
      </c>
      <c r="C217" s="1686" t="s">
        <v>557</v>
      </c>
      <c r="D217" s="90"/>
      <c r="E217" s="1686" t="s">
        <v>30</v>
      </c>
      <c r="F217" s="90"/>
      <c r="H217" s="90"/>
      <c r="I217" s="90"/>
      <c r="J217" s="90"/>
      <c r="K217" s="212"/>
      <c r="L217" s="212"/>
      <c r="M217"/>
      <c r="N217"/>
      <c r="Q217" s="1"/>
      <c r="R217" s="1"/>
      <c r="S217" s="1"/>
      <c r="T217" s="212"/>
      <c r="U217" s="212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89"/>
      <c r="AT217" s="189"/>
      <c r="AU217" s="189"/>
      <c r="AV217" s="189"/>
      <c r="AW217" s="189"/>
    </row>
    <row r="218" spans="2:49">
      <c r="B218" s="89"/>
      <c r="C218" s="1687" t="s">
        <v>558</v>
      </c>
      <c r="D218" s="88"/>
      <c r="E218" s="1687" t="s">
        <v>31</v>
      </c>
      <c r="G218" s="88"/>
      <c r="H218" s="88"/>
      <c r="I218" s="88"/>
      <c r="J218" s="88"/>
      <c r="K218" s="212"/>
      <c r="L218" s="212"/>
      <c r="M218"/>
      <c r="N218"/>
      <c r="O218"/>
      <c r="P218" s="6"/>
      <c r="T218" s="189"/>
      <c r="U218" s="189"/>
      <c r="V218" s="189"/>
      <c r="W218" s="189"/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  <c r="AR218" s="189"/>
      <c r="AS218" s="189"/>
      <c r="AT218" s="189"/>
      <c r="AU218" s="189"/>
      <c r="AV218" s="189"/>
      <c r="AW218" s="189"/>
    </row>
    <row r="219" spans="2:49">
      <c r="C219" s="1687" t="s">
        <v>32</v>
      </c>
      <c r="D219" s="88"/>
      <c r="E219" s="942"/>
      <c r="G219" s="88"/>
      <c r="H219" s="88"/>
      <c r="I219" s="88"/>
      <c r="J219" s="88"/>
      <c r="K219" s="212"/>
      <c r="L219" s="212"/>
      <c r="M219" s="89"/>
      <c r="N219" s="90"/>
      <c r="O219" s="90"/>
      <c r="P219" s="91"/>
      <c r="Q219" s="90"/>
      <c r="R219" s="90"/>
      <c r="S219" s="90"/>
      <c r="T219" s="223"/>
      <c r="U219" s="223"/>
      <c r="V219" s="189"/>
      <c r="W219" s="189"/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189"/>
      <c r="AT219" s="189"/>
      <c r="AU219" s="189"/>
      <c r="AV219" s="189"/>
      <c r="AW219" s="189"/>
    </row>
    <row r="220" spans="2:49">
      <c r="C220" s="1687" t="s">
        <v>33</v>
      </c>
      <c r="D220" s="88"/>
      <c r="E220" s="94"/>
      <c r="F220" s="88"/>
      <c r="G220" s="88"/>
      <c r="H220" s="1686" t="s">
        <v>260</v>
      </c>
      <c r="I220" s="88"/>
      <c r="J220" s="88"/>
      <c r="K220" s="212"/>
      <c r="L220" s="212"/>
      <c r="M220" s="89"/>
      <c r="N220" s="88"/>
      <c r="O220" s="88"/>
      <c r="P220" s="93"/>
      <c r="Q220" s="88"/>
      <c r="R220" s="88"/>
      <c r="S220" s="88"/>
      <c r="T220" s="186"/>
      <c r="U220" s="186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  <c r="AR220" s="189"/>
      <c r="AS220" s="189"/>
      <c r="AT220" s="189"/>
      <c r="AU220" s="189"/>
      <c r="AV220" s="189"/>
      <c r="AW220" s="189"/>
    </row>
    <row r="221" spans="2:49">
      <c r="B221">
        <v>2</v>
      </c>
      <c r="C221" s="88" t="s">
        <v>34</v>
      </c>
      <c r="D221" s="88"/>
      <c r="E221" s="94"/>
      <c r="F221" s="88" t="s">
        <v>35</v>
      </c>
      <c r="G221" s="88"/>
      <c r="H221" s="88"/>
      <c r="I221" s="88"/>
      <c r="J221" s="88"/>
      <c r="K221" s="212"/>
      <c r="L221" s="212"/>
      <c r="M221"/>
      <c r="N221" s="88"/>
      <c r="O221" s="88"/>
      <c r="P221" s="94"/>
      <c r="Q221" s="93"/>
      <c r="R221" s="88"/>
      <c r="S221" s="88"/>
      <c r="T221" s="186"/>
      <c r="U221" s="186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</row>
    <row r="222" spans="2:49">
      <c r="C222" s="88" t="s">
        <v>36</v>
      </c>
      <c r="D222" s="88"/>
      <c r="E222" s="94"/>
      <c r="F222" s="88"/>
      <c r="G222" s="93"/>
      <c r="H222" s="88"/>
      <c r="I222" s="88"/>
      <c r="J222" s="88"/>
      <c r="K222" s="212"/>
      <c r="L222" s="212"/>
      <c r="M222"/>
      <c r="N222" s="88"/>
      <c r="O222" s="88"/>
      <c r="P222" s="94"/>
      <c r="Q222" s="88"/>
      <c r="R222" s="93"/>
      <c r="S222" s="88"/>
      <c r="T222" s="186"/>
      <c r="U222" s="186"/>
      <c r="V222" s="189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89"/>
      <c r="AT222" s="189"/>
      <c r="AU222" s="189"/>
      <c r="AV222" s="189"/>
      <c r="AW222" s="189"/>
    </row>
    <row r="223" spans="2:49">
      <c r="B223">
        <v>3</v>
      </c>
      <c r="C223" s="88" t="s">
        <v>37</v>
      </c>
      <c r="D223" s="88"/>
      <c r="E223" s="94"/>
      <c r="F223" s="88"/>
      <c r="G223" s="88"/>
      <c r="H223" s="88"/>
      <c r="I223" s="88"/>
      <c r="J223" s="88"/>
      <c r="K223" s="212"/>
      <c r="L223" s="212"/>
      <c r="M223"/>
      <c r="N223" s="88"/>
      <c r="O223" s="88"/>
      <c r="P223" s="94"/>
      <c r="Q223" s="88"/>
      <c r="R223" s="88"/>
      <c r="S223" s="88"/>
      <c r="T223" s="186"/>
      <c r="U223" s="186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89"/>
      <c r="AT223" s="189"/>
      <c r="AU223" s="189"/>
      <c r="AV223" s="189"/>
      <c r="AW223" s="189"/>
    </row>
    <row r="224" spans="2:49">
      <c r="C224" s="88" t="s">
        <v>38</v>
      </c>
      <c r="D224" s="88"/>
      <c r="E224" s="94"/>
      <c r="F224" s="88"/>
      <c r="G224" s="93"/>
      <c r="H224" s="88"/>
      <c r="I224" s="88"/>
      <c r="J224" s="88"/>
      <c r="K224" s="212"/>
      <c r="L224" s="212"/>
      <c r="M224"/>
      <c r="N224" s="88"/>
      <c r="O224" s="88"/>
      <c r="P224" s="94"/>
      <c r="Q224" s="88"/>
      <c r="R224" s="93"/>
      <c r="S224" s="88"/>
      <c r="T224" s="186"/>
      <c r="U224" s="186"/>
      <c r="V224" s="189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89"/>
      <c r="AT224" s="189"/>
      <c r="AU224" s="189"/>
      <c r="AV224" s="189"/>
      <c r="AW224" s="189"/>
    </row>
    <row r="225" spans="9:49">
      <c r="K225" s="212"/>
      <c r="L225" s="212"/>
      <c r="M225"/>
      <c r="N225" s="88"/>
      <c r="O225" s="88"/>
      <c r="P225" s="94"/>
      <c r="Q225" s="88"/>
      <c r="R225" s="88"/>
      <c r="S225" s="88"/>
      <c r="T225" s="186"/>
      <c r="U225" s="186"/>
      <c r="V225" s="189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89"/>
      <c r="AT225" s="189"/>
      <c r="AU225" s="189"/>
      <c r="AV225" s="189"/>
      <c r="AW225" s="189"/>
    </row>
    <row r="226" spans="9:49">
      <c r="K226" s="212"/>
      <c r="L226" s="212"/>
      <c r="M226"/>
      <c r="N226" s="88"/>
      <c r="O226" s="88"/>
      <c r="P226" s="94"/>
      <c r="Q226" s="88"/>
      <c r="R226" s="93"/>
      <c r="S226" s="88"/>
      <c r="T226" s="186"/>
      <c r="U226" s="186"/>
      <c r="V226" s="189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89"/>
      <c r="AT226" s="189"/>
      <c r="AU226" s="189"/>
      <c r="AV226" s="189"/>
      <c r="AW226" s="189"/>
    </row>
    <row r="227" spans="9:49">
      <c r="K227" s="212"/>
      <c r="L227" s="212"/>
      <c r="M227"/>
      <c r="N227"/>
      <c r="Q227" s="1"/>
      <c r="R227" s="1"/>
      <c r="S227" s="1"/>
      <c r="T227" s="212"/>
      <c r="U227" s="212"/>
      <c r="V227" s="189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89"/>
      <c r="AT227" s="189"/>
      <c r="AU227" s="189"/>
      <c r="AV227" s="189"/>
      <c r="AW227" s="189"/>
    </row>
    <row r="228" spans="9:49">
      <c r="K228" s="212"/>
      <c r="L228" s="212"/>
      <c r="M228"/>
      <c r="N228"/>
      <c r="Q228" s="1"/>
      <c r="R228" s="1"/>
      <c r="S228" s="1"/>
      <c r="T228" s="212"/>
      <c r="U228" s="212"/>
      <c r="V228" s="189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89"/>
      <c r="AT228" s="189"/>
      <c r="AU228" s="189"/>
      <c r="AV228" s="189"/>
      <c r="AW228" s="189"/>
    </row>
    <row r="229" spans="9:49">
      <c r="K229" s="212"/>
      <c r="L229" s="212"/>
      <c r="M229"/>
      <c r="N229"/>
      <c r="Q229" s="1"/>
      <c r="R229" s="1"/>
      <c r="S229" s="1"/>
      <c r="T229" s="212"/>
      <c r="U229" s="212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</row>
    <row r="230" spans="9:49">
      <c r="K230" s="212"/>
      <c r="L230" s="212"/>
      <c r="M230"/>
      <c r="N230"/>
      <c r="Q230" s="1"/>
      <c r="R230" s="1"/>
      <c r="S230" s="1"/>
      <c r="T230" s="212"/>
      <c r="U230" s="212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89"/>
      <c r="AT230" s="189"/>
      <c r="AU230" s="189"/>
      <c r="AV230" s="189"/>
      <c r="AW230" s="189"/>
    </row>
    <row r="231" spans="9:49">
      <c r="K231" s="212"/>
      <c r="L231" s="212"/>
      <c r="M231"/>
      <c r="N231"/>
      <c r="Q231" s="1"/>
      <c r="R231" s="1"/>
      <c r="S231" s="1"/>
      <c r="T231" s="212"/>
      <c r="U231" s="212"/>
      <c r="V231" s="189"/>
      <c r="W231" s="189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189"/>
      <c r="AT231" s="189"/>
      <c r="AU231" s="189"/>
      <c r="AV231" s="189"/>
      <c r="AW231" s="189"/>
    </row>
    <row r="232" spans="9:49">
      <c r="K232" s="212"/>
      <c r="L232" s="212"/>
      <c r="M232"/>
      <c r="N232"/>
      <c r="Q232" s="1"/>
      <c r="R232" s="1"/>
      <c r="S232" s="1"/>
      <c r="T232" s="212"/>
      <c r="U232" s="212"/>
      <c r="V232" s="189"/>
      <c r="W232" s="189"/>
      <c r="X232" s="189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89"/>
      <c r="AS232" s="189"/>
      <c r="AT232" s="189"/>
      <c r="AU232" s="189"/>
      <c r="AV232" s="189"/>
      <c r="AW232" s="189"/>
    </row>
    <row r="233" spans="9:49">
      <c r="K233" s="212"/>
      <c r="L233" s="212"/>
      <c r="M233" s="212"/>
      <c r="N233" s="212"/>
      <c r="O233" s="212"/>
      <c r="P233" s="212"/>
      <c r="Q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89"/>
      <c r="AT233" s="189"/>
      <c r="AU233" s="189"/>
      <c r="AV233" s="189"/>
      <c r="AW233" s="189"/>
    </row>
    <row r="234" spans="9:49">
      <c r="I234" s="212"/>
      <c r="J234" s="212"/>
      <c r="K234" s="212"/>
      <c r="L234" s="212"/>
      <c r="M234" s="212"/>
      <c r="N234" s="212"/>
      <c r="O234" s="212"/>
      <c r="P234" s="212"/>
      <c r="Q234" s="189"/>
      <c r="S234" s="189"/>
      <c r="T234" s="189"/>
      <c r="U234" s="189"/>
      <c r="V234" s="189"/>
      <c r="W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189"/>
      <c r="AT234" s="189"/>
      <c r="AU234" s="189"/>
      <c r="AV234" s="189"/>
      <c r="AW234" s="189"/>
    </row>
    <row r="235" spans="9:49">
      <c r="I235" s="212"/>
      <c r="J235" s="212"/>
      <c r="K235" s="212"/>
      <c r="L235" s="212"/>
      <c r="M235" s="212"/>
      <c r="N235" s="212"/>
      <c r="O235" s="212"/>
      <c r="P235" s="212"/>
      <c r="Q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89"/>
      <c r="AS235" s="189"/>
      <c r="AT235" s="189"/>
      <c r="AU235" s="189"/>
      <c r="AV235" s="189"/>
      <c r="AW235" s="189"/>
    </row>
    <row r="236" spans="9:49">
      <c r="I236" s="212"/>
      <c r="J236" s="212"/>
      <c r="K236" s="5"/>
      <c r="L236" s="5"/>
      <c r="M236" s="5"/>
      <c r="N236" s="5"/>
      <c r="O236" s="5"/>
      <c r="P236" s="5"/>
      <c r="Q236" s="11"/>
      <c r="S236" s="189"/>
      <c r="T236" s="189"/>
      <c r="U236" s="189"/>
      <c r="V236" s="189"/>
      <c r="W236" s="189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S236" s="189"/>
      <c r="AT236" s="189"/>
      <c r="AU236" s="189"/>
      <c r="AV236" s="189"/>
      <c r="AW236" s="189"/>
    </row>
    <row r="237" spans="9:49">
      <c r="I237" s="212"/>
      <c r="J237" s="212"/>
      <c r="K237" s="5"/>
      <c r="L237" s="5"/>
      <c r="M237" s="5"/>
      <c r="N237" s="5"/>
      <c r="O237" s="5"/>
      <c r="P237" s="5"/>
      <c r="Q237" s="11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89"/>
      <c r="AT237" s="189"/>
      <c r="AU237" s="189"/>
      <c r="AV237" s="189"/>
      <c r="AW237" s="189"/>
    </row>
    <row r="238" spans="9:49">
      <c r="I238" s="212"/>
      <c r="J238" s="212"/>
      <c r="K238" s="5"/>
      <c r="L238" s="5"/>
      <c r="M238" s="5"/>
      <c r="N238" s="5"/>
      <c r="O238" s="5"/>
      <c r="P238" s="5"/>
      <c r="Q238" s="11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S238" s="189"/>
      <c r="AT238" s="189"/>
      <c r="AU238" s="189"/>
      <c r="AV238" s="189"/>
      <c r="AW238" s="189"/>
    </row>
    <row r="239" spans="9:49">
      <c r="I239" s="212"/>
      <c r="J239" s="212"/>
      <c r="K239" s="5"/>
      <c r="L239" s="5"/>
      <c r="M239" s="5"/>
      <c r="N239" s="5"/>
      <c r="O239" s="5"/>
      <c r="P239" s="5"/>
      <c r="Q239" s="11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89"/>
      <c r="AT239" s="189"/>
      <c r="AU239" s="189"/>
      <c r="AV239" s="189"/>
      <c r="AW239" s="189"/>
    </row>
    <row r="240" spans="9:49">
      <c r="I240" s="212"/>
      <c r="J240" s="212"/>
      <c r="K240" s="5"/>
      <c r="L240" s="5"/>
      <c r="M240" s="5"/>
      <c r="N240" s="5"/>
      <c r="O240" s="5"/>
      <c r="P240" s="5"/>
      <c r="Q240" s="11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89"/>
      <c r="AT240" s="189"/>
      <c r="AU240" s="189"/>
      <c r="AV240" s="189"/>
      <c r="AW240" s="189"/>
    </row>
    <row r="241" spans="9:49">
      <c r="I241" s="212"/>
      <c r="J241" s="212"/>
      <c r="K241" s="5"/>
      <c r="L241" s="5"/>
      <c r="M241" s="5"/>
      <c r="N241" s="5"/>
      <c r="O241" s="5"/>
      <c r="P241" s="5"/>
      <c r="Q241" s="11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89"/>
      <c r="AT241" s="189"/>
      <c r="AU241" s="189"/>
      <c r="AV241" s="189"/>
      <c r="AW241" s="189"/>
    </row>
    <row r="242" spans="9:49">
      <c r="I242" s="212"/>
      <c r="J242" s="212"/>
      <c r="K242" s="5"/>
      <c r="L242" s="5"/>
      <c r="M242" s="5"/>
      <c r="N242" s="5"/>
      <c r="O242" s="5"/>
      <c r="P242" s="5"/>
      <c r="Q242" s="11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89"/>
      <c r="AT242" s="189"/>
      <c r="AU242" s="189"/>
      <c r="AV242" s="189"/>
      <c r="AW242" s="189"/>
    </row>
    <row r="243" spans="9:49">
      <c r="I243" s="212"/>
      <c r="J243" s="212"/>
      <c r="K243" s="5"/>
      <c r="L243" s="5"/>
      <c r="M243" s="5"/>
      <c r="N243" s="5"/>
      <c r="O243" s="5"/>
      <c r="P243" s="5"/>
      <c r="Q243" s="11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89"/>
      <c r="AT243" s="189"/>
      <c r="AU243" s="189"/>
      <c r="AV243" s="189"/>
      <c r="AW243" s="189"/>
    </row>
    <row r="244" spans="9:49">
      <c r="I244" s="212"/>
      <c r="J244" s="212"/>
      <c r="K244" s="5"/>
      <c r="L244" s="5"/>
      <c r="M244" s="5"/>
      <c r="N244" s="5"/>
      <c r="O244" s="5"/>
      <c r="P244" s="5"/>
      <c r="Q244" s="11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89"/>
      <c r="AT244" s="189"/>
      <c r="AU244" s="189"/>
      <c r="AV244" s="189"/>
      <c r="AW244" s="189"/>
    </row>
    <row r="245" spans="9:49">
      <c r="I245" s="212"/>
      <c r="J245" s="212"/>
      <c r="K245" s="5"/>
      <c r="L245" s="5"/>
      <c r="M245" s="5"/>
      <c r="N245" s="5"/>
      <c r="O245" s="5"/>
      <c r="P245" s="5"/>
      <c r="Q245" s="11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89"/>
      <c r="AT245" s="189"/>
      <c r="AU245" s="189"/>
      <c r="AV245" s="189"/>
      <c r="AW245" s="189"/>
    </row>
    <row r="246" spans="9:49">
      <c r="I246" s="212"/>
      <c r="J246" s="212"/>
      <c r="K246" s="5"/>
      <c r="L246" s="5"/>
      <c r="M246" s="5"/>
      <c r="N246" s="5"/>
      <c r="O246" s="5"/>
      <c r="P246" s="5"/>
      <c r="Q246" s="11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89"/>
      <c r="AT246" s="189"/>
      <c r="AU246" s="189"/>
      <c r="AV246" s="189"/>
      <c r="AW246" s="189"/>
    </row>
    <row r="247" spans="9:49">
      <c r="I247" s="212"/>
      <c r="J247" s="212"/>
      <c r="K247" s="5"/>
      <c r="L247" s="5"/>
      <c r="M247" s="5"/>
      <c r="N247" s="5"/>
      <c r="O247" s="5"/>
      <c r="P247" s="5"/>
      <c r="Q247" s="11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/>
      <c r="AV247" s="189"/>
      <c r="AW247" s="189"/>
    </row>
    <row r="248" spans="9:49">
      <c r="I248" s="212"/>
      <c r="J248" s="212"/>
      <c r="K248" s="5"/>
      <c r="L248" s="5"/>
      <c r="M248" s="5"/>
      <c r="N248" s="5"/>
      <c r="O248" s="5"/>
      <c r="P248" s="5"/>
      <c r="Q248" s="11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/>
      <c r="AV248" s="189"/>
      <c r="AW248" s="189"/>
    </row>
    <row r="249" spans="9:49">
      <c r="I249" s="212"/>
      <c r="J249" s="212"/>
      <c r="K249" s="5"/>
      <c r="L249" s="5"/>
      <c r="M249" s="5"/>
      <c r="N249" s="5"/>
      <c r="O249" s="5"/>
      <c r="P249" s="5"/>
      <c r="Q249" s="11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/>
      <c r="AV249" s="189"/>
      <c r="AW249" s="189"/>
    </row>
    <row r="250" spans="9:49">
      <c r="I250" s="212"/>
      <c r="J250" s="212"/>
      <c r="K250" s="5"/>
      <c r="L250" s="5"/>
      <c r="M250" s="5"/>
      <c r="N250" s="5"/>
      <c r="O250" s="5"/>
      <c r="P250" s="5"/>
      <c r="Q250" s="11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/>
      <c r="AV250" s="189"/>
      <c r="AW250" s="189"/>
    </row>
    <row r="251" spans="9:49">
      <c r="I251" s="212"/>
      <c r="J251" s="212"/>
      <c r="K251" s="5"/>
      <c r="L251" s="5"/>
      <c r="M251" s="5"/>
      <c r="N251" s="5"/>
      <c r="O251" s="5"/>
      <c r="P251" s="5"/>
      <c r="Q251" s="11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S251" s="189"/>
      <c r="AT251" s="189"/>
      <c r="AU251" s="189"/>
      <c r="AV251" s="189"/>
      <c r="AW251" s="189"/>
    </row>
    <row r="252" spans="9:49">
      <c r="I252" s="212"/>
      <c r="J252" s="212"/>
      <c r="K252" s="5"/>
      <c r="L252" s="5"/>
      <c r="M252" s="5"/>
      <c r="N252" s="5"/>
      <c r="O252" s="5"/>
      <c r="P252" s="5"/>
      <c r="Q252" s="11"/>
      <c r="R252" s="11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89"/>
      <c r="AT252" s="189"/>
      <c r="AU252" s="189"/>
      <c r="AV252" s="189"/>
      <c r="AW252" s="189"/>
    </row>
    <row r="253" spans="9:49">
      <c r="I253" s="212"/>
      <c r="J253" s="212"/>
      <c r="K253" s="1018"/>
      <c r="L253" s="1018"/>
      <c r="M253" s="1018"/>
      <c r="N253" s="1020"/>
      <c r="O253" s="1018"/>
      <c r="P253" s="1018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89"/>
      <c r="AT253" s="189"/>
      <c r="AU253" s="189"/>
      <c r="AV253" s="189"/>
      <c r="AW253" s="189"/>
    </row>
    <row r="254" spans="9:49">
      <c r="I254" s="212"/>
      <c r="J254" s="212"/>
      <c r="K254" s="1022"/>
      <c r="L254" s="1022"/>
      <c r="M254" s="1023"/>
      <c r="N254" s="1024"/>
      <c r="O254" s="1024"/>
      <c r="P254" s="1022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S254" s="189"/>
      <c r="AT254" s="189"/>
      <c r="AU254" s="189"/>
      <c r="AV254" s="189"/>
      <c r="AW254" s="189"/>
    </row>
    <row r="255" spans="9:49">
      <c r="I255" s="212"/>
      <c r="J255" s="212"/>
      <c r="K255" s="212"/>
      <c r="L255" s="212"/>
      <c r="M255" s="212"/>
      <c r="N255" s="212"/>
      <c r="O255" s="212"/>
      <c r="P255" s="212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89"/>
      <c r="AT255" s="189"/>
      <c r="AU255" s="189"/>
      <c r="AV255" s="189"/>
      <c r="AW255" s="189"/>
    </row>
    <row r="256" spans="9:49">
      <c r="I256" s="212"/>
      <c r="J256" s="212"/>
      <c r="K256" s="212"/>
      <c r="L256" s="212"/>
      <c r="M256" s="212"/>
      <c r="N256" s="212"/>
      <c r="O256" s="212"/>
      <c r="P256" s="212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89"/>
      <c r="AR256" s="189"/>
      <c r="AS256" s="189"/>
      <c r="AT256" s="189"/>
      <c r="AU256" s="189"/>
      <c r="AV256" s="189"/>
      <c r="AW256" s="189"/>
    </row>
    <row r="257" spans="2:49">
      <c r="I257" s="212"/>
      <c r="J257" s="212"/>
      <c r="K257" s="212"/>
      <c r="L257" s="212"/>
      <c r="M257" s="212"/>
      <c r="N257" s="212"/>
      <c r="O257" s="212"/>
      <c r="P257" s="212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89"/>
      <c r="AR257" s="189"/>
      <c r="AS257" s="189"/>
      <c r="AT257" s="189"/>
      <c r="AU257" s="189"/>
      <c r="AV257" s="189"/>
      <c r="AW257" s="189"/>
    </row>
    <row r="258" spans="2:49">
      <c r="I258" s="212"/>
      <c r="J258" s="212"/>
      <c r="K258" s="158"/>
      <c r="L258" s="158"/>
      <c r="M258" s="158"/>
      <c r="N258" s="249"/>
      <c r="O258" s="158"/>
      <c r="P258" s="158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89"/>
      <c r="AT258" s="189"/>
      <c r="AU258" s="189"/>
      <c r="AV258" s="189"/>
      <c r="AW258" s="189"/>
    </row>
    <row r="259" spans="2:49">
      <c r="I259" s="212"/>
      <c r="J259" s="212"/>
      <c r="K259" s="1003"/>
      <c r="L259" s="1004"/>
      <c r="M259" s="157"/>
      <c r="N259" s="1005"/>
      <c r="O259" s="157"/>
      <c r="P259" s="157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89"/>
      <c r="AT259" s="189"/>
      <c r="AU259" s="189"/>
      <c r="AV259" s="189"/>
      <c r="AW259" s="189"/>
    </row>
    <row r="260" spans="2:49">
      <c r="E260" s="4"/>
      <c r="F260" s="4"/>
      <c r="G260" s="4"/>
      <c r="H260" s="366"/>
      <c r="I260" s="212"/>
      <c r="J260" s="212"/>
      <c r="K260" s="157"/>
      <c r="L260" s="157"/>
      <c r="M260" s="157"/>
      <c r="N260" s="157"/>
      <c r="O260" s="157"/>
      <c r="P260" s="157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89"/>
      <c r="AT260" s="189"/>
      <c r="AU260" s="189"/>
      <c r="AV260" s="189"/>
      <c r="AW260" s="189"/>
    </row>
    <row r="261" spans="2:49">
      <c r="I261" s="212"/>
      <c r="J261" s="212"/>
      <c r="K261" s="544"/>
      <c r="L261" s="158"/>
      <c r="M261" s="158"/>
      <c r="N261" s="158"/>
      <c r="O261" s="158"/>
      <c r="P261" s="158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89"/>
      <c r="AT261" s="189"/>
      <c r="AU261" s="189"/>
      <c r="AV261" s="189"/>
      <c r="AW261" s="189"/>
    </row>
    <row r="262" spans="2:49">
      <c r="I262" s="212"/>
      <c r="J262" s="212"/>
      <c r="K262" s="158"/>
      <c r="L262" s="158"/>
      <c r="M262" s="158"/>
      <c r="N262" s="158"/>
      <c r="O262" s="158"/>
      <c r="P262" s="158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89"/>
      <c r="AT262" s="189"/>
      <c r="AU262" s="189"/>
      <c r="AV262" s="189"/>
      <c r="AW262" s="189"/>
    </row>
    <row r="263" spans="2:49">
      <c r="B263" s="11"/>
      <c r="C263" s="11"/>
      <c r="D263" s="11"/>
      <c r="E263" s="5"/>
      <c r="F263" s="5"/>
      <c r="G263" s="5"/>
      <c r="H263" s="5"/>
      <c r="I263" s="212"/>
      <c r="J263" s="212"/>
      <c r="K263" s="158"/>
      <c r="L263" s="158"/>
      <c r="M263" s="158"/>
      <c r="N263" s="158"/>
      <c r="O263" s="158"/>
      <c r="P263" s="158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89"/>
      <c r="AT263" s="189"/>
      <c r="AU263" s="189"/>
      <c r="AV263" s="189"/>
      <c r="AW263" s="189"/>
    </row>
    <row r="264" spans="2:49">
      <c r="D264"/>
      <c r="I264" s="212"/>
      <c r="J264" s="212"/>
      <c r="K264" s="158"/>
      <c r="L264" s="158"/>
      <c r="M264" s="158"/>
      <c r="N264" s="158"/>
      <c r="O264" s="249"/>
      <c r="P264" s="158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89"/>
      <c r="AT264" s="189"/>
      <c r="AU264" s="189"/>
      <c r="AV264" s="189"/>
      <c r="AW264" s="189"/>
    </row>
    <row r="265" spans="2:49">
      <c r="D265"/>
      <c r="I265" s="212"/>
      <c r="J265" s="212"/>
      <c r="K265" s="1027"/>
      <c r="L265" s="1026"/>
      <c r="M265" s="1026"/>
      <c r="N265" s="1028"/>
      <c r="O265" s="1026"/>
      <c r="P265" s="1026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89"/>
      <c r="AT265" s="189"/>
      <c r="AU265" s="189"/>
      <c r="AV265" s="189"/>
      <c r="AW265" s="189"/>
    </row>
    <row r="266" spans="2:49">
      <c r="I266" s="5"/>
      <c r="J266" s="5"/>
      <c r="K266" s="1022"/>
      <c r="L266" s="1022"/>
      <c r="M266" s="1023"/>
      <c r="N266" s="1024"/>
      <c r="O266" s="1024"/>
      <c r="P266" s="1022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89"/>
      <c r="AT266" s="189"/>
      <c r="AU266" s="189"/>
      <c r="AV266" s="189"/>
      <c r="AW266" s="189"/>
    </row>
    <row r="267" spans="2:49">
      <c r="I267" s="5"/>
      <c r="J267" s="5"/>
      <c r="K267" s="212"/>
      <c r="L267" s="212"/>
      <c r="M267" s="212"/>
      <c r="N267" s="212"/>
      <c r="O267" s="212"/>
      <c r="P267" s="212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S267" s="189"/>
      <c r="AT267" s="189"/>
      <c r="AU267" s="189"/>
      <c r="AV267" s="189"/>
      <c r="AW267" s="189"/>
    </row>
    <row r="268" spans="2:49">
      <c r="I268" s="5"/>
      <c r="J268" s="5"/>
      <c r="K268" s="212"/>
      <c r="L268" s="212"/>
      <c r="M268" s="212"/>
      <c r="N268" s="212"/>
      <c r="O268" s="212"/>
      <c r="P268" s="212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89"/>
      <c r="AT268" s="189"/>
      <c r="AU268" s="189"/>
      <c r="AV268" s="189"/>
      <c r="AW268" s="189"/>
    </row>
    <row r="269" spans="2:49">
      <c r="I269" s="5"/>
      <c r="J269" s="5"/>
      <c r="K269" s="5"/>
      <c r="L269" s="5"/>
      <c r="M269" s="5"/>
      <c r="N269" s="5"/>
      <c r="O269" s="5"/>
      <c r="P269" s="5"/>
      <c r="Q269" s="11"/>
      <c r="R269" s="11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89"/>
      <c r="AT269" s="189"/>
      <c r="AU269" s="189"/>
      <c r="AV269" s="189"/>
      <c r="AW269" s="189"/>
    </row>
    <row r="270" spans="2:49">
      <c r="I270" s="5"/>
      <c r="J270" s="5"/>
      <c r="K270" s="5"/>
      <c r="L270" s="5"/>
      <c r="M270" s="5"/>
      <c r="N270" s="5"/>
      <c r="O270" s="5"/>
      <c r="P270" s="5"/>
      <c r="Q270" s="11"/>
      <c r="R270" s="11"/>
      <c r="S270" s="11"/>
      <c r="T270" s="11"/>
      <c r="U270" s="11"/>
    </row>
    <row r="271" spans="2:49">
      <c r="I271" s="5"/>
      <c r="J271" s="5"/>
      <c r="K271" s="5"/>
      <c r="L271" s="5"/>
      <c r="M271" s="5"/>
      <c r="N271" s="5"/>
      <c r="O271" s="5"/>
      <c r="P271" s="5"/>
      <c r="Q271" s="11"/>
      <c r="R271" s="11"/>
      <c r="S271" s="11"/>
      <c r="T271" s="11"/>
      <c r="U271" s="11"/>
    </row>
    <row r="272" spans="2:49">
      <c r="I272" s="5"/>
      <c r="J272" s="5"/>
    </row>
    <row r="273" spans="2:10">
      <c r="I273" s="5"/>
      <c r="J273" s="5"/>
    </row>
    <row r="274" spans="2:10">
      <c r="I274" s="5"/>
      <c r="J274" s="5"/>
    </row>
    <row r="275" spans="2:10">
      <c r="I275" s="5"/>
      <c r="J275" s="5"/>
    </row>
    <row r="276" spans="2:10">
      <c r="I276" s="5"/>
      <c r="J276" s="5"/>
    </row>
    <row r="277" spans="2:10">
      <c r="I277" s="5"/>
      <c r="J277" s="5"/>
    </row>
    <row r="278" spans="2:10">
      <c r="I278" s="5"/>
      <c r="J278" s="5"/>
    </row>
    <row r="279" spans="2:10">
      <c r="I279" s="5"/>
      <c r="J279" s="5"/>
    </row>
    <row r="280" spans="2:10">
      <c r="I280" s="5"/>
      <c r="J280" s="5"/>
    </row>
    <row r="281" spans="2:10">
      <c r="I281" s="5"/>
      <c r="J281" s="5"/>
    </row>
    <row r="282" spans="2:10">
      <c r="B282" s="11"/>
      <c r="C282" s="11"/>
      <c r="D282" s="5"/>
      <c r="E282" s="5"/>
      <c r="F282" s="5"/>
      <c r="G282" s="5"/>
      <c r="H282" s="5"/>
      <c r="I282" s="5"/>
      <c r="J282" s="5"/>
    </row>
    <row r="283" spans="2:10">
      <c r="B283" s="158"/>
      <c r="C283" s="1017"/>
      <c r="D283" s="170"/>
      <c r="E283" s="1018"/>
      <c r="F283" s="1018"/>
      <c r="G283" s="1018"/>
      <c r="H283" s="1019"/>
      <c r="I283" s="1018"/>
      <c r="J283" s="1018"/>
    </row>
    <row r="284" spans="2:10">
      <c r="B284" s="189"/>
      <c r="C284" s="1021"/>
      <c r="D284" s="189"/>
      <c r="E284" s="1022"/>
      <c r="F284" s="1022"/>
      <c r="G284" s="1022"/>
      <c r="H284" s="1022"/>
      <c r="I284" s="1022"/>
      <c r="J284" s="1022"/>
    </row>
    <row r="285" spans="2:10">
      <c r="B285" s="189"/>
      <c r="C285" s="189"/>
      <c r="D285" s="212"/>
      <c r="E285" s="212"/>
      <c r="F285" s="212"/>
      <c r="G285" s="212"/>
      <c r="H285" s="212"/>
      <c r="I285" s="212"/>
      <c r="J285" s="212"/>
    </row>
    <row r="286" spans="2:10">
      <c r="B286" s="189"/>
      <c r="C286" s="189"/>
      <c r="D286" s="212"/>
      <c r="E286" s="212"/>
      <c r="F286" s="212"/>
      <c r="G286" s="212"/>
      <c r="H286" s="212"/>
      <c r="I286" s="212"/>
      <c r="J286" s="212"/>
    </row>
    <row r="287" spans="2:10" ht="15.75">
      <c r="B287" s="540"/>
      <c r="C287" s="1025"/>
      <c r="D287" s="189"/>
      <c r="E287" s="212"/>
      <c r="F287" s="212"/>
      <c r="G287" s="212"/>
      <c r="H287" s="212"/>
      <c r="I287" s="212"/>
      <c r="J287" s="212"/>
    </row>
    <row r="288" spans="2:10">
      <c r="B288" s="208"/>
      <c r="C288" s="174"/>
      <c r="D288" s="158"/>
      <c r="E288" s="158"/>
      <c r="F288" s="158"/>
      <c r="G288" s="158"/>
      <c r="H288" s="1002"/>
      <c r="I288" s="158"/>
      <c r="J288" s="544"/>
    </row>
    <row r="289" spans="2:10">
      <c r="B289" s="206"/>
      <c r="C289" s="174"/>
      <c r="D289" s="158"/>
      <c r="E289" s="157"/>
      <c r="F289" s="157"/>
      <c r="G289" s="157"/>
      <c r="H289" s="1002"/>
      <c r="I289" s="157"/>
      <c r="J289" s="157"/>
    </row>
    <row r="290" spans="2:10">
      <c r="B290" s="384"/>
      <c r="C290" s="174"/>
      <c r="D290" s="158"/>
      <c r="E290" s="157"/>
      <c r="F290" s="157"/>
      <c r="G290" s="157"/>
      <c r="H290" s="1002"/>
      <c r="I290" s="157"/>
      <c r="J290" s="157"/>
    </row>
    <row r="291" spans="2:10">
      <c r="B291" s="209"/>
      <c r="C291" s="174"/>
      <c r="D291" s="158"/>
      <c r="E291" s="158"/>
      <c r="F291" s="158"/>
      <c r="G291" s="158"/>
      <c r="H291" s="1002"/>
      <c r="I291" s="158"/>
      <c r="J291" s="158"/>
    </row>
    <row r="292" spans="2:10">
      <c r="B292" s="206"/>
      <c r="C292" s="174"/>
      <c r="D292" s="158"/>
      <c r="E292" s="158"/>
      <c r="F292" s="158"/>
      <c r="G292" s="158"/>
      <c r="H292" s="1002"/>
      <c r="I292" s="158"/>
      <c r="J292" s="158"/>
    </row>
    <row r="293" spans="2:10">
      <c r="B293" s="206"/>
      <c r="C293" s="174"/>
      <c r="D293" s="158"/>
      <c r="E293" s="158"/>
      <c r="F293" s="158"/>
      <c r="G293" s="158"/>
      <c r="H293" s="1002"/>
      <c r="I293" s="158"/>
      <c r="J293" s="158"/>
    </row>
    <row r="294" spans="2:10">
      <c r="B294" s="349"/>
      <c r="C294" s="174"/>
      <c r="D294" s="158"/>
      <c r="E294" s="158"/>
      <c r="F294" s="544"/>
      <c r="G294" s="158"/>
      <c r="H294" s="1002"/>
      <c r="I294" s="158"/>
      <c r="J294" s="158"/>
    </row>
    <row r="295" spans="2:10">
      <c r="B295" s="158"/>
      <c r="C295" s="1017"/>
      <c r="D295" s="170"/>
      <c r="E295" s="1026"/>
      <c r="F295" s="1026"/>
      <c r="G295" s="1026"/>
      <c r="H295" s="1027"/>
      <c r="I295" s="1026"/>
      <c r="J295" s="1027"/>
    </row>
    <row r="296" spans="2:10">
      <c r="B296" s="189"/>
      <c r="C296" s="1021"/>
      <c r="D296" s="189"/>
      <c r="E296" s="1022"/>
      <c r="F296" s="1022"/>
      <c r="G296" s="1022"/>
      <c r="H296" s="1022"/>
      <c r="I296" s="1022"/>
      <c r="J296" s="1022"/>
    </row>
    <row r="297" spans="2:10">
      <c r="B297" s="189"/>
      <c r="C297" s="189"/>
      <c r="D297" s="212"/>
      <c r="E297" s="212"/>
      <c r="F297" s="212"/>
      <c r="G297" s="212"/>
      <c r="H297" s="212"/>
      <c r="I297" s="212"/>
      <c r="J297" s="212"/>
    </row>
    <row r="298" spans="2:10">
      <c r="B298" s="189"/>
      <c r="C298" s="189"/>
      <c r="D298" s="212"/>
      <c r="E298" s="212"/>
      <c r="F298" s="212"/>
      <c r="G298" s="212"/>
      <c r="H298" s="212"/>
      <c r="I298" s="212"/>
      <c r="J298" s="212"/>
    </row>
  </sheetData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7"/>
  <sheetViews>
    <sheetView zoomScaleNormal="100" workbookViewId="0">
      <selection activeCell="E147" sqref="E147"/>
    </sheetView>
  </sheetViews>
  <sheetFormatPr defaultRowHeight="15"/>
  <cols>
    <col min="1" max="1" width="2.28515625" customWidth="1"/>
    <col min="2" max="2" width="6.28515625" customWidth="1"/>
    <col min="3" max="3" width="20" style="104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4257812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1.42578125" customWidth="1"/>
    <col min="15" max="15" width="14.7109375" customWidth="1"/>
    <col min="16" max="16" width="7.7109375" customWidth="1"/>
    <col min="17" max="17" width="7.140625" customWidth="1"/>
    <col min="18" max="18" width="3.5703125" customWidth="1"/>
    <col min="19" max="19" width="15.28515625" customWidth="1"/>
    <col min="20" max="20" width="7.42578125" customWidth="1"/>
    <col min="21" max="21" width="5.5703125" customWidth="1"/>
    <col min="22" max="22" width="4.7109375" customWidth="1"/>
    <col min="23" max="23" width="13.28515625" customWidth="1"/>
    <col min="24" max="24" width="7.7109375" customWidth="1"/>
    <col min="25" max="25" width="7.28515625" customWidth="1"/>
    <col min="26" max="26" width="5.42578125" customWidth="1"/>
    <col min="27" max="27" width="9" customWidth="1"/>
    <col min="28" max="28" width="23.42578125" customWidth="1"/>
    <col min="29" max="29" width="11.140625" customWidth="1"/>
    <col min="30" max="30" width="5.140625" customWidth="1"/>
    <col min="31" max="31" width="9.7109375" customWidth="1"/>
    <col min="32" max="32" width="24.28515625" customWidth="1"/>
    <col min="33" max="33" width="11" customWidth="1"/>
    <col min="34" max="34" width="8.42578125" customWidth="1"/>
    <col min="35" max="35" width="8.28515625" customWidth="1"/>
    <col min="36" max="36" width="8.140625" customWidth="1"/>
    <col min="37" max="37" width="8" customWidth="1"/>
    <col min="38" max="38" width="3" customWidth="1"/>
    <col min="39" max="39" width="6.85546875" customWidth="1"/>
    <col min="40" max="40" width="24.140625" customWidth="1"/>
    <col min="44" max="44" width="23" customWidth="1"/>
  </cols>
  <sheetData>
    <row r="1" spans="2:50" ht="12" customHeight="1">
      <c r="T1" s="3"/>
      <c r="U1" s="3"/>
      <c r="V1" s="264"/>
      <c r="AG1" s="11"/>
      <c r="AI1" s="11"/>
      <c r="AJ1" s="11"/>
      <c r="AK1" s="11"/>
      <c r="AL1" s="11"/>
      <c r="AT1" s="11"/>
      <c r="AU1" s="11"/>
    </row>
    <row r="2" spans="2:50" ht="14.25" customHeight="1">
      <c r="B2" s="3"/>
      <c r="C2" s="3"/>
      <c r="E2" s="12" t="s">
        <v>249</v>
      </c>
      <c r="F2" s="12"/>
      <c r="G2" s="12"/>
      <c r="H2" s="12"/>
      <c r="I2" s="12"/>
      <c r="J2" s="12"/>
      <c r="K2" s="12"/>
      <c r="L2" s="12"/>
      <c r="R2" s="261" t="s">
        <v>431</v>
      </c>
      <c r="T2" s="2"/>
      <c r="U2" s="2" t="s">
        <v>453</v>
      </c>
      <c r="V2" s="1089"/>
      <c r="W2" s="12"/>
      <c r="AA2" s="1037"/>
      <c r="AB2" s="80"/>
      <c r="AC2" s="80"/>
      <c r="AD2" s="80"/>
      <c r="AE2" s="80"/>
      <c r="AF2" s="80"/>
      <c r="AG2" s="80"/>
      <c r="AH2" s="174"/>
      <c r="AI2" s="189"/>
      <c r="AJ2" s="11"/>
      <c r="AK2" s="11"/>
      <c r="AL2" s="11"/>
      <c r="AM2" s="11"/>
      <c r="AN2" s="632"/>
      <c r="AO2" s="11"/>
      <c r="AP2" s="11"/>
      <c r="AQ2" s="11"/>
      <c r="AR2" s="11"/>
      <c r="AS2" s="11"/>
      <c r="AT2" s="11"/>
      <c r="AU2" s="11"/>
    </row>
    <row r="3" spans="2:50">
      <c r="B3" s="1818" t="s">
        <v>625</v>
      </c>
      <c r="C3" s="15"/>
      <c r="G3" s="23"/>
      <c r="H3" s="2"/>
      <c r="I3" s="2"/>
      <c r="K3" s="159"/>
      <c r="L3" s="2"/>
      <c r="M3" s="1908">
        <v>0.35</v>
      </c>
      <c r="O3" s="2" t="s">
        <v>153</v>
      </c>
      <c r="U3" s="88"/>
      <c r="V3" s="159"/>
      <c r="W3" s="106"/>
      <c r="AA3" s="80"/>
      <c r="AB3" s="80"/>
      <c r="AC3" s="80"/>
      <c r="AD3" s="80"/>
      <c r="AE3" s="80"/>
      <c r="AF3" s="80"/>
      <c r="AG3" s="80"/>
      <c r="AH3" s="189"/>
      <c r="AI3" s="189"/>
      <c r="AJ3" s="11"/>
      <c r="AK3" s="11"/>
      <c r="AL3" s="11"/>
      <c r="AM3" s="11"/>
      <c r="AN3" s="56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spans="2:50" ht="13.5" customHeight="1">
      <c r="B4" s="159" t="s">
        <v>230</v>
      </c>
      <c r="C4"/>
      <c r="F4" s="105"/>
      <c r="G4" s="105"/>
      <c r="H4" s="106"/>
      <c r="O4" s="159" t="s">
        <v>454</v>
      </c>
      <c r="Q4" s="1090" t="s">
        <v>432</v>
      </c>
      <c r="T4" s="911"/>
      <c r="U4" s="261" t="s">
        <v>392</v>
      </c>
      <c r="W4" s="159" t="s">
        <v>393</v>
      </c>
      <c r="AA4" s="1250"/>
      <c r="AB4" s="80"/>
      <c r="AC4" s="1250"/>
      <c r="AD4" s="80"/>
      <c r="AE4" s="1250"/>
      <c r="AF4" s="632"/>
      <c r="AG4" s="80"/>
      <c r="AH4" s="189"/>
      <c r="AI4" s="174"/>
      <c r="AJ4" s="11"/>
      <c r="AK4" s="11"/>
      <c r="AL4" s="11"/>
      <c r="AM4" s="44"/>
      <c r="AN4" s="7"/>
      <c r="AO4" s="16"/>
      <c r="AP4" s="11"/>
      <c r="AQ4" s="206"/>
      <c r="AR4" s="174"/>
      <c r="AS4" s="170"/>
      <c r="AT4" s="11"/>
      <c r="AU4" s="11"/>
      <c r="AV4" s="11"/>
      <c r="AW4" s="11"/>
      <c r="AX4" s="11"/>
    </row>
    <row r="5" spans="2:50" ht="13.5" customHeight="1">
      <c r="AA5" s="186"/>
      <c r="AB5" s="189"/>
      <c r="AC5" s="242"/>
      <c r="AD5" s="189"/>
      <c r="AE5" s="242"/>
      <c r="AF5" s="189"/>
      <c r="AG5" s="186"/>
      <c r="AH5" s="189"/>
      <c r="AI5" s="186"/>
      <c r="AJ5" s="21"/>
      <c r="AK5" s="11"/>
      <c r="AL5" s="11"/>
      <c r="AM5" s="44"/>
      <c r="AN5" s="21"/>
      <c r="AO5" s="16"/>
      <c r="AP5" s="11"/>
      <c r="AQ5" s="206"/>
      <c r="AR5" s="242"/>
      <c r="AS5" s="170"/>
      <c r="AT5" s="11"/>
      <c r="AU5" s="11"/>
      <c r="AV5" s="11"/>
      <c r="AW5" s="11"/>
      <c r="AX5" s="11"/>
    </row>
    <row r="6" spans="2:50" ht="13.5" customHeight="1">
      <c r="B6" s="2" t="s">
        <v>153</v>
      </c>
      <c r="C6" s="2"/>
      <c r="D6" s="107"/>
      <c r="F6" s="261" t="s">
        <v>81</v>
      </c>
      <c r="K6" t="s">
        <v>330</v>
      </c>
      <c r="O6" s="912" t="s">
        <v>394</v>
      </c>
      <c r="S6" s="933"/>
      <c r="T6" t="s">
        <v>433</v>
      </c>
      <c r="Y6" s="106"/>
      <c r="AA6" s="126"/>
      <c r="AB6" s="1306"/>
      <c r="AC6" s="242"/>
      <c r="AD6" s="189"/>
      <c r="AE6" s="293"/>
      <c r="AF6" s="1306"/>
      <c r="AG6" s="11"/>
      <c r="AH6" s="189"/>
      <c r="AI6" s="186"/>
      <c r="AK6" s="61"/>
      <c r="AL6" s="11"/>
      <c r="AM6" s="32"/>
      <c r="AN6" s="24"/>
      <c r="AO6" s="25"/>
      <c r="AP6" s="11"/>
      <c r="AQ6" s="417"/>
      <c r="AR6" s="248"/>
      <c r="AS6" s="418"/>
      <c r="AT6" s="11"/>
      <c r="AU6" s="11"/>
      <c r="AV6" s="11"/>
      <c r="AW6" s="11"/>
      <c r="AX6" s="11"/>
    </row>
    <row r="7" spans="2:50" ht="15.75" thickBot="1">
      <c r="B7" s="1718" t="s">
        <v>559</v>
      </c>
      <c r="AA7" s="44"/>
      <c r="AB7" s="17"/>
      <c r="AC7" s="17"/>
      <c r="AD7" s="189"/>
      <c r="AE7" s="206"/>
      <c r="AF7" s="158"/>
      <c r="AG7" s="158"/>
      <c r="AH7" s="189"/>
      <c r="AI7" s="186"/>
      <c r="AK7" s="61"/>
      <c r="AL7" s="11"/>
      <c r="AM7" s="223"/>
      <c r="AN7" s="174"/>
      <c r="AO7" s="157"/>
      <c r="AP7" s="11"/>
      <c r="AQ7" s="218"/>
      <c r="AR7" s="201"/>
      <c r="AS7" s="201"/>
      <c r="AT7" s="11"/>
      <c r="AU7" s="11"/>
      <c r="AV7" s="11"/>
      <c r="AW7" s="11"/>
      <c r="AX7" s="11"/>
    </row>
    <row r="8" spans="2:50" ht="16.5" thickBot="1">
      <c r="B8" s="37" t="s">
        <v>2</v>
      </c>
      <c r="C8" s="109" t="s">
        <v>511</v>
      </c>
      <c r="D8" s="1715" t="s">
        <v>505</v>
      </c>
      <c r="E8" s="110" t="s">
        <v>83</v>
      </c>
      <c r="F8" s="97"/>
      <c r="G8" s="97"/>
      <c r="H8" s="97"/>
      <c r="I8" s="97"/>
      <c r="J8" s="97"/>
      <c r="K8" s="97"/>
      <c r="L8" s="97"/>
      <c r="M8" s="73"/>
      <c r="O8" s="1104" t="s">
        <v>235</v>
      </c>
      <c r="P8" s="1103"/>
      <c r="Q8" s="1103"/>
      <c r="R8" s="1168"/>
      <c r="S8" s="53"/>
      <c r="T8" s="53"/>
      <c r="U8" s="53"/>
      <c r="V8" s="53"/>
      <c r="W8" s="53"/>
      <c r="X8" s="53"/>
      <c r="Y8" s="68"/>
      <c r="AA8" s="44"/>
      <c r="AB8" s="21"/>
      <c r="AC8" s="17"/>
      <c r="AD8" s="189"/>
      <c r="AE8" s="206"/>
      <c r="AF8" s="242"/>
      <c r="AG8" s="158"/>
      <c r="AH8" s="189"/>
      <c r="AI8" s="189"/>
      <c r="AK8" s="11"/>
      <c r="AL8" s="11"/>
      <c r="AM8" s="44"/>
      <c r="AN8" s="7"/>
      <c r="AO8" s="207"/>
      <c r="AP8" s="11"/>
      <c r="AQ8" s="43"/>
      <c r="AR8" s="7"/>
      <c r="AS8" s="170"/>
      <c r="AT8" s="11"/>
      <c r="AU8" s="11"/>
      <c r="AV8" s="11"/>
      <c r="AW8" s="11"/>
      <c r="AX8" s="11"/>
    </row>
    <row r="9" spans="2:50" ht="15.75" thickBot="1">
      <c r="B9" s="1633" t="s">
        <v>5</v>
      </c>
      <c r="C9" s="21"/>
      <c r="D9" s="1719" t="s">
        <v>512</v>
      </c>
      <c r="E9" s="87"/>
      <c r="F9" s="11"/>
      <c r="G9" s="11"/>
      <c r="H9" s="11"/>
      <c r="I9" s="11"/>
      <c r="J9" s="11"/>
      <c r="K9" s="41"/>
      <c r="L9" s="41"/>
      <c r="M9" s="103"/>
      <c r="O9" s="1091" t="s">
        <v>154</v>
      </c>
      <c r="P9" s="1092" t="s">
        <v>155</v>
      </c>
      <c r="Q9" s="1093" t="s">
        <v>156</v>
      </c>
      <c r="R9" s="97"/>
      <c r="S9" s="1094" t="s">
        <v>154</v>
      </c>
      <c r="T9" s="1094" t="s">
        <v>155</v>
      </c>
      <c r="U9" s="1095" t="s">
        <v>156</v>
      </c>
      <c r="V9" s="97"/>
      <c r="W9" s="1094" t="s">
        <v>154</v>
      </c>
      <c r="X9" s="1094" t="s">
        <v>155</v>
      </c>
      <c r="Y9" s="1095" t="s">
        <v>156</v>
      </c>
      <c r="Z9" s="338"/>
      <c r="AA9" s="32"/>
      <c r="AB9" s="24"/>
      <c r="AC9" s="25"/>
      <c r="AD9" s="189"/>
      <c r="AE9" s="417"/>
      <c r="AF9" s="248"/>
      <c r="AG9" s="418"/>
      <c r="AH9" s="189"/>
      <c r="AI9" s="189"/>
      <c r="AK9" s="11"/>
      <c r="AL9" s="11"/>
      <c r="AM9" s="223"/>
      <c r="AN9" s="201"/>
      <c r="AO9" s="157"/>
      <c r="AP9" s="11"/>
      <c r="AQ9" s="206"/>
      <c r="AR9" s="174"/>
      <c r="AS9" s="170"/>
      <c r="AT9" s="11"/>
      <c r="AU9" s="11"/>
      <c r="AV9" s="11"/>
      <c r="AW9" s="11"/>
      <c r="AX9" s="11"/>
    </row>
    <row r="10" spans="2:50" ht="16.5" thickBot="1">
      <c r="B10" s="1723"/>
      <c r="C10" s="1726" t="s">
        <v>235</v>
      </c>
      <c r="D10" s="1724"/>
      <c r="E10" s="1722" t="s">
        <v>331</v>
      </c>
      <c r="F10" s="53"/>
      <c r="G10" s="53"/>
      <c r="H10" s="53"/>
      <c r="I10" s="53"/>
      <c r="J10" s="68"/>
      <c r="K10" s="919" t="s">
        <v>350</v>
      </c>
      <c r="L10" s="246"/>
      <c r="M10" s="392"/>
      <c r="O10" s="1142" t="s">
        <v>434</v>
      </c>
      <c r="P10" s="1096">
        <f>D18</f>
        <v>20</v>
      </c>
      <c r="Q10" s="1216">
        <f>D18</f>
        <v>20</v>
      </c>
      <c r="R10" s="11"/>
      <c r="S10" s="1733" t="s">
        <v>441</v>
      </c>
      <c r="T10" s="1139">
        <f>M18/1000/0.04</f>
        <v>8.2750000000000004E-2</v>
      </c>
      <c r="U10" s="1215">
        <f>M18</f>
        <v>3.31</v>
      </c>
      <c r="V10" s="11"/>
      <c r="W10" s="1148" t="s">
        <v>435</v>
      </c>
      <c r="X10" s="162"/>
      <c r="Y10" s="163"/>
      <c r="Z10" s="338"/>
      <c r="AA10" s="223"/>
      <c r="AB10" s="174"/>
      <c r="AC10" s="157"/>
      <c r="AD10" s="189"/>
      <c r="AE10" s="218"/>
      <c r="AF10" s="201"/>
      <c r="AG10" s="809"/>
      <c r="AH10" s="189"/>
      <c r="AI10" s="189"/>
      <c r="AK10" s="55"/>
      <c r="AL10" s="11"/>
      <c r="AM10" s="206"/>
      <c r="AN10" s="174"/>
      <c r="AO10" s="158"/>
      <c r="AP10" s="11"/>
      <c r="AQ10" s="206"/>
      <c r="AR10" s="174"/>
      <c r="AS10" s="188"/>
      <c r="AT10" s="11"/>
      <c r="AU10" s="11"/>
      <c r="AV10" s="11"/>
      <c r="AW10" s="11"/>
      <c r="AX10" s="11"/>
    </row>
    <row r="11" spans="2:50" ht="15.75" thickBot="1">
      <c r="B11" s="1728" t="s">
        <v>198</v>
      </c>
      <c r="C11" s="606" t="s">
        <v>560</v>
      </c>
      <c r="D11" s="1729">
        <v>200</v>
      </c>
      <c r="E11" s="340" t="s">
        <v>154</v>
      </c>
      <c r="F11" s="320" t="s">
        <v>155</v>
      </c>
      <c r="G11" s="321" t="s">
        <v>156</v>
      </c>
      <c r="H11" s="347" t="s">
        <v>154</v>
      </c>
      <c r="I11" s="320" t="s">
        <v>155</v>
      </c>
      <c r="J11" s="321" t="s">
        <v>156</v>
      </c>
      <c r="K11" s="434" t="s">
        <v>154</v>
      </c>
      <c r="L11" s="320" t="s">
        <v>155</v>
      </c>
      <c r="M11" s="321" t="s">
        <v>156</v>
      </c>
      <c r="O11" s="1140" t="s">
        <v>436</v>
      </c>
      <c r="P11" s="1097">
        <f>D17</f>
        <v>50</v>
      </c>
      <c r="Q11" s="1211">
        <f>D17</f>
        <v>50</v>
      </c>
      <c r="R11" s="11"/>
      <c r="S11" s="914" t="s">
        <v>71</v>
      </c>
      <c r="T11" s="1096">
        <f>I12</f>
        <v>1.76</v>
      </c>
      <c r="U11" s="1216">
        <f>J12</f>
        <v>1.76</v>
      </c>
      <c r="V11" s="11"/>
      <c r="W11" s="910" t="s">
        <v>443</v>
      </c>
      <c r="X11" s="1097">
        <f>I21</f>
        <v>116.67</v>
      </c>
      <c r="Y11" s="1219">
        <f>J21</f>
        <v>70</v>
      </c>
      <c r="Z11" s="189"/>
      <c r="AA11" s="44"/>
      <c r="AB11" s="7"/>
      <c r="AC11" s="207"/>
      <c r="AD11" s="189"/>
      <c r="AE11" s="43"/>
      <c r="AF11" s="7"/>
      <c r="AG11" s="158"/>
      <c r="AH11" s="189"/>
      <c r="AI11" s="186"/>
      <c r="AK11" s="43"/>
      <c r="AL11" s="11"/>
      <c r="AM11" s="206"/>
      <c r="AN11" s="174"/>
      <c r="AO11" s="158"/>
      <c r="AP11" s="11"/>
      <c r="AQ11" s="206"/>
      <c r="AR11" s="174"/>
      <c r="AS11" s="170"/>
      <c r="AT11" s="11"/>
      <c r="AU11" s="11"/>
      <c r="AV11" s="11"/>
      <c r="AW11" s="11"/>
      <c r="AX11" s="11"/>
    </row>
    <row r="12" spans="2:50">
      <c r="B12" s="87"/>
      <c r="C12" s="1730" t="s">
        <v>561</v>
      </c>
      <c r="D12" s="100"/>
      <c r="E12" s="253" t="s">
        <v>100</v>
      </c>
      <c r="F12" s="251">
        <v>40</v>
      </c>
      <c r="G12" s="283">
        <v>32</v>
      </c>
      <c r="H12" s="250" t="s">
        <v>71</v>
      </c>
      <c r="I12" s="251">
        <v>1.76</v>
      </c>
      <c r="J12" s="276">
        <v>1.76</v>
      </c>
      <c r="K12" s="252" t="s">
        <v>88</v>
      </c>
      <c r="L12" s="260">
        <v>129.63999999999999</v>
      </c>
      <c r="M12" s="270">
        <v>105</v>
      </c>
      <c r="O12" s="1140" t="s">
        <v>104</v>
      </c>
      <c r="P12" s="1097">
        <f>L13</f>
        <v>5.81</v>
      </c>
      <c r="Q12" s="1210">
        <f>M13</f>
        <v>5.81</v>
      </c>
      <c r="R12" s="11"/>
      <c r="S12" s="908" t="s">
        <v>75</v>
      </c>
      <c r="T12" s="1097">
        <f>F22+I15+L19</f>
        <v>1.4</v>
      </c>
      <c r="U12" s="1210">
        <f>G22+J15+M19</f>
        <v>1.4</v>
      </c>
      <c r="V12" s="11"/>
      <c r="W12" s="910" t="s">
        <v>137</v>
      </c>
      <c r="X12" s="1097">
        <f>F18</f>
        <v>6</v>
      </c>
      <c r="Y12" s="1149">
        <f>G18</f>
        <v>6</v>
      </c>
      <c r="Z12" s="189"/>
      <c r="AA12" s="223"/>
      <c r="AB12" s="201"/>
      <c r="AC12" s="157"/>
      <c r="AD12" s="189"/>
      <c r="AE12" s="206"/>
      <c r="AF12" s="174"/>
      <c r="AG12" s="158"/>
      <c r="AH12" s="189"/>
      <c r="AI12" s="174"/>
      <c r="AK12" s="44"/>
      <c r="AL12" s="11"/>
      <c r="AM12" s="206"/>
      <c r="AN12" s="174"/>
      <c r="AO12" s="158"/>
      <c r="AP12" s="11"/>
      <c r="AQ12" s="206"/>
      <c r="AR12" s="174"/>
      <c r="AS12" s="170"/>
      <c r="AT12" s="11"/>
      <c r="AU12" s="11"/>
      <c r="AV12" s="11"/>
      <c r="AW12" s="11"/>
      <c r="AX12" s="11"/>
    </row>
    <row r="13" spans="2:50">
      <c r="B13" s="964" t="s">
        <v>307</v>
      </c>
      <c r="C13" s="1511" t="s">
        <v>478</v>
      </c>
      <c r="D13" s="1731" t="s">
        <v>562</v>
      </c>
      <c r="E13" s="846" t="s">
        <v>150</v>
      </c>
      <c r="F13" s="465">
        <v>21.25</v>
      </c>
      <c r="G13" s="507">
        <v>17</v>
      </c>
      <c r="H13" s="812" t="s">
        <v>269</v>
      </c>
      <c r="I13" s="813">
        <v>1.1299999999999999</v>
      </c>
      <c r="J13" s="817">
        <v>1.1299999999999999</v>
      </c>
      <c r="K13" s="705" t="s">
        <v>104</v>
      </c>
      <c r="L13" s="473">
        <v>5.81</v>
      </c>
      <c r="M13" s="474">
        <v>5.81</v>
      </c>
      <c r="O13" s="1140" t="s">
        <v>123</v>
      </c>
      <c r="P13" s="1097">
        <f>L14</f>
        <v>0.15</v>
      </c>
      <c r="Q13" s="1210">
        <f>M14</f>
        <v>0.15</v>
      </c>
      <c r="R13" s="11"/>
      <c r="S13" s="908" t="s">
        <v>228</v>
      </c>
      <c r="T13" s="1097">
        <f>L15</f>
        <v>0.5</v>
      </c>
      <c r="U13" s="1210">
        <f>M15</f>
        <v>0.5</v>
      </c>
      <c r="V13" s="11"/>
      <c r="W13" s="1099" t="s">
        <v>439</v>
      </c>
      <c r="X13" s="1097">
        <f>I13</f>
        <v>1.1299999999999999</v>
      </c>
      <c r="Y13" s="1149">
        <f>J13</f>
        <v>1.1299999999999999</v>
      </c>
      <c r="Z13" s="189"/>
      <c r="AA13" s="61"/>
      <c r="AB13" s="7"/>
      <c r="AC13" s="17"/>
      <c r="AD13" s="189"/>
      <c r="AE13" s="206"/>
      <c r="AF13" s="174"/>
      <c r="AG13" s="157"/>
      <c r="AH13" s="189"/>
      <c r="AI13" s="186"/>
      <c r="AK13" s="44"/>
      <c r="AL13" s="11"/>
      <c r="AM13" s="11"/>
      <c r="AN13" s="11"/>
      <c r="AO13" s="11"/>
      <c r="AP13" s="11"/>
      <c r="AQ13" s="210"/>
      <c r="AR13" s="174"/>
      <c r="AS13" s="170"/>
      <c r="AT13" s="11"/>
      <c r="AU13" s="11"/>
      <c r="AV13" s="11"/>
      <c r="AW13" s="11"/>
      <c r="AX13" s="11"/>
    </row>
    <row r="14" spans="2:50" ht="12" customHeight="1">
      <c r="B14" s="977"/>
      <c r="C14" s="576" t="s">
        <v>479</v>
      </c>
      <c r="D14" s="1470"/>
      <c r="E14" s="514" t="s">
        <v>65</v>
      </c>
      <c r="F14" s="465">
        <v>21.4</v>
      </c>
      <c r="G14" s="507">
        <v>16</v>
      </c>
      <c r="H14" s="812" t="s">
        <v>110</v>
      </c>
      <c r="I14" s="813">
        <v>8.0000000000000002E-3</v>
      </c>
      <c r="J14" s="817">
        <v>8.0000000000000002E-3</v>
      </c>
      <c r="K14" s="705" t="s">
        <v>373</v>
      </c>
      <c r="L14" s="473">
        <v>0.15</v>
      </c>
      <c r="M14" s="474">
        <v>0.15</v>
      </c>
      <c r="O14" s="1140" t="s">
        <v>180</v>
      </c>
      <c r="P14" s="1097">
        <f>F20</f>
        <v>26.6</v>
      </c>
      <c r="Q14" s="1210">
        <f>G20</f>
        <v>26.6</v>
      </c>
      <c r="R14" s="11"/>
      <c r="S14" s="908" t="s">
        <v>229</v>
      </c>
      <c r="T14" s="1097">
        <f>I14</f>
        <v>8.0000000000000002E-3</v>
      </c>
      <c r="U14" s="1210">
        <f>J14</f>
        <v>8.0000000000000002E-3</v>
      </c>
      <c r="V14" s="11"/>
      <c r="W14" s="1099" t="s">
        <v>440</v>
      </c>
      <c r="X14" s="1097">
        <f>F13</f>
        <v>21.25</v>
      </c>
      <c r="Y14" s="1149">
        <f>G13</f>
        <v>17</v>
      </c>
      <c r="Z14" s="189"/>
      <c r="AA14" s="206"/>
      <c r="AB14" s="174"/>
      <c r="AC14" s="158"/>
      <c r="AD14" s="189"/>
      <c r="AE14" s="206"/>
      <c r="AF14" s="174"/>
      <c r="AG14" s="158"/>
      <c r="AH14" s="189"/>
      <c r="AI14" s="174"/>
      <c r="AK14" s="44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2:50" ht="15.75">
      <c r="B15" s="1732" t="s">
        <v>232</v>
      </c>
      <c r="C15" s="1467" t="s">
        <v>350</v>
      </c>
      <c r="D15" s="1032">
        <v>105</v>
      </c>
      <c r="E15" s="514" t="s">
        <v>92</v>
      </c>
      <c r="F15" s="465">
        <v>10</v>
      </c>
      <c r="G15" s="507">
        <v>8</v>
      </c>
      <c r="H15" s="812" t="s">
        <v>75</v>
      </c>
      <c r="I15" s="813">
        <v>0.4</v>
      </c>
      <c r="J15" s="817">
        <v>0.4</v>
      </c>
      <c r="K15" s="705" t="s">
        <v>253</v>
      </c>
      <c r="L15" s="473">
        <v>0.5</v>
      </c>
      <c r="M15" s="474">
        <v>0.5</v>
      </c>
      <c r="O15" s="724" t="s">
        <v>65</v>
      </c>
      <c r="P15" s="1097">
        <f>F14</f>
        <v>21.4</v>
      </c>
      <c r="Q15" s="1210">
        <f>G14</f>
        <v>16</v>
      </c>
      <c r="R15" s="11"/>
      <c r="S15" s="863" t="s">
        <v>142</v>
      </c>
      <c r="T15" s="922"/>
      <c r="U15" s="922"/>
      <c r="V15" s="11"/>
      <c r="W15" s="1099" t="s">
        <v>113</v>
      </c>
      <c r="X15" s="1097">
        <f>F16+L16</f>
        <v>17.100000000000001</v>
      </c>
      <c r="Y15" s="1149">
        <f>G16+M16</f>
        <v>14</v>
      </c>
      <c r="Z15" s="189"/>
      <c r="AA15" s="206"/>
      <c r="AB15" s="174"/>
      <c r="AC15" s="158"/>
      <c r="AD15" s="189"/>
      <c r="AE15" s="206"/>
      <c r="AF15" s="174"/>
      <c r="AG15" s="158"/>
      <c r="AH15" s="189"/>
      <c r="AI15" s="174"/>
      <c r="AK15" s="44"/>
      <c r="AL15" s="11"/>
      <c r="AM15" s="211"/>
      <c r="AN15" s="189"/>
      <c r="AO15" s="205"/>
      <c r="AP15" s="11"/>
      <c r="AQ15" s="211"/>
      <c r="AR15" s="174"/>
      <c r="AS15" s="205"/>
      <c r="AT15" s="11"/>
      <c r="AU15" s="11"/>
      <c r="AV15" s="11"/>
      <c r="AW15" s="11"/>
      <c r="AX15" s="11"/>
    </row>
    <row r="16" spans="2:50">
      <c r="B16" s="785" t="s">
        <v>291</v>
      </c>
      <c r="C16" s="786" t="s">
        <v>290</v>
      </c>
      <c r="D16" s="685">
        <v>200</v>
      </c>
      <c r="E16" s="514" t="s">
        <v>197</v>
      </c>
      <c r="F16" s="465">
        <v>9.6</v>
      </c>
      <c r="G16" s="507">
        <v>8</v>
      </c>
      <c r="H16" s="812" t="s">
        <v>106</v>
      </c>
      <c r="I16" s="802">
        <v>160</v>
      </c>
      <c r="J16" s="844">
        <v>160</v>
      </c>
      <c r="K16" s="705" t="s">
        <v>197</v>
      </c>
      <c r="L16" s="465">
        <v>7.5</v>
      </c>
      <c r="M16" s="474">
        <v>6</v>
      </c>
      <c r="O16" s="1142" t="s">
        <v>390</v>
      </c>
      <c r="P16" s="1096">
        <f>F12+F13+F15+F16+F18+I13+I21+L16+L17</f>
        <v>219.12499999999997</v>
      </c>
      <c r="Q16" s="1138">
        <f>Y18</f>
        <v>153.70999999999998</v>
      </c>
      <c r="R16" s="11"/>
      <c r="S16" s="11"/>
      <c r="T16" s="11"/>
      <c r="U16" s="11"/>
      <c r="V16" s="11"/>
      <c r="W16" s="1099" t="s">
        <v>92</v>
      </c>
      <c r="X16" s="1097">
        <f>F15+L17</f>
        <v>16.975000000000001</v>
      </c>
      <c r="Y16" s="1149">
        <f>G15+M17</f>
        <v>13.58</v>
      </c>
      <c r="Z16" s="189"/>
      <c r="AA16" s="293"/>
      <c r="AB16" s="56"/>
      <c r="AC16" s="11"/>
      <c r="AD16" s="189"/>
      <c r="AE16" s="210"/>
      <c r="AF16" s="174"/>
      <c r="AG16" s="158"/>
      <c r="AH16" s="189"/>
      <c r="AI16" s="186"/>
      <c r="AK16" s="43"/>
      <c r="AL16" s="11"/>
      <c r="AM16" s="223"/>
      <c r="AN16" s="174"/>
      <c r="AO16" s="809"/>
      <c r="AP16" s="11"/>
      <c r="AQ16" s="218"/>
      <c r="AR16" s="201"/>
      <c r="AS16" s="201"/>
      <c r="AT16" s="11"/>
      <c r="AU16" s="11"/>
      <c r="AV16" s="11"/>
      <c r="AW16" s="11"/>
      <c r="AX16" s="11"/>
    </row>
    <row r="17" spans="2:50" ht="15.75">
      <c r="B17" s="986" t="s">
        <v>10</v>
      </c>
      <c r="C17" s="786" t="s">
        <v>11</v>
      </c>
      <c r="D17" s="685">
        <v>50</v>
      </c>
      <c r="E17" s="406" t="s">
        <v>107</v>
      </c>
      <c r="F17" s="412">
        <v>4</v>
      </c>
      <c r="G17" s="396">
        <v>4</v>
      </c>
      <c r="H17" s="1109" t="s">
        <v>124</v>
      </c>
      <c r="I17" s="813">
        <v>3</v>
      </c>
      <c r="J17" s="817">
        <v>3</v>
      </c>
      <c r="K17" s="705" t="s">
        <v>92</v>
      </c>
      <c r="L17" s="465">
        <v>6.9749999999999996</v>
      </c>
      <c r="M17" s="474">
        <v>5.58</v>
      </c>
      <c r="O17" s="1143" t="s">
        <v>98</v>
      </c>
      <c r="P17" s="1097">
        <f>D19</f>
        <v>80</v>
      </c>
      <c r="Q17" s="1217">
        <f>D19</f>
        <v>80</v>
      </c>
      <c r="R17" s="11"/>
      <c r="S17" s="11"/>
      <c r="T17" s="11"/>
      <c r="U17" s="11"/>
      <c r="V17" s="11"/>
      <c r="W17" s="1099" t="s">
        <v>100</v>
      </c>
      <c r="X17" s="1097">
        <f>F12</f>
        <v>40</v>
      </c>
      <c r="Y17" s="1150">
        <f>G12</f>
        <v>32</v>
      </c>
      <c r="Z17" s="189"/>
      <c r="AA17" s="211"/>
      <c r="AB17" s="189"/>
      <c r="AC17" s="205"/>
      <c r="AD17" s="189"/>
      <c r="AE17" s="293"/>
      <c r="AF17" s="205"/>
      <c r="AG17" s="797"/>
      <c r="AH17" s="189"/>
      <c r="AI17" s="186"/>
      <c r="AK17" s="63"/>
      <c r="AL17" s="11"/>
      <c r="AM17" s="206"/>
      <c r="AN17" s="174"/>
      <c r="AO17" s="158"/>
      <c r="AP17" s="11"/>
      <c r="AQ17" s="206"/>
      <c r="AR17" s="174"/>
      <c r="AS17" s="158"/>
      <c r="AT17" s="11"/>
      <c r="AU17" s="11"/>
      <c r="AV17" s="11"/>
      <c r="AW17" s="20"/>
      <c r="AX17" s="66"/>
    </row>
    <row r="18" spans="2:50" ht="16.5" thickBot="1">
      <c r="B18" s="986" t="s">
        <v>10</v>
      </c>
      <c r="C18" s="786" t="s">
        <v>16</v>
      </c>
      <c r="D18" s="685">
        <v>20</v>
      </c>
      <c r="E18" s="406" t="s">
        <v>137</v>
      </c>
      <c r="F18" s="395">
        <v>6</v>
      </c>
      <c r="G18" s="396">
        <v>6</v>
      </c>
      <c r="H18" s="1110"/>
      <c r="K18" s="705" t="s">
        <v>127</v>
      </c>
      <c r="L18" s="471" t="s">
        <v>351</v>
      </c>
      <c r="M18" s="474">
        <v>3.31</v>
      </c>
      <c r="O18" s="1143" t="s">
        <v>231</v>
      </c>
      <c r="P18" s="1097">
        <f>L12</f>
        <v>129.63999999999999</v>
      </c>
      <c r="Q18" s="1210">
        <f>M12</f>
        <v>105</v>
      </c>
      <c r="R18" s="11"/>
      <c r="S18" s="11"/>
      <c r="T18" s="11"/>
      <c r="U18" s="11"/>
      <c r="V18" s="11"/>
      <c r="W18" s="1100" t="s">
        <v>391</v>
      </c>
      <c r="X18" s="1115">
        <f>SUM(X11:X17)</f>
        <v>219.125</v>
      </c>
      <c r="Y18" s="1169">
        <f>SUM(Y11:Y17)</f>
        <v>153.70999999999998</v>
      </c>
      <c r="Z18" s="189"/>
      <c r="AA18" s="223"/>
      <c r="AB18" s="174"/>
      <c r="AC18" s="809"/>
      <c r="AD18" s="189"/>
      <c r="AE18" s="211"/>
      <c r="AF18" s="174"/>
      <c r="AG18" s="797"/>
      <c r="AH18" s="189"/>
      <c r="AI18" s="242"/>
      <c r="AK18" s="44"/>
      <c r="AL18" s="11"/>
      <c r="AM18" s="1199"/>
      <c r="AN18" s="1200"/>
      <c r="AO18" s="1201"/>
      <c r="AP18" s="11"/>
      <c r="AQ18" s="206"/>
      <c r="AR18" s="174"/>
      <c r="AS18" s="170"/>
      <c r="AT18" s="122"/>
      <c r="AU18" s="123"/>
      <c r="AV18" s="123"/>
      <c r="AW18" s="7"/>
      <c r="AX18" s="7"/>
    </row>
    <row r="19" spans="2:50" ht="15.75" thickBot="1">
      <c r="B19" s="1510" t="s">
        <v>13</v>
      </c>
      <c r="C19" s="786" t="s">
        <v>262</v>
      </c>
      <c r="D19" s="685">
        <v>80</v>
      </c>
      <c r="E19" s="619" t="s">
        <v>332</v>
      </c>
      <c r="F19" s="53"/>
      <c r="G19" s="53"/>
      <c r="H19" s="53"/>
      <c r="I19" s="53"/>
      <c r="J19" s="68"/>
      <c r="K19" s="705" t="s">
        <v>75</v>
      </c>
      <c r="L19" s="465">
        <v>0.5</v>
      </c>
      <c r="M19" s="474">
        <v>0.5</v>
      </c>
      <c r="O19" s="1140" t="s">
        <v>82</v>
      </c>
      <c r="P19" s="1111">
        <f>L22</f>
        <v>211</v>
      </c>
      <c r="Q19" s="1213">
        <f>M22</f>
        <v>200</v>
      </c>
      <c r="R19" s="11"/>
      <c r="S19" s="11"/>
      <c r="T19" s="11"/>
      <c r="U19" s="11"/>
      <c r="V19" s="11"/>
      <c r="W19" s="11"/>
      <c r="X19" s="11"/>
      <c r="Y19" s="100"/>
      <c r="Z19" s="189"/>
      <c r="AA19" s="206"/>
      <c r="AB19" s="174"/>
      <c r="AC19" s="158"/>
      <c r="AD19" s="189"/>
      <c r="AE19" s="1191"/>
      <c r="AF19" s="21"/>
      <c r="AG19" s="33"/>
      <c r="AH19" s="189"/>
      <c r="AI19" s="189"/>
      <c r="AK19" s="11"/>
      <c r="AL19" s="11"/>
      <c r="AM19" s="206"/>
      <c r="AN19" s="174"/>
      <c r="AO19" s="170"/>
      <c r="AP19" s="11"/>
      <c r="AQ19" s="206"/>
      <c r="AR19" s="174"/>
      <c r="AS19" s="158"/>
      <c r="AT19" s="124"/>
      <c r="AU19" s="123"/>
      <c r="AV19" s="123"/>
      <c r="AW19" s="7"/>
      <c r="AX19" s="7"/>
    </row>
    <row r="20" spans="2:50" ht="15.75" thickBot="1">
      <c r="B20" s="176"/>
      <c r="C20" s="179"/>
      <c r="D20" s="175"/>
      <c r="E20" s="252" t="s">
        <v>89</v>
      </c>
      <c r="F20" s="251">
        <v>26.6</v>
      </c>
      <c r="G20" s="266">
        <v>26.6</v>
      </c>
      <c r="H20" s="78" t="s">
        <v>305</v>
      </c>
      <c r="I20" s="620"/>
      <c r="J20" s="306"/>
      <c r="K20" s="705" t="s">
        <v>116</v>
      </c>
      <c r="L20" s="465">
        <v>8.65</v>
      </c>
      <c r="M20" s="474">
        <v>8.65</v>
      </c>
      <c r="O20" s="1140" t="s">
        <v>91</v>
      </c>
      <c r="P20" s="1097">
        <f>I17</f>
        <v>3</v>
      </c>
      <c r="Q20" s="1210">
        <f>J17</f>
        <v>3</v>
      </c>
      <c r="R20" s="11"/>
      <c r="S20" s="11"/>
      <c r="T20" s="11"/>
      <c r="U20" s="11"/>
      <c r="V20" s="11"/>
      <c r="W20" s="11"/>
      <c r="X20" s="11"/>
      <c r="Y20" s="100"/>
      <c r="Z20" s="189"/>
      <c r="AA20" s="1199"/>
      <c r="AB20" s="1200"/>
      <c r="AC20" s="1201"/>
      <c r="AD20" s="189"/>
      <c r="AE20" s="206"/>
      <c r="AF20" s="174"/>
      <c r="AG20" s="158"/>
      <c r="AH20" s="189"/>
      <c r="AI20" s="189"/>
      <c r="AK20" s="44"/>
      <c r="AL20" s="11"/>
      <c r="AM20" s="209"/>
      <c r="AN20" s="174"/>
      <c r="AO20" s="158"/>
      <c r="AP20" s="11"/>
      <c r="AQ20" s="206"/>
      <c r="AR20" s="174"/>
      <c r="AS20" s="170"/>
      <c r="AT20" s="122"/>
      <c r="AU20" s="123"/>
      <c r="AV20" s="123"/>
      <c r="AW20" s="7"/>
      <c r="AX20" s="7"/>
    </row>
    <row r="21" spans="2:50" ht="15.75" thickBot="1">
      <c r="B21" s="176"/>
      <c r="C21" s="179"/>
      <c r="D21" s="175"/>
      <c r="E21" s="514" t="s">
        <v>107</v>
      </c>
      <c r="F21" s="465">
        <v>4</v>
      </c>
      <c r="G21" s="515">
        <v>4</v>
      </c>
      <c r="H21" s="618" t="s">
        <v>306</v>
      </c>
      <c r="I21" s="476">
        <v>116.67</v>
      </c>
      <c r="J21" s="565">
        <v>70</v>
      </c>
      <c r="K21" s="789" t="s">
        <v>290</v>
      </c>
      <c r="L21" s="787"/>
      <c r="M21" s="788"/>
      <c r="O21" s="1140" t="s">
        <v>107</v>
      </c>
      <c r="P21" s="1097">
        <f>F17+F21</f>
        <v>8</v>
      </c>
      <c r="Q21" s="1210">
        <f>G17+G21</f>
        <v>8</v>
      </c>
      <c r="R21" s="11"/>
      <c r="S21" s="11"/>
      <c r="T21" s="11"/>
      <c r="U21" s="11"/>
      <c r="V21" s="11"/>
      <c r="W21" s="11"/>
      <c r="X21" s="11"/>
      <c r="Y21" s="100"/>
      <c r="Z21" s="189"/>
      <c r="AA21" s="206"/>
      <c r="AB21" s="174"/>
      <c r="AC21" s="158"/>
      <c r="AD21" s="189"/>
      <c r="AE21" s="206"/>
      <c r="AF21" s="174"/>
      <c r="AG21" s="158"/>
      <c r="AH21" s="189"/>
      <c r="AI21" s="189"/>
      <c r="AK21" s="11"/>
      <c r="AL21" s="11"/>
      <c r="AM21" s="209"/>
      <c r="AN21" s="174"/>
      <c r="AO21" s="158"/>
      <c r="AP21" s="11"/>
      <c r="AQ21" s="206"/>
      <c r="AR21" s="174"/>
      <c r="AS21" s="170"/>
      <c r="AT21" s="122"/>
      <c r="AU21" s="123"/>
      <c r="AV21" s="123"/>
      <c r="AW21" s="11"/>
      <c r="AX21" s="11"/>
    </row>
    <row r="22" spans="2:50" ht="16.5" thickBot="1">
      <c r="B22" s="177"/>
      <c r="C22" s="379"/>
      <c r="D22" s="178"/>
      <c r="E22" s="383" t="s">
        <v>75</v>
      </c>
      <c r="F22" s="538">
        <v>0.5</v>
      </c>
      <c r="G22" s="621">
        <v>0.5</v>
      </c>
      <c r="H22" s="187"/>
      <c r="I22" s="187"/>
      <c r="J22" s="178"/>
      <c r="K22" s="798" t="s">
        <v>82</v>
      </c>
      <c r="L22" s="799">
        <v>211</v>
      </c>
      <c r="M22" s="800">
        <v>200</v>
      </c>
      <c r="O22" s="1140" t="s">
        <v>116</v>
      </c>
      <c r="P22" s="1097">
        <f>L20</f>
        <v>8.65</v>
      </c>
      <c r="Q22" s="1210">
        <f>M20</f>
        <v>8.65</v>
      </c>
      <c r="R22" s="41"/>
      <c r="S22" s="41"/>
      <c r="T22" s="41"/>
      <c r="U22" s="41"/>
      <c r="V22" s="41"/>
      <c r="W22" s="41"/>
      <c r="X22" s="41"/>
      <c r="Y22" s="103"/>
      <c r="Z22" s="189"/>
      <c r="AA22" s="209"/>
      <c r="AB22" s="174"/>
      <c r="AC22" s="158"/>
      <c r="AD22" s="189"/>
      <c r="AE22" s="206"/>
      <c r="AF22" s="174"/>
      <c r="AG22" s="158"/>
      <c r="AH22" s="189"/>
      <c r="AI22" s="337"/>
      <c r="AK22" s="11"/>
      <c r="AL22" s="11"/>
      <c r="AM22" s="349"/>
      <c r="AN22" s="174"/>
      <c r="AO22" s="158"/>
      <c r="AP22" s="11"/>
      <c r="AQ22" s="206"/>
      <c r="AR22" s="174"/>
      <c r="AS22" s="170"/>
      <c r="AT22" s="122"/>
      <c r="AU22" s="123"/>
      <c r="AV22" s="123"/>
      <c r="AW22" s="11"/>
      <c r="AX22" s="11"/>
    </row>
    <row r="23" spans="2:50" ht="16.5" thickBot="1">
      <c r="C23" s="238"/>
      <c r="H23" s="174"/>
      <c r="I23" s="170"/>
      <c r="J23" s="298"/>
      <c r="W23" s="30"/>
      <c r="X23" s="30"/>
      <c r="Y23" s="1101"/>
      <c r="Z23" s="189"/>
      <c r="AA23" s="209"/>
      <c r="AB23" s="174"/>
      <c r="AC23" s="158"/>
      <c r="AD23" s="314"/>
      <c r="AE23" s="206"/>
      <c r="AF23" s="174"/>
      <c r="AG23" s="158"/>
      <c r="AH23" s="189"/>
      <c r="AI23" s="337"/>
      <c r="AK23" s="11"/>
      <c r="AL23" s="11"/>
      <c r="AM23" s="11"/>
      <c r="AN23" s="11"/>
      <c r="AO23" s="11"/>
      <c r="AP23" s="11"/>
      <c r="AQ23" s="210"/>
      <c r="AR23" s="174"/>
      <c r="AS23" s="170"/>
      <c r="AT23" s="122"/>
      <c r="AU23" s="123"/>
      <c r="AV23" s="125"/>
      <c r="AW23" s="11"/>
      <c r="AX23" s="11"/>
    </row>
    <row r="24" spans="2:50" ht="16.5" thickBot="1">
      <c r="B24" s="1718" t="s">
        <v>559</v>
      </c>
      <c r="C24" s="238"/>
      <c r="H24" s="189"/>
      <c r="I24" s="189"/>
      <c r="J24" s="189"/>
      <c r="O24" s="1104" t="s">
        <v>233</v>
      </c>
      <c r="P24" s="1103"/>
      <c r="Q24" s="1103"/>
      <c r="R24" s="1168"/>
      <c r="S24" s="53"/>
      <c r="T24" s="53"/>
      <c r="U24" s="53"/>
      <c r="V24" s="53"/>
      <c r="W24" s="53"/>
      <c r="X24" s="53"/>
      <c r="Y24" s="68"/>
      <c r="AA24" s="349"/>
      <c r="AB24" s="174"/>
      <c r="AC24" s="158"/>
      <c r="AD24" s="189"/>
      <c r="AE24" s="206"/>
      <c r="AF24" s="174"/>
      <c r="AG24" s="158"/>
      <c r="AH24" s="189"/>
      <c r="AI24" s="337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7"/>
      <c r="AU24" s="11"/>
      <c r="AV24" s="11"/>
      <c r="AW24" s="126"/>
      <c r="AX24" s="66"/>
    </row>
    <row r="25" spans="2:50" ht="16.5" thickBot="1">
      <c r="B25" s="644"/>
      <c r="C25" s="1717" t="s">
        <v>233</v>
      </c>
      <c r="D25" s="313"/>
      <c r="E25" s="346" t="s">
        <v>204</v>
      </c>
      <c r="F25" s="200"/>
      <c r="G25" s="200"/>
      <c r="H25" s="203" t="s">
        <v>284</v>
      </c>
      <c r="I25" s="217"/>
      <c r="J25" s="217"/>
      <c r="K25" s="53" t="s">
        <v>135</v>
      </c>
      <c r="L25" s="53"/>
      <c r="M25" s="68"/>
      <c r="O25" s="1091" t="s">
        <v>154</v>
      </c>
      <c r="P25" s="1092" t="s">
        <v>155</v>
      </c>
      <c r="Q25" s="1093" t="s">
        <v>156</v>
      </c>
      <c r="R25" s="97"/>
      <c r="S25" s="1094" t="s">
        <v>154</v>
      </c>
      <c r="T25" s="1094" t="s">
        <v>155</v>
      </c>
      <c r="U25" s="1095" t="s">
        <v>156</v>
      </c>
      <c r="V25" s="97"/>
      <c r="W25" s="1094" t="s">
        <v>154</v>
      </c>
      <c r="X25" s="1094" t="s">
        <v>155</v>
      </c>
      <c r="Y25" s="1095" t="s">
        <v>156</v>
      </c>
      <c r="AA25" s="692"/>
      <c r="AB25" s="189"/>
      <c r="AC25" s="242"/>
      <c r="AD25" s="189"/>
      <c r="AE25" s="206"/>
      <c r="AF25" s="174"/>
      <c r="AG25" s="158"/>
      <c r="AH25" s="189"/>
      <c r="AI25" s="189"/>
      <c r="AM25" s="211"/>
      <c r="AN25" s="189"/>
      <c r="AO25" s="189"/>
      <c r="AP25" s="11"/>
      <c r="AQ25" s="211"/>
      <c r="AR25" s="189"/>
      <c r="AS25" s="205"/>
      <c r="AT25" s="11"/>
      <c r="AU25" s="11"/>
      <c r="AV25" s="11"/>
      <c r="AW25" s="66"/>
      <c r="AX25" s="127"/>
    </row>
    <row r="26" spans="2:50" ht="16.5" thickBot="1">
      <c r="B26" s="411" t="s">
        <v>352</v>
      </c>
      <c r="C26" s="374" t="s">
        <v>204</v>
      </c>
      <c r="D26" s="667">
        <v>200</v>
      </c>
      <c r="E26" s="340" t="s">
        <v>154</v>
      </c>
      <c r="F26" s="320" t="s">
        <v>155</v>
      </c>
      <c r="G26" s="321" t="s">
        <v>156</v>
      </c>
      <c r="H26" s="452" t="s">
        <v>154</v>
      </c>
      <c r="I26" s="318" t="s">
        <v>155</v>
      </c>
      <c r="J26" s="342" t="s">
        <v>156</v>
      </c>
      <c r="K26" s="452" t="s">
        <v>154</v>
      </c>
      <c r="L26" s="318" t="s">
        <v>155</v>
      </c>
      <c r="M26" s="342" t="s">
        <v>156</v>
      </c>
      <c r="O26" s="1142" t="s">
        <v>434</v>
      </c>
      <c r="P26" s="1096">
        <f>D32</f>
        <v>20</v>
      </c>
      <c r="Q26" s="1216">
        <f>D32</f>
        <v>20</v>
      </c>
      <c r="R26" s="11"/>
      <c r="S26" s="914" t="s">
        <v>75</v>
      </c>
      <c r="T26" s="1096">
        <f>F32+L31</f>
        <v>0.89999999999999991</v>
      </c>
      <c r="U26" s="1216">
        <f>G32+M31</f>
        <v>0.89999999999999991</v>
      </c>
      <c r="V26" s="11"/>
      <c r="W26" s="1148" t="s">
        <v>435</v>
      </c>
      <c r="X26" s="162"/>
      <c r="Y26" s="163"/>
      <c r="Z26" s="11"/>
      <c r="AA26" s="211"/>
      <c r="AB26" s="189"/>
      <c r="AC26" s="189"/>
      <c r="AD26" s="189"/>
      <c r="AE26" s="210"/>
      <c r="AF26" s="174"/>
      <c r="AG26" s="158"/>
      <c r="AH26" s="189"/>
      <c r="AI26" s="189"/>
      <c r="AM26" s="137"/>
      <c r="AN26" s="7"/>
      <c r="AO26" s="823"/>
      <c r="AP26" s="11"/>
      <c r="AQ26" s="223"/>
      <c r="AR26" s="201"/>
      <c r="AS26" s="157"/>
      <c r="AT26" s="11"/>
      <c r="AU26" s="11"/>
      <c r="AV26" s="11"/>
      <c r="AW26" s="11"/>
      <c r="AX26" s="11"/>
    </row>
    <row r="27" spans="2:50">
      <c r="B27" s="378" t="s">
        <v>283</v>
      </c>
      <c r="C27" s="376" t="s">
        <v>282</v>
      </c>
      <c r="D27" s="669" t="s">
        <v>348</v>
      </c>
      <c r="E27" s="252" t="s">
        <v>371</v>
      </c>
      <c r="F27" s="260">
        <v>20</v>
      </c>
      <c r="G27" s="270">
        <v>20</v>
      </c>
      <c r="H27" s="253" t="s">
        <v>270</v>
      </c>
      <c r="I27" s="556">
        <v>122.67</v>
      </c>
      <c r="J27" s="557">
        <v>86</v>
      </c>
      <c r="K27" s="81" t="s">
        <v>124</v>
      </c>
      <c r="L27" s="556">
        <v>4.9000000000000004</v>
      </c>
      <c r="M27" s="557">
        <v>4.9000000000000004</v>
      </c>
      <c r="O27" s="1140" t="s">
        <v>436</v>
      </c>
      <c r="P27" s="1097">
        <f>D31</f>
        <v>50</v>
      </c>
      <c r="Q27" s="1211">
        <f>D31</f>
        <v>50</v>
      </c>
      <c r="R27" s="11"/>
      <c r="S27" s="908" t="s">
        <v>229</v>
      </c>
      <c r="T27" s="1097">
        <f>F31+L30</f>
        <v>8.3999999999999995E-3</v>
      </c>
      <c r="U27" s="1170">
        <f>G31+M30</f>
        <v>8.3999999999999995E-3</v>
      </c>
      <c r="V27" s="11"/>
      <c r="W27" s="910" t="s">
        <v>442</v>
      </c>
      <c r="X27" s="1097">
        <f>L40</f>
        <v>84.7</v>
      </c>
      <c r="Y27" s="1219">
        <f>M40</f>
        <v>55</v>
      </c>
      <c r="Z27" s="324"/>
      <c r="AA27" s="137"/>
      <c r="AB27" s="7"/>
      <c r="AC27" s="823"/>
      <c r="AD27" s="189"/>
      <c r="AE27" s="293"/>
      <c r="AF27" s="205"/>
      <c r="AG27" s="797"/>
      <c r="AH27" s="189"/>
      <c r="AI27" s="189"/>
      <c r="AM27" s="206"/>
      <c r="AN27" s="174"/>
      <c r="AO27" s="207"/>
      <c r="AP27" s="11"/>
      <c r="AQ27" s="822"/>
      <c r="AR27" s="7"/>
      <c r="AS27" s="17"/>
      <c r="AT27" s="11"/>
      <c r="AU27" s="11"/>
      <c r="AV27" s="11"/>
      <c r="AW27" s="11"/>
      <c r="AX27" s="11"/>
    </row>
    <row r="28" spans="2:50" ht="15.75">
      <c r="B28" s="870" t="s">
        <v>292</v>
      </c>
      <c r="C28" s="796" t="s">
        <v>483</v>
      </c>
      <c r="D28" s="1393" t="s">
        <v>384</v>
      </c>
      <c r="E28" s="705" t="s">
        <v>92</v>
      </c>
      <c r="F28" s="861">
        <v>10</v>
      </c>
      <c r="G28" s="1125">
        <v>8</v>
      </c>
      <c r="H28" s="846" t="s">
        <v>197</v>
      </c>
      <c r="I28" s="476">
        <v>20</v>
      </c>
      <c r="J28" s="475">
        <v>18</v>
      </c>
      <c r="K28" s="481" t="s">
        <v>145</v>
      </c>
      <c r="L28" s="476">
        <v>1.08</v>
      </c>
      <c r="M28" s="475">
        <v>1.08</v>
      </c>
      <c r="O28" s="1140" t="s">
        <v>104</v>
      </c>
      <c r="P28" s="1097">
        <f>L28</f>
        <v>1.08</v>
      </c>
      <c r="Q28" s="1217">
        <f>M28</f>
        <v>1.08</v>
      </c>
      <c r="R28" s="11"/>
      <c r="S28" s="972" t="s">
        <v>142</v>
      </c>
      <c r="T28" s="599">
        <f>I32</f>
        <v>12</v>
      </c>
      <c r="U28" s="1210">
        <f>J32</f>
        <v>12</v>
      </c>
      <c r="V28" s="11"/>
      <c r="W28" s="1099" t="s">
        <v>439</v>
      </c>
      <c r="X28" s="1097">
        <f>I29</f>
        <v>2</v>
      </c>
      <c r="Y28" s="1149">
        <f>J29</f>
        <v>2</v>
      </c>
      <c r="Z28" s="174"/>
      <c r="AA28" s="206"/>
      <c r="AB28" s="174"/>
      <c r="AC28" s="207"/>
      <c r="AD28" s="189"/>
      <c r="AE28" s="211"/>
      <c r="AF28" s="189"/>
      <c r="AG28" s="797"/>
      <c r="AH28" s="189"/>
      <c r="AI28" s="189"/>
      <c r="AM28" s="189"/>
      <c r="AN28" s="174"/>
      <c r="AO28" s="797"/>
      <c r="AP28" s="11"/>
      <c r="AQ28" s="11"/>
      <c r="AR28" s="160"/>
      <c r="AS28" s="4"/>
      <c r="AT28" s="11"/>
      <c r="AU28" s="11"/>
      <c r="AV28" s="11"/>
      <c r="AW28" s="11"/>
      <c r="AX28" s="11"/>
    </row>
    <row r="29" spans="2:50" ht="12" customHeight="1">
      <c r="B29" s="1736" t="s">
        <v>15</v>
      </c>
      <c r="C29" s="1737" t="s">
        <v>484</v>
      </c>
      <c r="D29" s="148"/>
      <c r="E29" s="705" t="s">
        <v>197</v>
      </c>
      <c r="F29" s="861">
        <v>9.6</v>
      </c>
      <c r="G29" s="1125">
        <v>8</v>
      </c>
      <c r="H29" s="1124" t="s">
        <v>281</v>
      </c>
      <c r="I29" s="637">
        <v>2</v>
      </c>
      <c r="J29" s="681">
        <v>2</v>
      </c>
      <c r="K29" s="356" t="s">
        <v>106</v>
      </c>
      <c r="L29" s="637">
        <v>13.8</v>
      </c>
      <c r="M29" s="681">
        <v>13.8</v>
      </c>
      <c r="O29" s="1140" t="s">
        <v>371</v>
      </c>
      <c r="P29" s="1097">
        <f>G27</f>
        <v>20</v>
      </c>
      <c r="Q29" s="1217">
        <f>G27</f>
        <v>20</v>
      </c>
      <c r="R29" s="11"/>
      <c r="S29" s="21"/>
      <c r="T29" s="1105"/>
      <c r="U29" s="66"/>
      <c r="V29" s="11"/>
      <c r="W29" s="1099" t="s">
        <v>113</v>
      </c>
      <c r="X29" s="1097">
        <f>F29+I28+L32</f>
        <v>34.36</v>
      </c>
      <c r="Y29" s="1221">
        <f>G29+J28+M32</f>
        <v>30</v>
      </c>
      <c r="Z29" s="174"/>
      <c r="AA29" s="189"/>
      <c r="AB29" s="174"/>
      <c r="AC29" s="797"/>
      <c r="AD29" s="189"/>
      <c r="AE29" s="206"/>
      <c r="AF29" s="174"/>
      <c r="AG29" s="158"/>
      <c r="AH29" s="189"/>
      <c r="AI29" s="189"/>
      <c r="AM29" s="61"/>
      <c r="AN29" s="7"/>
      <c r="AO29" s="17"/>
      <c r="AP29" s="11"/>
      <c r="AQ29" s="824"/>
      <c r="AR29" s="7"/>
      <c r="AS29" s="17"/>
      <c r="AT29" s="11"/>
      <c r="AU29" s="11"/>
      <c r="AV29" s="11"/>
      <c r="AW29" s="11"/>
      <c r="AX29" s="11"/>
    </row>
    <row r="30" spans="2:50" ht="15.75" customHeight="1">
      <c r="B30" s="769" t="s">
        <v>9</v>
      </c>
      <c r="C30" s="770" t="s">
        <v>254</v>
      </c>
      <c r="D30" s="588">
        <v>200</v>
      </c>
      <c r="E30" s="705" t="s">
        <v>107</v>
      </c>
      <c r="F30" s="861">
        <v>4</v>
      </c>
      <c r="G30" s="1125">
        <v>4</v>
      </c>
      <c r="H30" s="407" t="s">
        <v>105</v>
      </c>
      <c r="I30" s="617">
        <v>8</v>
      </c>
      <c r="J30" s="701">
        <v>8</v>
      </c>
      <c r="K30" s="792" t="s">
        <v>110</v>
      </c>
      <c r="L30" s="617">
        <v>4.0000000000000002E-4</v>
      </c>
      <c r="M30" s="701">
        <v>4.0000000000000002E-4</v>
      </c>
      <c r="O30" s="724" t="s">
        <v>65</v>
      </c>
      <c r="P30" s="1119">
        <f>L36</f>
        <v>128.69999999999999</v>
      </c>
      <c r="Q30" s="1218">
        <f>M36</f>
        <v>96.8</v>
      </c>
      <c r="R30" s="11"/>
      <c r="S30" s="7"/>
      <c r="T30" s="7"/>
      <c r="U30" s="11"/>
      <c r="V30" s="11"/>
      <c r="W30" s="1099" t="s">
        <v>92</v>
      </c>
      <c r="X30" s="1097">
        <f>F28</f>
        <v>10</v>
      </c>
      <c r="Y30" s="1149">
        <f>G28</f>
        <v>8</v>
      </c>
      <c r="Z30" s="174"/>
      <c r="AA30" s="61"/>
      <c r="AB30" s="7"/>
      <c r="AC30" s="17"/>
      <c r="AD30" s="189"/>
      <c r="AE30" s="822"/>
      <c r="AF30" s="7"/>
      <c r="AG30" s="17"/>
      <c r="AH30" s="189"/>
      <c r="AI30" s="189"/>
      <c r="AM30" s="60"/>
      <c r="AN30" s="7"/>
      <c r="AO30" s="17"/>
      <c r="AP30" s="11"/>
      <c r="AQ30" s="61"/>
      <c r="AR30" s="7"/>
      <c r="AS30" s="17"/>
      <c r="AT30" s="11"/>
      <c r="AU30" s="11"/>
      <c r="AV30" s="11"/>
      <c r="AW30" s="11"/>
      <c r="AX30" s="11"/>
    </row>
    <row r="31" spans="2:50" ht="12.75" customHeight="1">
      <c r="B31" s="1738" t="s">
        <v>10</v>
      </c>
      <c r="C31" s="171" t="s">
        <v>11</v>
      </c>
      <c r="D31" s="589">
        <v>50</v>
      </c>
      <c r="E31" s="706" t="s">
        <v>110</v>
      </c>
      <c r="F31" s="852">
        <v>8.0000000000000002E-3</v>
      </c>
      <c r="G31" s="853">
        <v>8.0000000000000002E-3</v>
      </c>
      <c r="H31" s="407" t="s">
        <v>127</v>
      </c>
      <c r="I31" s="512" t="s">
        <v>325</v>
      </c>
      <c r="J31" s="475">
        <v>4</v>
      </c>
      <c r="K31" s="481" t="s">
        <v>109</v>
      </c>
      <c r="L31" s="512">
        <v>0.2</v>
      </c>
      <c r="M31" s="475">
        <v>0.2</v>
      </c>
      <c r="O31" s="1142" t="s">
        <v>390</v>
      </c>
      <c r="P31" s="1120">
        <f>X31</f>
        <v>131.06</v>
      </c>
      <c r="Q31" s="1218">
        <f>Y31</f>
        <v>95</v>
      </c>
      <c r="R31" s="11"/>
      <c r="S31" s="11"/>
      <c r="T31" s="11"/>
      <c r="U31" s="11"/>
      <c r="V31" s="11"/>
      <c r="W31" s="1100" t="s">
        <v>391</v>
      </c>
      <c r="X31" s="1115">
        <f>SUM(X27:X30)</f>
        <v>131.06</v>
      </c>
      <c r="Y31" s="1169">
        <f>SUM(Y27:Y30)</f>
        <v>95</v>
      </c>
      <c r="Z31" s="632"/>
      <c r="AA31" s="60"/>
      <c r="AB31" s="7"/>
      <c r="AC31" s="17"/>
      <c r="AD31" s="189"/>
      <c r="AE31" s="11"/>
      <c r="AF31" s="160"/>
      <c r="AG31" s="4"/>
      <c r="AH31" s="189"/>
      <c r="AI31" s="189"/>
      <c r="AM31" s="206"/>
      <c r="AN31" s="174"/>
      <c r="AO31" s="157"/>
      <c r="AP31" s="11"/>
      <c r="AQ31" s="206"/>
      <c r="AR31" s="174"/>
      <c r="AS31" s="158"/>
      <c r="AT31" s="11"/>
      <c r="AU31" s="11"/>
      <c r="AV31" s="11"/>
      <c r="AW31" s="11"/>
      <c r="AX31" s="11"/>
    </row>
    <row r="32" spans="2:50" ht="15.75" customHeight="1">
      <c r="B32" s="855" t="s">
        <v>10</v>
      </c>
      <c r="C32" s="770" t="s">
        <v>16</v>
      </c>
      <c r="D32" s="588">
        <v>20</v>
      </c>
      <c r="E32" s="706" t="s">
        <v>109</v>
      </c>
      <c r="F32" s="1126">
        <v>0.7</v>
      </c>
      <c r="G32" s="1127">
        <v>0.7</v>
      </c>
      <c r="H32" s="846" t="s">
        <v>142</v>
      </c>
      <c r="I32" s="700">
        <v>12</v>
      </c>
      <c r="J32" s="702">
        <v>12</v>
      </c>
      <c r="K32" s="793" t="s">
        <v>141</v>
      </c>
      <c r="L32" s="700">
        <v>4.76</v>
      </c>
      <c r="M32" s="702">
        <v>4</v>
      </c>
      <c r="O32" s="1143" t="s">
        <v>98</v>
      </c>
      <c r="P32" s="1097">
        <f>D33</f>
        <v>80</v>
      </c>
      <c r="Q32" s="1217">
        <f>D33</f>
        <v>80</v>
      </c>
      <c r="R32" s="11"/>
      <c r="S32" s="11"/>
      <c r="T32" s="11"/>
      <c r="U32" s="11"/>
      <c r="V32" s="11"/>
      <c r="W32" s="11"/>
      <c r="X32" s="11"/>
      <c r="Y32" s="100"/>
      <c r="Z32" s="66"/>
      <c r="AA32" s="206"/>
      <c r="AB32" s="174"/>
      <c r="AC32" s="157"/>
      <c r="AD32" s="189"/>
      <c r="AE32" s="61"/>
      <c r="AF32" s="160"/>
      <c r="AG32" s="823"/>
      <c r="AH32" s="189"/>
      <c r="AI32" s="189"/>
      <c r="AM32" s="206"/>
      <c r="AN32" s="174"/>
      <c r="AO32" s="158"/>
      <c r="AP32" s="11"/>
      <c r="AQ32" s="206"/>
      <c r="AR32" s="174"/>
      <c r="AS32" s="158"/>
      <c r="AT32" s="11"/>
      <c r="AU32" s="11"/>
      <c r="AV32" s="11"/>
      <c r="AW32" s="11"/>
      <c r="AX32" s="11"/>
    </row>
    <row r="33" spans="2:57" ht="15.75" thickBot="1">
      <c r="B33" s="876" t="s">
        <v>13</v>
      </c>
      <c r="C33" s="770" t="s">
        <v>262</v>
      </c>
      <c r="D33" s="588">
        <v>80</v>
      </c>
      <c r="E33" s="806" t="s">
        <v>106</v>
      </c>
      <c r="F33" s="778">
        <v>200</v>
      </c>
      <c r="G33" s="1128">
        <v>200</v>
      </c>
      <c r="H33" s="407" t="s">
        <v>116</v>
      </c>
      <c r="I33" s="617">
        <v>4.8499999999999996</v>
      </c>
      <c r="J33" s="701">
        <v>4.8499999999999996</v>
      </c>
      <c r="K33" s="794" t="s">
        <v>107</v>
      </c>
      <c r="L33" s="617">
        <v>0.4</v>
      </c>
      <c r="M33" s="701">
        <v>0.4</v>
      </c>
      <c r="O33" s="1140" t="s">
        <v>444</v>
      </c>
      <c r="P33" s="1111">
        <f>D30</f>
        <v>200</v>
      </c>
      <c r="Q33" s="1210">
        <f>D30</f>
        <v>200</v>
      </c>
      <c r="R33" s="11"/>
      <c r="S33" s="11"/>
      <c r="T33" s="11"/>
      <c r="U33" s="11"/>
      <c r="V33" s="11"/>
      <c r="W33" s="11"/>
      <c r="X33" s="11"/>
      <c r="Y33" s="100"/>
      <c r="Z33" s="11"/>
      <c r="AA33" s="206"/>
      <c r="AB33" s="174"/>
      <c r="AC33" s="158"/>
      <c r="AD33" s="189"/>
      <c r="AE33" s="824"/>
      <c r="AF33" s="7"/>
      <c r="AG33" s="17"/>
      <c r="AH33" s="189"/>
      <c r="AI33" s="189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2:57" ht="16.5" thickBot="1">
      <c r="B34" s="176"/>
      <c r="C34" s="179"/>
      <c r="D34" s="189"/>
      <c r="E34" s="1129"/>
      <c r="F34" s="1122"/>
      <c r="G34" s="1130"/>
      <c r="H34" s="836"/>
      <c r="I34" s="570"/>
      <c r="J34" s="1123"/>
      <c r="K34" s="202" t="s">
        <v>293</v>
      </c>
      <c r="L34" s="510"/>
      <c r="M34" s="511"/>
      <c r="O34" s="1140" t="s">
        <v>445</v>
      </c>
      <c r="P34" s="1119">
        <f>I27</f>
        <v>122.67</v>
      </c>
      <c r="Q34" s="1210">
        <f>J27</f>
        <v>86</v>
      </c>
      <c r="R34" s="11"/>
      <c r="S34" s="11"/>
      <c r="T34" s="11"/>
      <c r="U34" s="11"/>
      <c r="V34" s="11"/>
      <c r="W34" s="11"/>
      <c r="X34" s="11"/>
      <c r="Y34" s="100"/>
      <c r="Z34" s="11"/>
      <c r="AA34" s="11"/>
      <c r="AB34" s="11"/>
      <c r="AC34" s="11"/>
      <c r="AD34" s="189"/>
      <c r="AE34" s="61"/>
      <c r="AF34" s="7"/>
      <c r="AG34" s="17"/>
      <c r="AH34" s="189"/>
      <c r="AI34" s="189"/>
      <c r="AM34" s="213"/>
      <c r="AN34" s="189"/>
      <c r="AO34" s="205"/>
      <c r="AP34" s="11"/>
      <c r="AQ34" s="213"/>
      <c r="AR34" s="189"/>
      <c r="AS34" s="189"/>
      <c r="AT34" s="11"/>
      <c r="AU34" s="11"/>
      <c r="AV34" s="11"/>
      <c r="AW34" s="11"/>
      <c r="AX34" s="11"/>
    </row>
    <row r="35" spans="2:57" ht="15" customHeight="1" thickBot="1">
      <c r="B35" s="176"/>
      <c r="C35" s="179"/>
      <c r="D35" s="189"/>
      <c r="E35" s="87"/>
      <c r="F35" s="11"/>
      <c r="G35" s="100"/>
      <c r="H35" s="11"/>
      <c r="I35" s="11"/>
      <c r="J35" s="100"/>
      <c r="K35" s="324" t="s">
        <v>154</v>
      </c>
      <c r="L35" s="318" t="s">
        <v>155</v>
      </c>
      <c r="M35" s="342" t="s">
        <v>156</v>
      </c>
      <c r="O35" s="1140" t="s">
        <v>82</v>
      </c>
      <c r="P35" s="1119">
        <f>I30+L37</f>
        <v>25.6</v>
      </c>
      <c r="Q35" s="1138">
        <f>J30+M37</f>
        <v>24.5</v>
      </c>
      <c r="R35" s="11"/>
      <c r="S35" s="11"/>
      <c r="T35" s="11"/>
      <c r="U35" s="11"/>
      <c r="V35" s="11"/>
      <c r="W35" s="11"/>
      <c r="X35" s="11"/>
      <c r="Y35" s="100"/>
      <c r="Z35" s="11"/>
      <c r="AA35" s="293"/>
      <c r="AB35" s="205"/>
      <c r="AC35" s="189"/>
      <c r="AD35" s="189"/>
      <c r="AE35" s="206"/>
      <c r="AF35" s="174"/>
      <c r="AG35" s="158"/>
      <c r="AH35" s="189"/>
      <c r="AI35" s="189"/>
      <c r="AM35" s="223"/>
      <c r="AN35" s="174"/>
      <c r="AO35" s="809"/>
      <c r="AP35" s="11"/>
      <c r="AQ35" s="223"/>
      <c r="AR35" s="174"/>
      <c r="AS35" s="201"/>
      <c r="AT35" s="11"/>
      <c r="AU35" s="11"/>
      <c r="AV35" s="11"/>
      <c r="AW35" s="11"/>
      <c r="AX35" s="11"/>
    </row>
    <row r="36" spans="2:57" ht="15.75">
      <c r="B36" s="176"/>
      <c r="C36" s="179"/>
      <c r="D36" s="189"/>
      <c r="E36" s="87"/>
      <c r="F36" s="11"/>
      <c r="G36" s="100"/>
      <c r="H36" s="11"/>
      <c r="I36" s="11"/>
      <c r="J36" s="100"/>
      <c r="K36" s="252" t="s">
        <v>65</v>
      </c>
      <c r="L36" s="256">
        <v>128.69999999999999</v>
      </c>
      <c r="M36" s="257">
        <v>96.8</v>
      </c>
      <c r="O36" s="1140" t="s">
        <v>91</v>
      </c>
      <c r="P36" s="1097">
        <f>L27</f>
        <v>4.9000000000000004</v>
      </c>
      <c r="Q36" s="1210">
        <f>M27</f>
        <v>4.9000000000000004</v>
      </c>
      <c r="R36" s="11"/>
      <c r="S36" s="11"/>
      <c r="T36" s="11"/>
      <c r="U36" s="11"/>
      <c r="V36" s="11"/>
      <c r="W36" s="11"/>
      <c r="X36" s="11"/>
      <c r="Y36" s="100"/>
      <c r="Z36" s="324"/>
      <c r="AA36" s="213"/>
      <c r="AB36" s="189"/>
      <c r="AC36" s="205"/>
      <c r="AD36" s="189"/>
      <c r="AE36" s="206"/>
      <c r="AF36" s="174"/>
      <c r="AG36" s="158"/>
      <c r="AH36" s="189"/>
      <c r="AI36" s="189"/>
      <c r="AM36" s="43"/>
      <c r="AN36" s="7"/>
      <c r="AO36" s="17"/>
      <c r="AP36" s="11"/>
      <c r="AQ36" s="210"/>
      <c r="AR36" s="174"/>
      <c r="AS36" s="170"/>
      <c r="AT36" s="11"/>
      <c r="AU36" s="11"/>
      <c r="AV36" s="11"/>
      <c r="AW36" s="11"/>
      <c r="AX36" s="11"/>
    </row>
    <row r="37" spans="2:57" ht="15.75">
      <c r="B37" s="176"/>
      <c r="C37" s="179"/>
      <c r="D37" s="189"/>
      <c r="E37" s="87"/>
      <c r="F37" s="11"/>
      <c r="G37" s="100"/>
      <c r="H37" s="11"/>
      <c r="I37" s="11"/>
      <c r="J37" s="100"/>
      <c r="K37" s="806" t="s">
        <v>105</v>
      </c>
      <c r="L37" s="802">
        <v>17.600000000000001</v>
      </c>
      <c r="M37" s="807">
        <v>16.5</v>
      </c>
      <c r="O37" s="1140" t="s">
        <v>107</v>
      </c>
      <c r="P37" s="1097">
        <f>F30+L33+L38</f>
        <v>7.7</v>
      </c>
      <c r="Q37" s="1210">
        <f>G30+M33+M38</f>
        <v>7.7</v>
      </c>
      <c r="R37" s="11"/>
      <c r="S37" s="11"/>
      <c r="T37" s="11"/>
      <c r="U37" s="11"/>
      <c r="V37" s="11"/>
      <c r="W37" s="11"/>
      <c r="X37" s="11"/>
      <c r="Y37" s="100"/>
      <c r="Z37" s="11"/>
      <c r="AA37" s="223"/>
      <c r="AB37" s="174"/>
      <c r="AC37" s="809"/>
      <c r="AD37" s="189"/>
      <c r="AE37" s="1249"/>
      <c r="AF37" s="11"/>
      <c r="AG37" s="11"/>
      <c r="AH37" s="189"/>
      <c r="AI37" s="189"/>
      <c r="AM37" s="206"/>
      <c r="AN37" s="174"/>
      <c r="AO37" s="158"/>
      <c r="AP37" s="11"/>
      <c r="AQ37" s="206"/>
      <c r="AR37" s="174"/>
      <c r="AS37" s="170"/>
      <c r="AT37" s="11"/>
      <c r="AU37" s="11"/>
      <c r="AV37" s="11"/>
      <c r="AW37" s="11"/>
      <c r="AX37" s="11"/>
    </row>
    <row r="38" spans="2:57" ht="16.5" thickBot="1">
      <c r="B38" s="176"/>
      <c r="C38" s="179"/>
      <c r="D38" s="189"/>
      <c r="E38" s="87"/>
      <c r="F38" s="11"/>
      <c r="G38" s="100"/>
      <c r="H38" s="11"/>
      <c r="I38" s="11"/>
      <c r="J38" s="100"/>
      <c r="K38" s="806" t="s">
        <v>94</v>
      </c>
      <c r="L38" s="802">
        <v>3.3</v>
      </c>
      <c r="M38" s="808">
        <v>3.3</v>
      </c>
      <c r="O38" s="1140" t="s">
        <v>116</v>
      </c>
      <c r="P38" s="1097">
        <f>I33</f>
        <v>4.8499999999999996</v>
      </c>
      <c r="Q38" s="1210">
        <f>J33</f>
        <v>4.8499999999999996</v>
      </c>
      <c r="R38" s="11"/>
      <c r="S38" s="11"/>
      <c r="T38" s="11"/>
      <c r="U38" s="11"/>
      <c r="V38" s="11"/>
      <c r="W38" s="11"/>
      <c r="X38" s="11"/>
      <c r="Y38" s="100"/>
      <c r="AA38" s="43"/>
      <c r="AB38" s="7"/>
      <c r="AC38" s="17"/>
      <c r="AD38" s="189"/>
      <c r="AE38" s="213"/>
      <c r="AF38" s="189"/>
      <c r="AG38" s="797"/>
      <c r="AH38" s="189"/>
      <c r="AI38" s="189"/>
      <c r="AM38" s="206"/>
      <c r="AN38" s="174"/>
      <c r="AO38" s="158"/>
      <c r="AP38" s="11"/>
      <c r="AQ38" s="206"/>
      <c r="AR38" s="174"/>
      <c r="AS38" s="170"/>
      <c r="AT38" s="11"/>
      <c r="AU38" s="11"/>
      <c r="AV38" s="11"/>
      <c r="AW38" s="11"/>
      <c r="AX38" s="11"/>
    </row>
    <row r="39" spans="2:57" ht="15.75" thickBot="1">
      <c r="B39" s="176"/>
      <c r="C39" s="179"/>
      <c r="D39" s="189"/>
      <c r="E39" s="87"/>
      <c r="F39" s="11"/>
      <c r="G39" s="100"/>
      <c r="H39" s="11"/>
      <c r="I39" s="11"/>
      <c r="J39" s="100"/>
      <c r="K39" s="805" t="s">
        <v>323</v>
      </c>
      <c r="L39" s="53"/>
      <c r="M39" s="68"/>
      <c r="O39" s="1145" t="s">
        <v>441</v>
      </c>
      <c r="P39" s="1146">
        <f>Q39/1000/0.04</f>
        <v>0.1</v>
      </c>
      <c r="Q39" s="1172">
        <f>J31</f>
        <v>4</v>
      </c>
      <c r="R39" s="41"/>
      <c r="S39" s="41"/>
      <c r="T39" s="41"/>
      <c r="U39" s="41"/>
      <c r="V39" s="41"/>
      <c r="W39" s="41"/>
      <c r="X39" s="41"/>
      <c r="Y39" s="103"/>
      <c r="AA39" s="206"/>
      <c r="AB39" s="174"/>
      <c r="AC39" s="158"/>
      <c r="AD39" s="189"/>
      <c r="AE39" s="223"/>
      <c r="AF39" s="174"/>
      <c r="AG39" s="809"/>
      <c r="AH39" s="189"/>
      <c r="AI39" s="189"/>
      <c r="AM39" s="209"/>
      <c r="AN39" s="174"/>
      <c r="AO39" s="158"/>
      <c r="AP39" s="11"/>
      <c r="AQ39" s="206"/>
      <c r="AR39" s="174"/>
      <c r="AS39" s="170"/>
      <c r="AT39" s="11"/>
      <c r="AU39" s="11"/>
      <c r="AV39" s="11"/>
      <c r="AW39" s="11"/>
      <c r="AX39" s="11"/>
    </row>
    <row r="40" spans="2:57" ht="15.75" thickBot="1">
      <c r="B40" s="177"/>
      <c r="C40" s="379"/>
      <c r="D40" s="187"/>
      <c r="E40" s="79"/>
      <c r="F40" s="41"/>
      <c r="G40" s="103"/>
      <c r="H40" s="41"/>
      <c r="I40" s="41"/>
      <c r="J40" s="103"/>
      <c r="K40" s="562" t="s">
        <v>324</v>
      </c>
      <c r="L40" s="803">
        <v>84.7</v>
      </c>
      <c r="M40" s="804">
        <v>55</v>
      </c>
      <c r="AA40" s="206"/>
      <c r="AB40" s="7"/>
      <c r="AC40" s="158"/>
      <c r="AD40" s="189"/>
      <c r="AE40" s="210"/>
      <c r="AF40" s="174"/>
      <c r="AG40" s="158"/>
      <c r="AH40" s="189"/>
      <c r="AI40" s="189"/>
      <c r="AJ40" s="242"/>
      <c r="AK40" s="206"/>
      <c r="AL40" s="189"/>
      <c r="AM40" s="209"/>
      <c r="AN40" s="174"/>
      <c r="AO40" s="158"/>
      <c r="AP40" s="11"/>
      <c r="AQ40" s="207"/>
      <c r="AR40" s="174"/>
      <c r="AS40" s="170"/>
      <c r="AT40" s="11"/>
      <c r="AU40" s="11"/>
      <c r="AV40" s="11"/>
      <c r="AW40" s="11"/>
      <c r="AX40" s="11"/>
    </row>
    <row r="41" spans="2:57" ht="16.5" thickBot="1">
      <c r="C41" s="238"/>
      <c r="E41" s="189"/>
      <c r="F41" s="189"/>
      <c r="G41" s="189"/>
      <c r="H41" s="174"/>
      <c r="I41" s="220"/>
      <c r="J41" s="290"/>
      <c r="O41" s="1104" t="s">
        <v>234</v>
      </c>
      <c r="P41" s="1103"/>
      <c r="Q41" s="1103"/>
      <c r="R41" s="1168"/>
      <c r="S41" s="53"/>
      <c r="T41" s="53"/>
      <c r="U41" s="53"/>
      <c r="V41" s="53"/>
      <c r="W41" s="53"/>
      <c r="X41" s="53"/>
      <c r="Y41" s="68"/>
      <c r="AA41" s="209"/>
      <c r="AB41" s="174"/>
      <c r="AC41" s="158"/>
      <c r="AD41" s="189"/>
      <c r="AE41" s="206"/>
      <c r="AF41" s="174"/>
      <c r="AG41" s="158"/>
      <c r="AH41" s="174"/>
      <c r="AI41" s="189"/>
      <c r="AJ41" s="242"/>
      <c r="AK41" s="206"/>
      <c r="AL41" s="189"/>
      <c r="AM41" s="210"/>
      <c r="AN41" s="174"/>
      <c r="AO41" s="158"/>
      <c r="AP41" s="11"/>
      <c r="AQ41" s="207"/>
      <c r="AR41" s="174"/>
      <c r="AS41" s="170"/>
      <c r="AT41" s="11"/>
      <c r="AU41" s="11"/>
      <c r="AV41" s="11"/>
      <c r="AW41" s="11"/>
      <c r="AX41" s="11"/>
    </row>
    <row r="42" spans="2:57" ht="15.75" thickBot="1">
      <c r="B42" s="1718" t="s">
        <v>559</v>
      </c>
      <c r="C42" s="205"/>
      <c r="D42" s="189"/>
      <c r="E42" s="189"/>
      <c r="F42" s="148"/>
      <c r="G42" s="148"/>
      <c r="H42" s="247"/>
      <c r="I42" s="188"/>
      <c r="J42" s="254"/>
      <c r="K42" s="174"/>
      <c r="L42" s="170"/>
      <c r="M42" s="298"/>
      <c r="O42" s="1091" t="s">
        <v>154</v>
      </c>
      <c r="P42" s="1092" t="s">
        <v>155</v>
      </c>
      <c r="Q42" s="1093" t="s">
        <v>156</v>
      </c>
      <c r="R42" s="97"/>
      <c r="S42" s="1094" t="s">
        <v>154</v>
      </c>
      <c r="T42" s="1094" t="s">
        <v>155</v>
      </c>
      <c r="U42" s="1095" t="s">
        <v>156</v>
      </c>
      <c r="V42" s="97"/>
      <c r="W42" s="1094" t="s">
        <v>154</v>
      </c>
      <c r="X42" s="1094" t="s">
        <v>155</v>
      </c>
      <c r="Y42" s="1095" t="s">
        <v>156</v>
      </c>
      <c r="Z42" s="11"/>
      <c r="AA42" s="209"/>
      <c r="AB42" s="174"/>
      <c r="AC42" s="158"/>
      <c r="AD42" s="314"/>
      <c r="AE42" s="206"/>
      <c r="AF42" s="174"/>
      <c r="AG42" s="158"/>
      <c r="AH42" s="189"/>
      <c r="AI42" s="189"/>
      <c r="AJ42" s="242"/>
      <c r="AK42" s="206"/>
      <c r="AL42" s="189"/>
      <c r="AM42" s="11"/>
      <c r="AN42" s="11"/>
      <c r="AO42" s="11"/>
      <c r="AP42" s="11"/>
      <c r="AQ42" s="349"/>
      <c r="AR42" s="174"/>
      <c r="AS42" s="170"/>
      <c r="AT42" s="11"/>
      <c r="AU42" s="11"/>
      <c r="AV42" s="11"/>
      <c r="AW42" s="11"/>
      <c r="AX42" s="11"/>
    </row>
    <row r="43" spans="2:57" ht="16.5" thickBot="1">
      <c r="B43" s="644"/>
      <c r="C43" s="1717" t="s">
        <v>234</v>
      </c>
      <c r="D43" s="199"/>
      <c r="E43" s="633" t="s">
        <v>333</v>
      </c>
      <c r="F43" s="634"/>
      <c r="G43" s="97"/>
      <c r="H43" s="216" t="s">
        <v>117</v>
      </c>
      <c r="I43" s="229"/>
      <c r="J43" s="199"/>
      <c r="K43" s="202" t="s">
        <v>192</v>
      </c>
      <c r="L43" s="217"/>
      <c r="M43" s="199"/>
      <c r="O43" s="1142" t="s">
        <v>434</v>
      </c>
      <c r="P43" s="1096">
        <f>D50</f>
        <v>30</v>
      </c>
      <c r="Q43" s="1216">
        <f>D50</f>
        <v>30</v>
      </c>
      <c r="R43" s="11"/>
      <c r="S43" s="1733" t="s">
        <v>441</v>
      </c>
      <c r="T43" s="1139">
        <f>U43/1000/0.04</f>
        <v>0.19</v>
      </c>
      <c r="U43" s="1740">
        <f>J48</f>
        <v>7.6</v>
      </c>
      <c r="V43" s="11"/>
      <c r="W43" s="1116" t="s">
        <v>435</v>
      </c>
      <c r="X43" s="161"/>
      <c r="Y43" s="164"/>
      <c r="Z43" s="11"/>
      <c r="AA43" s="210"/>
      <c r="AB43" s="174"/>
      <c r="AC43" s="158"/>
      <c r="AD43" s="189"/>
      <c r="AE43" s="206"/>
      <c r="AF43" s="174"/>
      <c r="AG43" s="158"/>
      <c r="AH43" s="189"/>
      <c r="AI43" s="174"/>
      <c r="AJ43" s="242"/>
      <c r="AK43" s="208"/>
      <c r="AL43" s="189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BA43" s="11"/>
      <c r="BB43" s="11"/>
      <c r="BC43" s="11"/>
      <c r="BD43" s="11"/>
      <c r="BE43" s="11"/>
    </row>
    <row r="44" spans="2:57" ht="16.5" thickBot="1">
      <c r="B44" s="411" t="s">
        <v>334</v>
      </c>
      <c r="C44" s="374" t="s">
        <v>563</v>
      </c>
      <c r="D44" s="1243">
        <v>200</v>
      </c>
      <c r="E44" s="650" t="s">
        <v>154</v>
      </c>
      <c r="F44" s="616" t="s">
        <v>155</v>
      </c>
      <c r="G44" s="635" t="s">
        <v>156</v>
      </c>
      <c r="H44" s="440" t="s">
        <v>154</v>
      </c>
      <c r="I44" s="438" t="s">
        <v>155</v>
      </c>
      <c r="J44" s="444" t="s">
        <v>156</v>
      </c>
      <c r="K44" s="340" t="s">
        <v>154</v>
      </c>
      <c r="L44" s="320" t="s">
        <v>155</v>
      </c>
      <c r="M44" s="321" t="s">
        <v>156</v>
      </c>
      <c r="O44" s="1140" t="s">
        <v>436</v>
      </c>
      <c r="P44" s="1097">
        <f>D49</f>
        <v>50</v>
      </c>
      <c r="Q44" s="1211">
        <f>D49</f>
        <v>50</v>
      </c>
      <c r="R44" s="11"/>
      <c r="S44" s="1142" t="s">
        <v>71</v>
      </c>
      <c r="T44" s="1500">
        <f>I47+L47</f>
        <v>28.2</v>
      </c>
      <c r="U44" s="1739">
        <f>J47+M47</f>
        <v>28.2</v>
      </c>
      <c r="V44" s="11"/>
      <c r="W44" s="910" t="s">
        <v>137</v>
      </c>
      <c r="X44" s="1097">
        <f>F50</f>
        <v>2</v>
      </c>
      <c r="Y44" s="1149">
        <f>G50</f>
        <v>2</v>
      </c>
      <c r="Z44" s="11"/>
      <c r="AA44" s="11"/>
      <c r="AB44" s="11"/>
      <c r="AC44" s="11"/>
      <c r="AD44" s="189"/>
      <c r="AE44" s="207"/>
      <c r="AF44" s="174"/>
      <c r="AG44" s="158"/>
      <c r="AH44" s="189"/>
      <c r="AI44" s="186"/>
      <c r="AJ44" s="242"/>
      <c r="AK44" s="214"/>
      <c r="AL44" s="189"/>
      <c r="AM44" s="214"/>
      <c r="AN44" s="174"/>
      <c r="AO44" s="170"/>
      <c r="AP44" s="11"/>
      <c r="AQ44" s="214"/>
      <c r="AR44" s="174"/>
      <c r="AS44" s="170"/>
      <c r="AT44" s="11"/>
      <c r="AU44" s="11"/>
      <c r="AV44" s="11"/>
      <c r="AW44" s="11"/>
      <c r="AX44" s="11"/>
      <c r="BA44" s="11"/>
      <c r="BB44" s="11"/>
      <c r="BC44" s="11"/>
      <c r="BD44" s="11"/>
      <c r="BE44" s="11"/>
    </row>
    <row r="45" spans="2:57">
      <c r="B45" s="847" t="s">
        <v>119</v>
      </c>
      <c r="C45" s="848" t="s">
        <v>215</v>
      </c>
      <c r="D45" s="1397" t="s">
        <v>251</v>
      </c>
      <c r="E45" s="642" t="s">
        <v>180</v>
      </c>
      <c r="F45" s="636">
        <v>10</v>
      </c>
      <c r="G45" s="645">
        <v>10</v>
      </c>
      <c r="H45" s="252" t="s">
        <v>120</v>
      </c>
      <c r="I45" s="251">
        <v>178.6</v>
      </c>
      <c r="J45" s="262">
        <v>175</v>
      </c>
      <c r="K45" s="252" t="s">
        <v>82</v>
      </c>
      <c r="L45" s="258">
        <v>200</v>
      </c>
      <c r="M45" s="269">
        <v>200</v>
      </c>
      <c r="O45" s="1140" t="s">
        <v>123</v>
      </c>
      <c r="P45" s="1097">
        <f>I46</f>
        <v>11.4</v>
      </c>
      <c r="Q45" s="1138">
        <f>J46</f>
        <v>11.4</v>
      </c>
      <c r="R45" s="11"/>
      <c r="S45" s="724" t="s">
        <v>99</v>
      </c>
      <c r="T45" s="1355">
        <f>D48</f>
        <v>35</v>
      </c>
      <c r="U45" s="1144">
        <f>D48</f>
        <v>35</v>
      </c>
      <c r="V45" s="11"/>
      <c r="W45" s="1099" t="s">
        <v>113</v>
      </c>
      <c r="X45" s="1097">
        <f>F48</f>
        <v>9.6</v>
      </c>
      <c r="Y45" s="1220">
        <f>G48</f>
        <v>8</v>
      </c>
      <c r="Z45" s="11"/>
      <c r="AA45" s="293"/>
      <c r="AB45" s="56"/>
      <c r="AC45" s="11"/>
      <c r="AD45" s="189"/>
      <c r="AE45" s="207"/>
      <c r="AF45" s="174"/>
      <c r="AG45" s="158"/>
      <c r="AH45" s="189"/>
      <c r="AI45" s="186"/>
      <c r="AJ45" s="242"/>
      <c r="AK45" s="210"/>
      <c r="AL45" s="189"/>
      <c r="AM45" s="1191"/>
      <c r="AN45" s="21"/>
      <c r="AO45" s="33"/>
      <c r="AP45" s="11"/>
      <c r="AQ45" s="206"/>
      <c r="AR45" s="174"/>
      <c r="AS45" s="170"/>
      <c r="AT45" s="11"/>
      <c r="AU45" s="11"/>
      <c r="AV45" s="11"/>
      <c r="AW45" s="11"/>
      <c r="AX45" s="11"/>
      <c r="BA45" s="11"/>
      <c r="BB45" s="11"/>
      <c r="BC45" s="11"/>
      <c r="BD45" s="11"/>
      <c r="BE45" s="11"/>
    </row>
    <row r="46" spans="2:57" ht="15.75">
      <c r="B46" s="176"/>
      <c r="C46" s="171" t="s">
        <v>216</v>
      </c>
      <c r="D46" s="668"/>
      <c r="E46" s="534" t="s">
        <v>65</v>
      </c>
      <c r="F46" s="506">
        <v>53.4</v>
      </c>
      <c r="G46" s="486">
        <v>40</v>
      </c>
      <c r="H46" s="514" t="s">
        <v>123</v>
      </c>
      <c r="I46" s="465">
        <v>11.4</v>
      </c>
      <c r="J46" s="468">
        <v>11.4</v>
      </c>
      <c r="K46" s="522" t="s">
        <v>192</v>
      </c>
      <c r="L46" s="473">
        <v>3.5</v>
      </c>
      <c r="M46" s="474">
        <v>3.5</v>
      </c>
      <c r="O46" s="1140" t="s">
        <v>180</v>
      </c>
      <c r="P46" s="1097">
        <f>F45</f>
        <v>10</v>
      </c>
      <c r="Q46" s="1210">
        <f>G45</f>
        <v>10</v>
      </c>
      <c r="R46" s="11"/>
      <c r="S46" s="1140" t="s">
        <v>227</v>
      </c>
      <c r="T46" s="1097">
        <f>L46</f>
        <v>3.5</v>
      </c>
      <c r="U46" s="1144">
        <f>M46</f>
        <v>3.5</v>
      </c>
      <c r="V46" s="11"/>
      <c r="W46" s="1369" t="s">
        <v>92</v>
      </c>
      <c r="X46" s="1355">
        <f>F47</f>
        <v>10</v>
      </c>
      <c r="Y46" s="1370">
        <f>G47</f>
        <v>8</v>
      </c>
      <c r="Z46" s="11"/>
      <c r="AA46" s="214"/>
      <c r="AB46" s="174"/>
      <c r="AC46" s="170"/>
      <c r="AD46" s="189"/>
      <c r="AE46" s="349"/>
      <c r="AF46" s="174"/>
      <c r="AG46" s="158"/>
      <c r="AH46" s="189"/>
      <c r="AI46" s="186"/>
      <c r="AJ46" s="242"/>
      <c r="AK46" s="206"/>
      <c r="AL46" s="189"/>
      <c r="AM46" s="206"/>
      <c r="AN46" s="174"/>
      <c r="AO46" s="158"/>
      <c r="AP46" s="11"/>
      <c r="AQ46" s="218"/>
      <c r="AR46" s="174"/>
      <c r="AS46" s="170"/>
      <c r="AT46" s="11"/>
      <c r="AU46" s="11"/>
      <c r="AV46" s="11"/>
      <c r="AW46" s="11"/>
      <c r="AX46" s="11"/>
      <c r="BA46" s="11"/>
      <c r="BB46" s="11"/>
      <c r="BC46" s="11"/>
      <c r="BD46" s="11"/>
      <c r="BE46" s="11"/>
    </row>
    <row r="47" spans="2:57" ht="15.75">
      <c r="B47" s="855" t="s">
        <v>193</v>
      </c>
      <c r="C47" s="770" t="s">
        <v>192</v>
      </c>
      <c r="D47" s="1244">
        <v>200</v>
      </c>
      <c r="E47" s="534" t="s">
        <v>92</v>
      </c>
      <c r="F47" s="506">
        <v>10</v>
      </c>
      <c r="G47" s="486">
        <v>8</v>
      </c>
      <c r="H47" s="514" t="s">
        <v>115</v>
      </c>
      <c r="I47" s="504">
        <v>15.2</v>
      </c>
      <c r="J47" s="505">
        <v>15.2</v>
      </c>
      <c r="K47" s="394" t="s">
        <v>71</v>
      </c>
      <c r="L47" s="395">
        <v>13</v>
      </c>
      <c r="M47" s="402">
        <v>13</v>
      </c>
      <c r="O47" s="724" t="s">
        <v>65</v>
      </c>
      <c r="P47" s="1097">
        <f>F46</f>
        <v>53.4</v>
      </c>
      <c r="Q47" s="1212">
        <f>G46</f>
        <v>40</v>
      </c>
      <c r="R47" s="11"/>
      <c r="S47" s="1140" t="s">
        <v>75</v>
      </c>
      <c r="T47" s="1097">
        <f>F51</f>
        <v>0.6</v>
      </c>
      <c r="U47" s="1144">
        <f>G51</f>
        <v>0.6</v>
      </c>
      <c r="V47" s="11"/>
      <c r="W47" s="1132" t="s">
        <v>391</v>
      </c>
      <c r="X47" s="1133">
        <f>SUM(X44:X46)</f>
        <v>21.6</v>
      </c>
      <c r="Y47" s="1173">
        <f>SUM(Y44:Y46)</f>
        <v>18</v>
      </c>
      <c r="Z47" s="11"/>
      <c r="AA47" s="365"/>
      <c r="AB47" s="160"/>
      <c r="AC47" s="62"/>
      <c r="AD47" s="189"/>
      <c r="AE47" s="1249"/>
      <c r="AF47" s="11"/>
      <c r="AG47" s="11"/>
      <c r="AH47" s="189"/>
      <c r="AI47" s="189"/>
      <c r="AJ47" s="242"/>
      <c r="AK47" s="174"/>
      <c r="AL47" s="189"/>
      <c r="AM47" s="206"/>
      <c r="AN47" s="197"/>
      <c r="AO47" s="809"/>
      <c r="AP47" s="11"/>
      <c r="AQ47" s="206"/>
      <c r="AR47" s="174"/>
      <c r="AS47" s="170"/>
      <c r="AT47" s="11"/>
      <c r="AU47" s="11"/>
      <c r="AV47" s="11"/>
      <c r="AW47" s="11"/>
      <c r="AX47" s="11"/>
      <c r="AY47" s="11"/>
      <c r="BA47" s="11"/>
      <c r="BB47" s="11"/>
      <c r="BC47" s="11"/>
      <c r="BD47" s="11"/>
      <c r="BE47" s="11"/>
    </row>
    <row r="48" spans="2:57" ht="15.75">
      <c r="B48" s="857" t="s">
        <v>10</v>
      </c>
      <c r="C48" s="770" t="s">
        <v>299</v>
      </c>
      <c r="D48" s="1244">
        <v>35</v>
      </c>
      <c r="E48" s="534" t="s">
        <v>197</v>
      </c>
      <c r="F48" s="506">
        <v>9.6</v>
      </c>
      <c r="G48" s="486">
        <v>8</v>
      </c>
      <c r="H48" s="514" t="s">
        <v>127</v>
      </c>
      <c r="I48" s="497" t="s">
        <v>271</v>
      </c>
      <c r="J48" s="503">
        <v>7.6</v>
      </c>
      <c r="K48" s="406" t="s">
        <v>106</v>
      </c>
      <c r="L48" s="412">
        <v>20</v>
      </c>
      <c r="M48" s="413">
        <v>20</v>
      </c>
      <c r="O48" s="1142" t="s">
        <v>390</v>
      </c>
      <c r="P48" s="1120">
        <f>X47</f>
        <v>21.6</v>
      </c>
      <c r="Q48" s="1138">
        <f>Y47</f>
        <v>18</v>
      </c>
      <c r="R48" s="11"/>
      <c r="S48" s="1140" t="s">
        <v>229</v>
      </c>
      <c r="T48" s="1097">
        <f>F52</f>
        <v>8.0000000000000002E-3</v>
      </c>
      <c r="U48" s="1177">
        <f>G52</f>
        <v>8.0000000000000002E-3</v>
      </c>
      <c r="V48" s="11"/>
      <c r="W48" s="11"/>
      <c r="X48" s="11"/>
      <c r="Y48" s="100"/>
      <c r="Z48" s="11"/>
      <c r="AA48" s="206"/>
      <c r="AB48" s="174"/>
      <c r="AC48" s="158"/>
      <c r="AD48" s="189"/>
      <c r="AE48" s="214"/>
      <c r="AF48" s="174"/>
      <c r="AG48" s="158"/>
      <c r="AH48" s="189"/>
      <c r="AI48" s="174"/>
      <c r="AJ48" s="242"/>
      <c r="AK48" s="174"/>
      <c r="AL48" s="189"/>
      <c r="AM48" s="206"/>
      <c r="AN48" s="174"/>
      <c r="AO48" s="158"/>
      <c r="AP48" s="11"/>
      <c r="AQ48" s="384"/>
      <c r="AR48" s="174"/>
      <c r="AS48" s="170"/>
      <c r="AT48" s="11"/>
      <c r="AU48" s="11"/>
      <c r="AV48" s="11"/>
      <c r="AW48" s="11"/>
      <c r="AX48" s="11"/>
      <c r="AY48" s="11"/>
      <c r="BA48" s="11"/>
      <c r="BB48" s="11"/>
      <c r="BC48" s="11"/>
      <c r="BD48" s="11"/>
      <c r="BE48" s="11"/>
    </row>
    <row r="49" spans="2:57" ht="15.75" thickBot="1">
      <c r="B49" s="769" t="s">
        <v>10</v>
      </c>
      <c r="C49" s="770" t="s">
        <v>11</v>
      </c>
      <c r="D49" s="1239">
        <v>50</v>
      </c>
      <c r="E49" s="534" t="s">
        <v>107</v>
      </c>
      <c r="F49" s="637">
        <v>4</v>
      </c>
      <c r="G49" s="646">
        <v>4</v>
      </c>
      <c r="H49" s="514" t="s">
        <v>128</v>
      </c>
      <c r="I49" s="497">
        <v>7.6</v>
      </c>
      <c r="J49" s="503">
        <v>7.6</v>
      </c>
      <c r="K49" s="592"/>
      <c r="L49" s="657"/>
      <c r="M49" s="593"/>
      <c r="O49" s="1143" t="s">
        <v>98</v>
      </c>
      <c r="P49" s="1097">
        <f>D51</f>
        <v>80</v>
      </c>
      <c r="Q49" s="1217">
        <f>D51</f>
        <v>80</v>
      </c>
      <c r="R49" s="11"/>
      <c r="S49" s="1147" t="s">
        <v>142</v>
      </c>
      <c r="T49" s="1153">
        <f>I50</f>
        <v>7.6</v>
      </c>
      <c r="U49" s="1178">
        <f>J50</f>
        <v>7.6</v>
      </c>
      <c r="V49" s="11"/>
      <c r="W49" s="1134"/>
      <c r="X49" s="1105"/>
      <c r="Y49" s="1174"/>
      <c r="Z49" s="11"/>
      <c r="AA49" s="206"/>
      <c r="AB49" s="197"/>
      <c r="AC49" s="809"/>
      <c r="AD49" s="189"/>
      <c r="AE49" s="137"/>
      <c r="AF49" s="7"/>
      <c r="AG49" s="823"/>
      <c r="AH49" s="189"/>
      <c r="AI49" s="186"/>
      <c r="AJ49" s="242"/>
      <c r="AK49" s="189"/>
      <c r="AL49" s="189"/>
      <c r="AM49" s="206"/>
      <c r="AN49" s="174"/>
      <c r="AO49" s="158"/>
      <c r="AP49" s="11"/>
      <c r="AQ49" s="206"/>
      <c r="AR49" s="174"/>
      <c r="AS49" s="170"/>
      <c r="AT49" s="11"/>
      <c r="AU49" s="11"/>
      <c r="AV49" s="11"/>
      <c r="AW49" s="11"/>
      <c r="AX49" s="11"/>
      <c r="AY49" s="11"/>
      <c r="BA49" s="11"/>
      <c r="BB49" s="11"/>
      <c r="BC49" s="11"/>
      <c r="BD49" s="11"/>
      <c r="BE49" s="11"/>
    </row>
    <row r="50" spans="2:57">
      <c r="B50" s="769" t="s">
        <v>10</v>
      </c>
      <c r="C50" s="770" t="s">
        <v>16</v>
      </c>
      <c r="D50" s="1244">
        <v>30</v>
      </c>
      <c r="E50" s="534" t="s">
        <v>90</v>
      </c>
      <c r="F50" s="476">
        <v>2</v>
      </c>
      <c r="G50" s="490">
        <v>2</v>
      </c>
      <c r="H50" s="514" t="s">
        <v>121</v>
      </c>
      <c r="I50" s="497">
        <v>7.6</v>
      </c>
      <c r="J50" s="503">
        <v>7.6</v>
      </c>
      <c r="K50" s="404"/>
      <c r="L50" s="631"/>
      <c r="M50" s="435"/>
      <c r="O50" s="1140" t="s">
        <v>82</v>
      </c>
      <c r="P50" s="1111">
        <f>L45</f>
        <v>200</v>
      </c>
      <c r="Q50" s="1138">
        <f>J52+M45</f>
        <v>210</v>
      </c>
      <c r="R50" s="11"/>
      <c r="S50" s="11"/>
      <c r="T50" s="11"/>
      <c r="U50" s="11"/>
      <c r="V50" s="11"/>
      <c r="W50" s="11"/>
      <c r="X50" s="11"/>
      <c r="Y50" s="100"/>
      <c r="AA50" s="206"/>
      <c r="AB50" s="174"/>
      <c r="AC50" s="158"/>
      <c r="AD50" s="189"/>
      <c r="AE50" s="218"/>
      <c r="AF50" s="174"/>
      <c r="AG50" s="158"/>
      <c r="AH50" s="331"/>
      <c r="AI50" s="186"/>
      <c r="AJ50" s="242"/>
      <c r="AK50" s="189"/>
      <c r="AL50" s="189"/>
      <c r="AM50" s="206"/>
      <c r="AN50" s="174"/>
      <c r="AO50" s="158"/>
      <c r="AP50" s="11"/>
      <c r="AQ50" s="206"/>
      <c r="AR50" s="174"/>
      <c r="AS50" s="170"/>
      <c r="AT50" s="11"/>
      <c r="AU50" s="11"/>
      <c r="AV50" s="11"/>
      <c r="AW50" s="11"/>
      <c r="AX50" s="11"/>
      <c r="AY50" s="11"/>
      <c r="BA50" s="11"/>
      <c r="BB50" s="11"/>
      <c r="BC50" s="11"/>
      <c r="BD50" s="11"/>
      <c r="BE50" s="11"/>
    </row>
    <row r="51" spans="2:57">
      <c r="B51" s="876" t="s">
        <v>13</v>
      </c>
      <c r="C51" s="770" t="s">
        <v>262</v>
      </c>
      <c r="D51" s="588">
        <v>80</v>
      </c>
      <c r="E51" s="640" t="s">
        <v>109</v>
      </c>
      <c r="F51" s="638">
        <v>0.6</v>
      </c>
      <c r="G51" s="647">
        <v>0.6</v>
      </c>
      <c r="H51" s="514" t="s">
        <v>124</v>
      </c>
      <c r="I51" s="497">
        <v>7.6</v>
      </c>
      <c r="J51" s="503">
        <v>7.6</v>
      </c>
      <c r="K51" s="436"/>
      <c r="L51" s="188"/>
      <c r="M51" s="480"/>
      <c r="O51" s="1140" t="s">
        <v>446</v>
      </c>
      <c r="P51" s="1111">
        <f>I52</f>
        <v>10</v>
      </c>
      <c r="Q51" s="1138">
        <f>J56+M50</f>
        <v>0</v>
      </c>
      <c r="R51" s="11"/>
      <c r="S51" s="11"/>
      <c r="T51" s="11"/>
      <c r="U51" s="11"/>
      <c r="V51" s="11"/>
      <c r="W51" s="11"/>
      <c r="X51" s="11"/>
      <c r="Y51" s="100"/>
      <c r="AA51" s="206"/>
      <c r="AB51" s="174"/>
      <c r="AC51" s="158"/>
      <c r="AD51" s="189"/>
      <c r="AE51" s="206"/>
      <c r="AF51" s="174"/>
      <c r="AG51" s="158"/>
      <c r="AH51" s="189"/>
      <c r="AI51" s="186"/>
      <c r="AJ51" s="242"/>
      <c r="AK51" s="189"/>
      <c r="AL51" s="189"/>
      <c r="AM51" s="206"/>
      <c r="AN51" s="174"/>
      <c r="AO51" s="158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BA51" s="11"/>
      <c r="BB51" s="11"/>
      <c r="BC51" s="11"/>
      <c r="BD51" s="11"/>
      <c r="BE51" s="11"/>
    </row>
    <row r="52" spans="2:57">
      <c r="B52" s="176"/>
      <c r="C52" s="179"/>
      <c r="D52" s="183"/>
      <c r="E52" s="640" t="s">
        <v>110</v>
      </c>
      <c r="F52" s="469">
        <v>8.0000000000000002E-3</v>
      </c>
      <c r="G52" s="494">
        <v>8.0000000000000002E-3</v>
      </c>
      <c r="H52" s="406" t="s">
        <v>237</v>
      </c>
      <c r="I52" s="395">
        <v>10</v>
      </c>
      <c r="J52" s="402">
        <v>10</v>
      </c>
      <c r="K52" s="436"/>
      <c r="L52" s="188"/>
      <c r="M52" s="480"/>
      <c r="O52" s="1140" t="s">
        <v>85</v>
      </c>
      <c r="P52" s="1097">
        <f>I45</f>
        <v>178.6</v>
      </c>
      <c r="Q52" s="1210">
        <f>J45</f>
        <v>175</v>
      </c>
      <c r="R52" s="11"/>
      <c r="S52" s="11"/>
      <c r="T52" s="11"/>
      <c r="U52" s="11"/>
      <c r="V52" s="11"/>
      <c r="W52" s="11"/>
      <c r="X52" s="11"/>
      <c r="Y52" s="100"/>
      <c r="AA52" s="206"/>
      <c r="AB52" s="174"/>
      <c r="AC52" s="158"/>
      <c r="AD52" s="189"/>
      <c r="AE52" s="384"/>
      <c r="AF52" s="174"/>
      <c r="AG52" s="158"/>
      <c r="AH52" s="189"/>
      <c r="AI52" s="186"/>
      <c r="AJ52" s="242"/>
      <c r="AK52" s="174"/>
      <c r="AL52" s="189"/>
      <c r="AM52" s="210"/>
      <c r="AN52" s="174"/>
      <c r="AO52" s="158"/>
      <c r="AP52" s="11"/>
      <c r="AQ52" s="189"/>
      <c r="AR52" s="205"/>
      <c r="AS52" s="189"/>
      <c r="AT52" s="11"/>
      <c r="AU52" s="11"/>
      <c r="AV52" s="11"/>
      <c r="AW52" s="11"/>
      <c r="AX52" s="11"/>
      <c r="AY52" s="11"/>
      <c r="BA52" s="11"/>
      <c r="BB52" s="11"/>
      <c r="BC52" s="11"/>
      <c r="BD52" s="11"/>
      <c r="BE52" s="11"/>
    </row>
    <row r="53" spans="2:57">
      <c r="B53" s="176"/>
      <c r="C53" s="179"/>
      <c r="D53" s="183"/>
      <c r="E53" s="643" t="s">
        <v>106</v>
      </c>
      <c r="F53" s="639">
        <v>170</v>
      </c>
      <c r="G53" s="648">
        <v>170</v>
      </c>
      <c r="H53" s="655"/>
      <c r="I53" s="654"/>
      <c r="J53" s="656"/>
      <c r="K53" s="87"/>
      <c r="L53" s="11"/>
      <c r="M53" s="100"/>
      <c r="O53" s="1140" t="s">
        <v>91</v>
      </c>
      <c r="P53" s="1121">
        <f>I51</f>
        <v>7.6</v>
      </c>
      <c r="Q53" s="1212">
        <f>J51</f>
        <v>7.6</v>
      </c>
      <c r="R53" s="11"/>
      <c r="S53" s="11"/>
      <c r="T53" s="11"/>
      <c r="U53" s="11"/>
      <c r="V53" s="11"/>
      <c r="W53" s="11"/>
      <c r="X53" s="11"/>
      <c r="Y53" s="100"/>
      <c r="AA53" s="206"/>
      <c r="AB53" s="174"/>
      <c r="AC53" s="158"/>
      <c r="AD53" s="189"/>
      <c r="AE53" s="206"/>
      <c r="AF53" s="174"/>
      <c r="AG53" s="158"/>
      <c r="AH53" s="189"/>
      <c r="AI53" s="189"/>
      <c r="AJ53" s="242"/>
      <c r="AK53" s="174"/>
      <c r="AL53" s="189"/>
      <c r="AM53" s="189"/>
      <c r="AN53" s="205"/>
      <c r="AO53" s="189"/>
      <c r="AP53" s="11"/>
      <c r="AQ53" s="189"/>
      <c r="AR53" s="205"/>
      <c r="AS53" s="189"/>
      <c r="AT53" s="11"/>
      <c r="AU53" s="11"/>
      <c r="AV53" s="11"/>
      <c r="AW53" s="11"/>
      <c r="AX53" s="11"/>
      <c r="AY53" s="11"/>
      <c r="BA53" s="11"/>
      <c r="BB53" s="11"/>
      <c r="BC53" s="11"/>
      <c r="BD53" s="11"/>
      <c r="BE53" s="11"/>
    </row>
    <row r="54" spans="2:57" ht="15.75" thickBot="1">
      <c r="B54" s="177"/>
      <c r="C54" s="379"/>
      <c r="D54" s="454"/>
      <c r="E54" s="651"/>
      <c r="F54" s="652"/>
      <c r="G54" s="653"/>
      <c r="H54" s="79"/>
      <c r="I54" s="41"/>
      <c r="J54" s="103"/>
      <c r="K54" s="79"/>
      <c r="L54" s="41"/>
      <c r="M54" s="103"/>
      <c r="O54" s="1140" t="s">
        <v>107</v>
      </c>
      <c r="P54" s="1121">
        <f>F49+I49</f>
        <v>11.6</v>
      </c>
      <c r="Q54" s="1212">
        <f>G49+J49</f>
        <v>11.6</v>
      </c>
      <c r="R54" s="41"/>
      <c r="S54" s="41"/>
      <c r="T54" s="41"/>
      <c r="U54" s="41"/>
      <c r="V54" s="41"/>
      <c r="W54" s="41"/>
      <c r="X54" s="41"/>
      <c r="Y54" s="103"/>
      <c r="AA54" s="210"/>
      <c r="AB54" s="174"/>
      <c r="AC54" s="158"/>
      <c r="AD54" s="189"/>
      <c r="AE54" s="206"/>
      <c r="AF54" s="174"/>
      <c r="AG54" s="158"/>
      <c r="AH54" s="189"/>
      <c r="AI54" s="189"/>
      <c r="AJ54" s="242"/>
      <c r="AK54" s="174"/>
      <c r="AL54" s="189"/>
      <c r="AM54" s="189"/>
      <c r="AN54" s="205"/>
      <c r="AO54" s="189"/>
      <c r="AP54" s="11"/>
      <c r="AQ54" s="189"/>
      <c r="AR54" s="205"/>
      <c r="AS54" s="189"/>
      <c r="AT54" s="11"/>
      <c r="AU54" s="11"/>
      <c r="AV54" s="11"/>
      <c r="AW54" s="11"/>
      <c r="AX54" s="11"/>
      <c r="AY54" s="11"/>
      <c r="BA54" s="11"/>
      <c r="BB54" s="11"/>
      <c r="BC54" s="11"/>
      <c r="BD54" s="11"/>
      <c r="BE54" s="11"/>
    </row>
    <row r="55" spans="2:57" ht="15.75">
      <c r="C55" s="238"/>
      <c r="H55" s="7"/>
      <c r="I55" s="16"/>
      <c r="J55" s="296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AA55" s="11"/>
      <c r="AB55" s="11"/>
      <c r="AC55" s="11"/>
      <c r="AD55" s="189"/>
      <c r="AE55" s="11"/>
      <c r="AF55" s="11"/>
      <c r="AG55" s="11"/>
      <c r="AH55" s="189"/>
      <c r="AI55" s="211"/>
      <c r="AJ55" s="174"/>
      <c r="AK55" s="174"/>
      <c r="AL55" s="189"/>
      <c r="AM55" s="189"/>
      <c r="AN55" s="205"/>
      <c r="AO55" s="265"/>
      <c r="AP55" s="11"/>
      <c r="AQ55" s="189"/>
      <c r="AR55" s="205"/>
      <c r="AS55" s="189"/>
      <c r="AT55" s="11"/>
      <c r="AU55" s="11"/>
      <c r="AV55" s="11"/>
      <c r="AW55" s="11"/>
      <c r="AX55" s="11"/>
      <c r="AY55" s="11"/>
      <c r="BA55" s="11"/>
      <c r="BB55" s="11"/>
      <c r="BC55" s="11"/>
      <c r="BD55" s="11"/>
      <c r="BE55" s="11"/>
    </row>
    <row r="56" spans="2:57" ht="14.25" customHeight="1">
      <c r="B56" s="148"/>
      <c r="C56" s="350"/>
      <c r="E56" s="12" t="s">
        <v>249</v>
      </c>
      <c r="F56" s="12"/>
      <c r="G56" s="12"/>
      <c r="H56" s="12"/>
      <c r="I56" s="12"/>
      <c r="J56" s="12"/>
      <c r="K56" s="12"/>
      <c r="L56" s="12"/>
      <c r="R56" s="261" t="s">
        <v>431</v>
      </c>
      <c r="T56" s="2"/>
      <c r="U56" s="2" t="s">
        <v>453</v>
      </c>
      <c r="V56" s="1089"/>
      <c r="W56" s="12"/>
      <c r="AA56" s="11"/>
      <c r="AB56" s="11"/>
      <c r="AC56" s="11"/>
      <c r="AD56" s="189"/>
      <c r="AE56" s="11"/>
      <c r="AF56" s="11"/>
      <c r="AG56" s="11"/>
      <c r="AH56" s="189"/>
      <c r="AI56" s="206"/>
      <c r="AJ56" s="174"/>
      <c r="AK56" s="189"/>
      <c r="AL56" s="189"/>
      <c r="AM56" s="189"/>
      <c r="AN56" s="205"/>
      <c r="AO56" s="189"/>
      <c r="AP56" s="11"/>
      <c r="AQ56" s="189"/>
      <c r="AR56" s="205"/>
      <c r="AS56" s="189"/>
      <c r="AT56" s="11"/>
      <c r="AU56" s="11"/>
      <c r="AV56" s="11"/>
      <c r="AW56" s="11"/>
      <c r="AX56" s="11"/>
      <c r="AY56" s="11"/>
      <c r="BA56" s="11"/>
      <c r="BB56" s="11"/>
      <c r="BC56" s="11"/>
      <c r="BD56" s="11"/>
      <c r="BE56" s="11"/>
    </row>
    <row r="57" spans="2:57" ht="13.5" customHeight="1">
      <c r="B57" s="1818" t="s">
        <v>625</v>
      </c>
      <c r="C57" s="15"/>
      <c r="G57" s="23"/>
      <c r="H57" s="2"/>
      <c r="I57" s="2"/>
      <c r="K57" s="159"/>
      <c r="L57" s="2"/>
      <c r="M57" s="1908">
        <v>0.35</v>
      </c>
      <c r="O57" s="2" t="s">
        <v>153</v>
      </c>
      <c r="U57" s="88"/>
      <c r="V57" s="159"/>
      <c r="W57" s="106"/>
      <c r="AA57" s="1156"/>
      <c r="AB57" s="186"/>
      <c r="AC57" s="242"/>
      <c r="AD57" s="189"/>
      <c r="AE57" s="11"/>
      <c r="AF57" s="11"/>
      <c r="AG57" s="11"/>
      <c r="AH57" s="189"/>
      <c r="AI57" s="189"/>
      <c r="AJ57" s="174"/>
      <c r="AK57" s="189"/>
      <c r="AL57" s="189"/>
      <c r="AM57" s="350"/>
      <c r="AN57" s="350"/>
      <c r="AO57" s="609"/>
      <c r="AP57" s="11"/>
      <c r="AQ57" s="350"/>
      <c r="AR57" s="350"/>
      <c r="AS57" s="265"/>
      <c r="AT57" s="11"/>
      <c r="AU57" s="11"/>
      <c r="AV57" s="11"/>
      <c r="AW57" s="11"/>
      <c r="AX57" s="11"/>
      <c r="AY57" s="11"/>
      <c r="BA57" s="11"/>
      <c r="BB57" s="11"/>
      <c r="BC57" s="11"/>
      <c r="BD57" s="11"/>
      <c r="BE57" s="11"/>
    </row>
    <row r="58" spans="2:57" ht="13.5" customHeight="1">
      <c r="B58" s="148"/>
      <c r="C58" s="148"/>
      <c r="D58" s="148"/>
      <c r="E58" s="148"/>
      <c r="F58" s="235"/>
      <c r="G58" s="235"/>
      <c r="H58" s="227"/>
      <c r="I58" s="148"/>
      <c r="J58" s="148"/>
      <c r="K58" s="148"/>
      <c r="L58" s="148"/>
      <c r="M58" s="148"/>
      <c r="O58" s="159" t="s">
        <v>454</v>
      </c>
      <c r="Q58" s="1090" t="s">
        <v>432</v>
      </c>
      <c r="T58" s="911"/>
      <c r="U58" s="261" t="s">
        <v>392</v>
      </c>
      <c r="W58" s="159" t="s">
        <v>393</v>
      </c>
      <c r="AA58" s="174"/>
      <c r="AB58" s="174"/>
      <c r="AC58" s="189"/>
      <c r="AD58" s="189"/>
      <c r="AE58" s="11"/>
      <c r="AF58" s="11"/>
      <c r="AG58" s="11"/>
      <c r="AH58" s="189"/>
      <c r="AI58" s="208"/>
      <c r="AJ58" s="174"/>
      <c r="AK58" s="189"/>
      <c r="AL58" s="189"/>
      <c r="AM58" s="189"/>
      <c r="AN58" s="205"/>
      <c r="AO58" s="189"/>
      <c r="AP58" s="11"/>
      <c r="AQ58" s="189"/>
      <c r="AR58" s="608"/>
      <c r="AS58" s="189"/>
      <c r="AT58" s="11"/>
      <c r="AU58" s="11"/>
      <c r="AV58" s="11"/>
      <c r="AW58" s="11"/>
      <c r="AX58" s="11"/>
      <c r="AY58" s="11"/>
      <c r="BA58" s="11"/>
      <c r="BB58" s="11"/>
      <c r="BC58" s="11"/>
      <c r="BD58" s="11"/>
      <c r="BE58" s="11"/>
    </row>
    <row r="59" spans="2:57" ht="15" customHeight="1">
      <c r="B59" s="148"/>
      <c r="C59" s="238"/>
      <c r="D59" s="148"/>
      <c r="E59" s="148"/>
      <c r="F59" s="148"/>
      <c r="G59" s="148"/>
      <c r="H59" s="148"/>
      <c r="I59" s="350"/>
      <c r="J59" s="350"/>
      <c r="K59" s="148"/>
      <c r="L59" s="148"/>
      <c r="M59" s="148"/>
      <c r="AA59" s="174"/>
      <c r="AB59" s="1155"/>
      <c r="AC59" s="189"/>
      <c r="AD59" s="189"/>
      <c r="AE59" s="11"/>
      <c r="AF59" s="11"/>
      <c r="AG59" s="11"/>
      <c r="AH59" s="189"/>
      <c r="AI59" s="207"/>
      <c r="AM59" s="206"/>
      <c r="AN59" s="174"/>
      <c r="AO59" s="170"/>
      <c r="AP59" s="11"/>
      <c r="AQ59" s="189"/>
      <c r="AR59" s="189"/>
      <c r="AS59" s="189"/>
      <c r="AT59" s="11"/>
      <c r="AU59" s="11"/>
      <c r="AV59" s="11"/>
      <c r="AW59" s="11"/>
      <c r="AX59" s="11"/>
      <c r="AY59" s="11"/>
      <c r="BA59" s="11"/>
      <c r="BB59" s="11"/>
      <c r="BC59" s="11"/>
      <c r="BD59" s="11"/>
      <c r="BE59" s="11"/>
    </row>
    <row r="60" spans="2:57" ht="15.75" customHeight="1">
      <c r="B60" s="233" t="s">
        <v>153</v>
      </c>
      <c r="C60" s="233"/>
      <c r="D60" s="236"/>
      <c r="E60" s="148"/>
      <c r="F60" s="442" t="s">
        <v>81</v>
      </c>
      <c r="G60" s="148"/>
      <c r="H60" s="237"/>
      <c r="I60" s="148"/>
      <c r="J60" s="148"/>
      <c r="K60" s="148" t="s">
        <v>451</v>
      </c>
      <c r="L60" s="148"/>
      <c r="M60" s="148"/>
      <c r="O60" s="912" t="s">
        <v>394</v>
      </c>
      <c r="S60" s="933"/>
      <c r="T60" t="s">
        <v>433</v>
      </c>
      <c r="Y60" s="106"/>
      <c r="AA60" s="317"/>
      <c r="AB60" s="189"/>
      <c r="AC60" s="189"/>
      <c r="AD60" s="189"/>
      <c r="AE60" s="11"/>
      <c r="AF60" s="11"/>
      <c r="AG60" s="11"/>
      <c r="AH60" s="189"/>
      <c r="AI60" s="189"/>
      <c r="AM60" s="206"/>
      <c r="AN60" s="242"/>
      <c r="AO60" s="170"/>
      <c r="AP60" s="11"/>
      <c r="AQ60" s="189"/>
      <c r="AR60" s="205"/>
      <c r="AS60" s="189"/>
      <c r="AT60" s="11"/>
      <c r="AU60" s="11"/>
      <c r="AV60" s="11"/>
      <c r="AW60" s="11"/>
      <c r="AX60" s="11"/>
      <c r="AY60" s="11"/>
      <c r="BA60" s="11"/>
      <c r="BB60" s="11"/>
      <c r="BC60" s="11"/>
      <c r="BD60" s="11"/>
      <c r="BE60" s="11"/>
    </row>
    <row r="61" spans="2:57" ht="19.5" customHeight="1" thickBot="1">
      <c r="B61" s="1718" t="s">
        <v>559</v>
      </c>
      <c r="C61" s="23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Z61" s="338"/>
      <c r="AA61" s="280"/>
      <c r="AB61" s="280"/>
      <c r="AC61" s="189"/>
      <c r="AD61" s="314"/>
      <c r="AE61" s="11"/>
      <c r="AF61" s="56"/>
      <c r="AG61" s="4"/>
      <c r="AH61" s="189"/>
      <c r="AI61" s="189"/>
      <c r="AJ61" s="189"/>
      <c r="AM61" s="11"/>
      <c r="AN61" s="11"/>
      <c r="AO61" s="11"/>
      <c r="AP61" s="11"/>
      <c r="AQ61" s="350"/>
      <c r="AR61" s="350"/>
      <c r="AS61" s="609"/>
      <c r="AT61" s="11"/>
      <c r="AU61" s="11"/>
      <c r="AV61" s="11"/>
      <c r="AW61" s="11"/>
      <c r="AX61" s="11"/>
      <c r="AY61" s="11"/>
      <c r="BA61" s="11"/>
      <c r="BB61" s="11"/>
      <c r="BC61" s="11"/>
      <c r="BD61" s="11"/>
      <c r="BE61" s="11"/>
    </row>
    <row r="62" spans="2:57" ht="16.5" thickBot="1">
      <c r="B62" s="239" t="s">
        <v>2</v>
      </c>
      <c r="C62" s="195" t="s">
        <v>511</v>
      </c>
      <c r="D62" s="1715" t="s">
        <v>505</v>
      </c>
      <c r="E62" s="1714" t="s">
        <v>83</v>
      </c>
      <c r="F62" s="200"/>
      <c r="G62" s="200"/>
      <c r="H62" s="200"/>
      <c r="I62" s="200"/>
      <c r="J62" s="200"/>
      <c r="K62" s="200"/>
      <c r="L62" s="200"/>
      <c r="M62" s="194"/>
      <c r="O62" s="1104" t="s">
        <v>236</v>
      </c>
      <c r="P62" s="1103"/>
      <c r="Q62" s="1103"/>
      <c r="R62" s="1168"/>
      <c r="S62" s="53"/>
      <c r="T62" s="53"/>
      <c r="U62" s="53"/>
      <c r="V62" s="53"/>
      <c r="W62" s="53"/>
      <c r="X62" s="53"/>
      <c r="Y62" s="68"/>
      <c r="Z62" s="338"/>
      <c r="AA62" s="338"/>
      <c r="AB62" s="189"/>
      <c r="AC62" s="242"/>
      <c r="AD62" s="189"/>
      <c r="AE62" s="189"/>
      <c r="AF62" s="205"/>
      <c r="AG62" s="797"/>
      <c r="AH62" s="189"/>
      <c r="AI62" s="189"/>
      <c r="AJ62" s="189"/>
      <c r="AM62" s="11"/>
      <c r="AN62" s="11"/>
      <c r="AO62" s="11"/>
      <c r="AP62" s="11"/>
      <c r="AQ62" s="316"/>
      <c r="AR62" s="205"/>
      <c r="AS62" s="189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2:57" ht="15.75" thickBot="1">
      <c r="B63" s="443" t="s">
        <v>5</v>
      </c>
      <c r="C63" s="149"/>
      <c r="D63" s="1716" t="s">
        <v>512</v>
      </c>
      <c r="E63" s="187"/>
      <c r="F63" s="187"/>
      <c r="G63" s="187"/>
      <c r="H63" s="187"/>
      <c r="I63" s="187"/>
      <c r="J63" s="187"/>
      <c r="K63" s="187"/>
      <c r="L63" s="187"/>
      <c r="M63" s="178"/>
      <c r="O63" s="1159" t="s">
        <v>154</v>
      </c>
      <c r="P63" s="1160" t="s">
        <v>155</v>
      </c>
      <c r="Q63" s="1171" t="s">
        <v>156</v>
      </c>
      <c r="R63" s="11"/>
      <c r="S63" s="1164" t="s">
        <v>154</v>
      </c>
      <c r="T63" s="1164" t="s">
        <v>155</v>
      </c>
      <c r="U63" s="1165" t="s">
        <v>156</v>
      </c>
      <c r="V63" s="11"/>
      <c r="W63" s="1164" t="s">
        <v>154</v>
      </c>
      <c r="X63" s="1164" t="s">
        <v>155</v>
      </c>
      <c r="Y63" s="1165" t="s">
        <v>156</v>
      </c>
      <c r="Z63" s="189"/>
      <c r="AA63" s="338"/>
      <c r="AB63" s="189"/>
      <c r="AC63" s="242"/>
      <c r="AD63" s="189"/>
      <c r="AE63" s="350"/>
      <c r="AF63" s="350"/>
      <c r="AG63" s="546"/>
      <c r="AH63" s="189"/>
      <c r="AI63" s="189"/>
      <c r="AJ63" s="189"/>
      <c r="AM63" s="11"/>
      <c r="AN63" s="11"/>
      <c r="AO63" s="11"/>
      <c r="AP63" s="11"/>
      <c r="AQ63" s="206"/>
      <c r="AR63" s="174"/>
      <c r="AS63" s="170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</row>
    <row r="64" spans="2:57" ht="16.5" thickBot="1">
      <c r="B64" s="312"/>
      <c r="C64" s="1717" t="s">
        <v>236</v>
      </c>
      <c r="D64" s="313"/>
      <c r="E64" s="381" t="s">
        <v>245</v>
      </c>
      <c r="F64" s="200"/>
      <c r="G64" s="194"/>
      <c r="H64" s="203" t="s">
        <v>311</v>
      </c>
      <c r="I64" s="219"/>
      <c r="J64" s="219"/>
      <c r="K64" s="1742" t="s">
        <v>499</v>
      </c>
      <c r="L64" s="97"/>
      <c r="M64" s="73"/>
      <c r="O64" s="359" t="s">
        <v>434</v>
      </c>
      <c r="P64" s="1139">
        <f>D70</f>
        <v>30</v>
      </c>
      <c r="Q64" s="1215">
        <f>D70</f>
        <v>30</v>
      </c>
      <c r="R64" s="97"/>
      <c r="S64" s="78" t="s">
        <v>287</v>
      </c>
      <c r="T64" s="78">
        <f>L69</f>
        <v>0.2</v>
      </c>
      <c r="U64" s="1180">
        <f>M69</f>
        <v>0.2</v>
      </c>
      <c r="V64" s="97"/>
      <c r="W64" s="1181" t="s">
        <v>435</v>
      </c>
      <c r="X64" s="162"/>
      <c r="Y64" s="163"/>
      <c r="Z64" s="189"/>
      <c r="AA64" s="1197"/>
      <c r="AB64" s="190"/>
      <c r="AC64" s="242"/>
      <c r="AD64" s="189"/>
      <c r="AE64" s="11"/>
      <c r="AF64" s="205"/>
      <c r="AG64" s="797"/>
      <c r="AH64" s="189"/>
      <c r="AI64" s="174"/>
      <c r="AJ64" s="189"/>
      <c r="AM64" s="11"/>
      <c r="AN64" s="11"/>
      <c r="AO64" s="11"/>
      <c r="AP64" s="11"/>
      <c r="AQ64" s="206"/>
      <c r="AR64" s="242"/>
      <c r="AS64" s="170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</row>
    <row r="65" spans="2:57" ht="15.75" thickBot="1">
      <c r="B65" s="649" t="s">
        <v>205</v>
      </c>
      <c r="C65" s="533" t="s">
        <v>210</v>
      </c>
      <c r="D65" s="1734">
        <v>200</v>
      </c>
      <c r="E65" s="382" t="s">
        <v>246</v>
      </c>
      <c r="F65" s="187"/>
      <c r="G65" s="178"/>
      <c r="H65" s="324" t="s">
        <v>154</v>
      </c>
      <c r="I65" s="318" t="s">
        <v>155</v>
      </c>
      <c r="J65" s="319" t="s">
        <v>156</v>
      </c>
      <c r="K65" s="1524" t="s">
        <v>498</v>
      </c>
      <c r="L65" s="41"/>
      <c r="M65" s="103"/>
      <c r="O65" s="1140" t="s">
        <v>436</v>
      </c>
      <c r="P65" s="1097">
        <f>D69</f>
        <v>50</v>
      </c>
      <c r="Q65" s="1211">
        <f>D69</f>
        <v>50</v>
      </c>
      <c r="R65" s="11"/>
      <c r="S65" s="11"/>
      <c r="T65" s="11"/>
      <c r="U65" s="11"/>
      <c r="V65" s="11"/>
      <c r="W65" s="910" t="s">
        <v>137</v>
      </c>
      <c r="X65" s="1097">
        <f>I69</f>
        <v>6.1</v>
      </c>
      <c r="Y65" s="1149">
        <f>J69</f>
        <v>6.1</v>
      </c>
      <c r="Z65" s="189"/>
      <c r="AA65" s="1197"/>
      <c r="AB65" s="326"/>
      <c r="AC65" s="242"/>
      <c r="AD65" s="189"/>
      <c r="AE65" s="206"/>
      <c r="AF65" s="174"/>
      <c r="AG65" s="158"/>
      <c r="AH65" s="189"/>
      <c r="AI65" s="174"/>
      <c r="AJ65" s="189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</row>
    <row r="66" spans="2:57" ht="15.75" thickBot="1">
      <c r="B66" s="665" t="s">
        <v>414</v>
      </c>
      <c r="C66" s="641" t="s">
        <v>318</v>
      </c>
      <c r="D66" s="666">
        <v>50</v>
      </c>
      <c r="E66" s="434" t="s">
        <v>154</v>
      </c>
      <c r="F66" s="320" t="s">
        <v>155</v>
      </c>
      <c r="G66" s="321" t="s">
        <v>156</v>
      </c>
      <c r="H66" s="252" t="s">
        <v>360</v>
      </c>
      <c r="I66" s="278">
        <v>93</v>
      </c>
      <c r="J66" s="282">
        <v>79.099999999999994</v>
      </c>
      <c r="K66" s="450" t="s">
        <v>154</v>
      </c>
      <c r="L66" s="318" t="s">
        <v>155</v>
      </c>
      <c r="M66" s="342" t="s">
        <v>156</v>
      </c>
      <c r="O66" s="1140" t="s">
        <v>447</v>
      </c>
      <c r="P66" s="1097">
        <f>F70</f>
        <v>16</v>
      </c>
      <c r="Q66" s="1210">
        <f>G70</f>
        <v>16</v>
      </c>
      <c r="R66" s="11"/>
      <c r="S66" s="11"/>
      <c r="T66" s="11"/>
      <c r="U66" s="11"/>
      <c r="V66" s="11"/>
      <c r="W66" s="1099" t="s">
        <v>113</v>
      </c>
      <c r="X66" s="1097">
        <f>F69+I68</f>
        <v>21.79</v>
      </c>
      <c r="Y66" s="1152">
        <f>G69+J68</f>
        <v>18.16</v>
      </c>
      <c r="Z66" s="189"/>
      <c r="AA66" s="338"/>
      <c r="AB66" s="189"/>
      <c r="AC66" s="242"/>
      <c r="AD66" s="189"/>
      <c r="AE66" s="206"/>
      <c r="AF66" s="242"/>
      <c r="AG66" s="158"/>
      <c r="AH66" s="189"/>
      <c r="AI66" s="186"/>
      <c r="AJ66" s="189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2:57">
      <c r="B67" s="986" t="s">
        <v>309</v>
      </c>
      <c r="C67" s="786" t="s">
        <v>310</v>
      </c>
      <c r="D67" s="1007" t="s">
        <v>380</v>
      </c>
      <c r="E67" s="252" t="s">
        <v>130</v>
      </c>
      <c r="F67" s="251">
        <v>53.4</v>
      </c>
      <c r="G67" s="262">
        <v>40</v>
      </c>
      <c r="H67" s="514" t="s">
        <v>65</v>
      </c>
      <c r="I67" s="558">
        <v>135.47</v>
      </c>
      <c r="J67" s="662">
        <v>101.6</v>
      </c>
      <c r="K67" s="614" t="s">
        <v>112</v>
      </c>
      <c r="L67" s="343">
        <v>30</v>
      </c>
      <c r="M67" s="344">
        <v>30</v>
      </c>
      <c r="O67" s="724" t="s">
        <v>65</v>
      </c>
      <c r="P67" s="1119">
        <f>F67+I67</f>
        <v>188.87</v>
      </c>
      <c r="Q67" s="1212">
        <f>G67+J67</f>
        <v>141.6</v>
      </c>
      <c r="R67" s="11"/>
      <c r="S67" s="11"/>
      <c r="T67" s="11"/>
      <c r="U67" s="11"/>
      <c r="V67" s="11"/>
      <c r="W67" s="1099" t="s">
        <v>92</v>
      </c>
      <c r="X67" s="1097">
        <f>F68</f>
        <v>10.63</v>
      </c>
      <c r="Y67" s="1149">
        <f>G68</f>
        <v>8.5</v>
      </c>
      <c r="Z67" s="189"/>
      <c r="AA67" s="1197"/>
      <c r="AB67" s="190"/>
      <c r="AC67" s="174"/>
      <c r="AD67" s="189"/>
      <c r="AE67" s="11"/>
      <c r="AF67" s="11"/>
      <c r="AG67" s="11"/>
      <c r="AH67" s="189"/>
      <c r="AI67" s="186"/>
      <c r="AJ67" s="189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</row>
    <row r="68" spans="2:57">
      <c r="B68" s="986" t="s">
        <v>18</v>
      </c>
      <c r="C68" s="786" t="s">
        <v>482</v>
      </c>
      <c r="D68" s="685">
        <v>200</v>
      </c>
      <c r="E68" s="514" t="s">
        <v>132</v>
      </c>
      <c r="F68" s="465">
        <v>10.63</v>
      </c>
      <c r="G68" s="468">
        <v>8.5</v>
      </c>
      <c r="H68" s="393" t="s">
        <v>95</v>
      </c>
      <c r="I68" s="559">
        <v>12.19</v>
      </c>
      <c r="J68" s="422">
        <v>10.16</v>
      </c>
      <c r="K68" s="514" t="s">
        <v>71</v>
      </c>
      <c r="L68" s="465">
        <v>15</v>
      </c>
      <c r="M68" s="466">
        <v>15</v>
      </c>
      <c r="O68" s="1142" t="s">
        <v>390</v>
      </c>
      <c r="P68" s="1120">
        <f>X69</f>
        <v>91.12</v>
      </c>
      <c r="Q68" s="1138">
        <f>Y69</f>
        <v>82.759999999999991</v>
      </c>
      <c r="R68" s="11"/>
      <c r="S68" s="11"/>
      <c r="T68" s="11"/>
      <c r="U68" s="11"/>
      <c r="V68" s="11"/>
      <c r="W68" s="1099" t="s">
        <v>438</v>
      </c>
      <c r="X68" s="1119">
        <f>L74</f>
        <v>52.6</v>
      </c>
      <c r="Y68" s="1222">
        <f>M74</f>
        <v>50</v>
      </c>
      <c r="Z68" s="189"/>
      <c r="AA68" s="1197"/>
      <c r="AB68" s="190"/>
      <c r="AC68" s="242"/>
      <c r="AD68" s="189"/>
      <c r="AE68" s="11"/>
      <c r="AF68" s="11"/>
      <c r="AG68" s="11"/>
      <c r="AH68" s="189"/>
      <c r="AI68" s="174"/>
      <c r="AJ68" s="189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2:57">
      <c r="B69" s="1735" t="s">
        <v>10</v>
      </c>
      <c r="C69" s="605" t="s">
        <v>11</v>
      </c>
      <c r="D69" s="684">
        <v>50</v>
      </c>
      <c r="E69" s="514" t="s">
        <v>134</v>
      </c>
      <c r="F69" s="465">
        <v>9.6</v>
      </c>
      <c r="G69" s="468">
        <v>8</v>
      </c>
      <c r="H69" s="514" t="s">
        <v>114</v>
      </c>
      <c r="I69" s="471">
        <v>6.1</v>
      </c>
      <c r="J69" s="466">
        <v>6.1</v>
      </c>
      <c r="K69" s="514" t="s">
        <v>274</v>
      </c>
      <c r="L69" s="465">
        <v>0.2</v>
      </c>
      <c r="M69" s="466">
        <v>0.2</v>
      </c>
      <c r="O69" s="1143" t="s">
        <v>448</v>
      </c>
      <c r="P69" s="1097">
        <f>D71</f>
        <v>80</v>
      </c>
      <c r="Q69" s="1210">
        <f>D71</f>
        <v>80</v>
      </c>
      <c r="R69" s="11"/>
      <c r="S69" s="7"/>
      <c r="T69" s="11"/>
      <c r="U69" s="11"/>
      <c r="V69" s="11"/>
      <c r="W69" s="1100" t="s">
        <v>391</v>
      </c>
      <c r="X69" s="1115">
        <f>SUM(X65:X68)</f>
        <v>91.12</v>
      </c>
      <c r="Y69" s="1183">
        <f>SUM(Y65:Y68)</f>
        <v>82.759999999999991</v>
      </c>
      <c r="Z69" s="189"/>
      <c r="AA69" s="1197"/>
      <c r="AB69" s="328"/>
      <c r="AC69" s="189"/>
      <c r="AD69" s="189"/>
      <c r="AE69" s="11"/>
      <c r="AF69" s="11"/>
      <c r="AG69" s="11"/>
      <c r="AH69" s="189"/>
      <c r="AI69" s="174"/>
      <c r="AJ69" s="189"/>
      <c r="AM69" s="189"/>
      <c r="AN69" s="205"/>
      <c r="AO69" s="189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2:57" ht="15.75" thickBot="1">
      <c r="B70" s="1741" t="s">
        <v>10</v>
      </c>
      <c r="C70" s="1511" t="s">
        <v>16</v>
      </c>
      <c r="D70" s="1521">
        <v>30</v>
      </c>
      <c r="E70" s="514" t="s">
        <v>212</v>
      </c>
      <c r="F70" s="465">
        <v>16</v>
      </c>
      <c r="G70" s="468">
        <v>16</v>
      </c>
      <c r="H70" s="534" t="s">
        <v>116</v>
      </c>
      <c r="I70" s="476">
        <v>6.1</v>
      </c>
      <c r="J70" s="475">
        <v>6.1</v>
      </c>
      <c r="K70" s="383" t="s">
        <v>106</v>
      </c>
      <c r="L70" s="538">
        <v>200</v>
      </c>
      <c r="M70" s="539">
        <v>200</v>
      </c>
      <c r="O70" s="1184" t="s">
        <v>178</v>
      </c>
      <c r="P70" s="1111">
        <f>L67</f>
        <v>30</v>
      </c>
      <c r="Q70" s="1210">
        <f>M67</f>
        <v>30</v>
      </c>
      <c r="R70" s="11"/>
      <c r="S70" s="11"/>
      <c r="T70" s="11"/>
      <c r="U70" s="11"/>
      <c r="V70" s="11"/>
      <c r="W70" s="11"/>
      <c r="X70" s="11"/>
      <c r="Y70" s="100"/>
      <c r="Z70" s="189"/>
      <c r="AA70" s="1197"/>
      <c r="AB70" s="189"/>
      <c r="AC70" s="189"/>
      <c r="AD70" s="189"/>
      <c r="AE70" s="11"/>
      <c r="AF70" s="11"/>
      <c r="AG70" s="11"/>
      <c r="AH70" s="189"/>
      <c r="AI70" s="174"/>
      <c r="AJ70" s="189"/>
      <c r="AM70" s="189"/>
      <c r="AN70" s="205"/>
      <c r="AO70" s="189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2:57" ht="15.75" thickBot="1">
      <c r="B71" s="1009" t="s">
        <v>13</v>
      </c>
      <c r="C71" s="786" t="s">
        <v>262</v>
      </c>
      <c r="D71" s="685">
        <v>80</v>
      </c>
      <c r="E71" s="514" t="s">
        <v>107</v>
      </c>
      <c r="F71" s="506">
        <v>4</v>
      </c>
      <c r="G71" s="498">
        <v>4</v>
      </c>
      <c r="H71" s="663" t="s">
        <v>301</v>
      </c>
      <c r="I71" s="555">
        <v>6.0000000000000001E-3</v>
      </c>
      <c r="J71" s="415">
        <v>6.0000000000000001E-3</v>
      </c>
      <c r="K71" s="87"/>
      <c r="L71" s="11"/>
      <c r="M71" s="100"/>
      <c r="O71" s="1185" t="s">
        <v>360</v>
      </c>
      <c r="P71" s="1097">
        <f>I66</f>
        <v>93</v>
      </c>
      <c r="Q71" s="1210">
        <f>J66</f>
        <v>79.099999999999994</v>
      </c>
      <c r="R71" s="11"/>
      <c r="S71" s="11"/>
      <c r="T71" s="11"/>
      <c r="U71" s="11"/>
      <c r="V71" s="11"/>
      <c r="W71" s="812" t="s">
        <v>390</v>
      </c>
      <c r="X71" s="1176">
        <f>F68+F69+I68+I69+L74</f>
        <v>91.12</v>
      </c>
      <c r="Y71" s="1186">
        <f>G68+G69+J68+J69+M74</f>
        <v>82.759999999999991</v>
      </c>
      <c r="Z71" s="189"/>
      <c r="AA71" s="1197"/>
      <c r="AB71" s="189"/>
      <c r="AC71" s="242"/>
      <c r="AD71" s="189"/>
      <c r="AE71" s="11"/>
      <c r="AF71" s="11"/>
      <c r="AG71" s="11"/>
      <c r="AH71" s="189"/>
      <c r="AI71" s="174"/>
      <c r="AJ71" s="189"/>
      <c r="AM71" s="189"/>
      <c r="AN71" s="205"/>
      <c r="AO71" s="189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</row>
    <row r="72" spans="2:57" ht="15.75" thickBot="1">
      <c r="B72" s="176"/>
      <c r="C72" s="179"/>
      <c r="D72" s="175"/>
      <c r="E72" s="518" t="s">
        <v>109</v>
      </c>
      <c r="F72" s="499">
        <v>0.5</v>
      </c>
      <c r="G72" s="500">
        <v>0.5</v>
      </c>
      <c r="H72" s="523" t="s">
        <v>75</v>
      </c>
      <c r="I72" s="473">
        <v>0.6</v>
      </c>
      <c r="J72" s="474">
        <v>0.6</v>
      </c>
      <c r="K72" s="661" t="s">
        <v>312</v>
      </c>
      <c r="L72" s="531"/>
      <c r="M72" s="68"/>
      <c r="O72" s="1140" t="s">
        <v>107</v>
      </c>
      <c r="P72" s="1097">
        <f>F71</f>
        <v>4</v>
      </c>
      <c r="Q72" s="1212">
        <f>G71</f>
        <v>4</v>
      </c>
      <c r="R72" s="11"/>
      <c r="S72" s="11"/>
      <c r="T72" s="11"/>
      <c r="U72" s="11"/>
      <c r="V72" s="11"/>
      <c r="W72" s="11"/>
      <c r="X72" s="11"/>
      <c r="Y72" s="100"/>
      <c r="Z72" s="189"/>
      <c r="AA72" s="1197"/>
      <c r="AB72" s="174"/>
      <c r="AC72" s="189"/>
      <c r="AD72" s="189"/>
      <c r="AE72" s="11"/>
      <c r="AF72" s="11"/>
      <c r="AG72" s="11"/>
      <c r="AH72" s="189"/>
      <c r="AI72" s="189"/>
      <c r="AJ72" s="189"/>
      <c r="AM72" s="189"/>
      <c r="AN72" s="205"/>
      <c r="AO72" s="189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</row>
    <row r="73" spans="2:57" ht="15.75" thickBot="1">
      <c r="B73" s="176"/>
      <c r="C73" s="179"/>
      <c r="D73" s="175"/>
      <c r="E73" s="518" t="s">
        <v>110</v>
      </c>
      <c r="F73" s="469">
        <v>8.0000000000000002E-3</v>
      </c>
      <c r="G73" s="470">
        <v>8.0000000000000002E-3</v>
      </c>
      <c r="K73" s="340" t="s">
        <v>154</v>
      </c>
      <c r="L73" s="320" t="s">
        <v>155</v>
      </c>
      <c r="M73" s="321" t="s">
        <v>156</v>
      </c>
      <c r="O73" s="1140" t="s">
        <v>116</v>
      </c>
      <c r="P73" s="1097">
        <f>I70</f>
        <v>6.1</v>
      </c>
      <c r="Q73" s="1210">
        <f>J70</f>
        <v>6.1</v>
      </c>
      <c r="R73" s="11"/>
      <c r="S73" s="11"/>
      <c r="T73" s="11"/>
      <c r="U73" s="11"/>
      <c r="V73" s="11"/>
      <c r="W73" s="11"/>
      <c r="X73" s="11"/>
      <c r="Y73" s="100"/>
      <c r="Z73" s="189"/>
      <c r="AA73" s="1197"/>
      <c r="AB73" s="307"/>
      <c r="AC73" s="242"/>
      <c r="AD73" s="189"/>
      <c r="AE73" s="11"/>
      <c r="AF73" s="11"/>
      <c r="AG73" s="11"/>
      <c r="AH73" s="189"/>
      <c r="AI73" s="189"/>
      <c r="AJ73" s="189"/>
      <c r="AM73" s="189"/>
      <c r="AN73" s="205"/>
      <c r="AO73" s="189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2:57" ht="15.75">
      <c r="B74" s="176"/>
      <c r="C74" s="179"/>
      <c r="D74" s="175"/>
      <c r="E74" s="514" t="s">
        <v>106</v>
      </c>
      <c r="F74" s="578">
        <v>140</v>
      </c>
      <c r="G74" s="579">
        <v>140</v>
      </c>
      <c r="H74" s="87"/>
      <c r="I74" s="11"/>
      <c r="J74" s="100"/>
      <c r="K74" s="754" t="s">
        <v>80</v>
      </c>
      <c r="L74" s="755">
        <v>52.6</v>
      </c>
      <c r="M74" s="756">
        <v>50</v>
      </c>
      <c r="O74" s="1140" t="s">
        <v>71</v>
      </c>
      <c r="P74" s="1097">
        <f>L68</f>
        <v>15</v>
      </c>
      <c r="Q74" s="1212">
        <f>M68</f>
        <v>15</v>
      </c>
      <c r="R74" s="11"/>
      <c r="S74" s="11"/>
      <c r="T74" s="11"/>
      <c r="U74" s="11"/>
      <c r="V74" s="11"/>
      <c r="W74" s="11"/>
      <c r="X74" s="11"/>
      <c r="Y74" s="100"/>
      <c r="Z74" s="189"/>
      <c r="AA74" s="1197"/>
      <c r="AB74" s="189"/>
      <c r="AC74" s="242"/>
      <c r="AD74" s="189"/>
      <c r="AE74" s="11"/>
      <c r="AF74" s="11"/>
      <c r="AG74" s="11"/>
      <c r="AH74" s="189"/>
      <c r="AI74" s="337"/>
      <c r="AJ74" s="189"/>
      <c r="AM74" s="11"/>
      <c r="AN74" s="56"/>
      <c r="AO74" s="11"/>
      <c r="AP74" s="11"/>
      <c r="AQ74" s="189"/>
      <c r="AR74" s="205"/>
      <c r="AS74" s="189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</row>
    <row r="75" spans="2:57" ht="16.5" thickBot="1">
      <c r="B75" s="177"/>
      <c r="C75" s="379"/>
      <c r="D75" s="178"/>
      <c r="E75" s="626"/>
      <c r="F75" s="627"/>
      <c r="G75" s="664"/>
      <c r="H75" s="79"/>
      <c r="I75" s="41"/>
      <c r="J75" s="103"/>
      <c r="K75" s="79"/>
      <c r="L75" s="41"/>
      <c r="M75" s="103"/>
      <c r="O75" s="1140" t="s">
        <v>75</v>
      </c>
      <c r="P75" s="1097">
        <f>F72+I72</f>
        <v>1.1000000000000001</v>
      </c>
      <c r="Q75" s="1210">
        <f>G72+J72</f>
        <v>1.1000000000000001</v>
      </c>
      <c r="R75" s="11"/>
      <c r="S75" s="11"/>
      <c r="T75" s="11"/>
      <c r="U75" s="11"/>
      <c r="V75" s="11"/>
      <c r="W75" s="11"/>
      <c r="X75" s="11"/>
      <c r="Y75" s="100"/>
      <c r="Z75" s="189"/>
      <c r="AA75" s="1197"/>
      <c r="AB75" s="174"/>
      <c r="AC75" s="242"/>
      <c r="AD75" s="189"/>
      <c r="AE75" s="11"/>
      <c r="AF75" s="11"/>
      <c r="AG75" s="11"/>
      <c r="AH75" s="189"/>
      <c r="AI75" s="337"/>
      <c r="AJ75" s="189"/>
      <c r="AM75" s="11"/>
      <c r="AN75" s="56"/>
      <c r="AO75" s="11"/>
      <c r="AP75" s="11"/>
      <c r="AQ75" s="189"/>
      <c r="AR75" s="205"/>
      <c r="AS75" s="189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</row>
    <row r="76" spans="2:57" ht="17.25" customHeight="1" thickBot="1">
      <c r="C76" s="238"/>
      <c r="O76" s="1187" t="s">
        <v>229</v>
      </c>
      <c r="P76" s="1146">
        <f>F73+I71</f>
        <v>1.4E-2</v>
      </c>
      <c r="Q76" s="1188">
        <f>G73+J71</f>
        <v>1.4E-2</v>
      </c>
      <c r="R76" s="41"/>
      <c r="S76" s="41"/>
      <c r="T76" s="41"/>
      <c r="U76" s="41"/>
      <c r="V76" s="187"/>
      <c r="W76" s="187"/>
      <c r="X76" s="187"/>
      <c r="Y76" s="178"/>
      <c r="Z76" s="189"/>
      <c r="AA76" s="1198"/>
      <c r="AB76" s="186"/>
      <c r="AC76" s="174"/>
      <c r="AD76" s="285"/>
      <c r="AE76" s="189"/>
      <c r="AF76" s="205"/>
      <c r="AG76" s="797"/>
      <c r="AH76" s="189"/>
      <c r="AI76" s="337"/>
      <c r="AJ76" s="189"/>
      <c r="AM76" s="189"/>
      <c r="AN76" s="56"/>
      <c r="AO76" s="11"/>
      <c r="AP76" s="11"/>
      <c r="AQ76" s="189"/>
      <c r="AR76" s="205"/>
      <c r="AS76" s="189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2:57" ht="15.75" thickBot="1">
      <c r="Z77" s="189"/>
      <c r="AA77" s="174"/>
      <c r="AB77" s="174"/>
      <c r="AC77" s="189"/>
      <c r="AD77" s="189"/>
      <c r="AE77" s="189"/>
      <c r="AF77" s="205"/>
      <c r="AG77" s="797"/>
      <c r="AH77" s="189"/>
      <c r="AI77" s="189"/>
      <c r="AJ77" s="189"/>
      <c r="AM77" s="206"/>
      <c r="AN77" s="174"/>
      <c r="AO77" s="170"/>
      <c r="AP77" s="11"/>
      <c r="AQ77" s="189"/>
      <c r="AR77" s="205"/>
      <c r="AS77" s="189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</row>
    <row r="78" spans="2:57" ht="16.5" thickBot="1">
      <c r="C78" s="238"/>
      <c r="O78" s="1104" t="s">
        <v>239</v>
      </c>
      <c r="P78" s="1103"/>
      <c r="Q78" s="1103"/>
      <c r="R78" s="1168"/>
      <c r="S78" s="53"/>
      <c r="T78" s="53"/>
      <c r="U78" s="53"/>
      <c r="V78" s="53"/>
      <c r="W78" s="53"/>
      <c r="X78" s="53"/>
      <c r="Y78" s="68"/>
      <c r="Z78" s="189"/>
      <c r="AA78" s="189"/>
      <c r="AB78" s="189"/>
      <c r="AC78" s="189"/>
      <c r="AD78" s="189"/>
      <c r="AE78" s="189"/>
      <c r="AF78" s="205"/>
      <c r="AG78" s="797"/>
      <c r="AH78" s="189"/>
      <c r="AI78" s="189"/>
      <c r="AJ78" s="189"/>
      <c r="AM78" s="206"/>
      <c r="AN78" s="242"/>
      <c r="AO78" s="170"/>
      <c r="AP78" s="11"/>
      <c r="AQ78" s="189"/>
      <c r="AR78" s="205"/>
      <c r="AS78" s="189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2:57" ht="15.75" thickBot="1">
      <c r="C79" s="238"/>
      <c r="O79" s="1091" t="s">
        <v>154</v>
      </c>
      <c r="P79" s="1092" t="s">
        <v>155</v>
      </c>
      <c r="Q79" s="1093" t="s">
        <v>156</v>
      </c>
      <c r="R79" s="97"/>
      <c r="S79" s="1094" t="s">
        <v>154</v>
      </c>
      <c r="T79" s="1094" t="s">
        <v>155</v>
      </c>
      <c r="U79" s="1095" t="s">
        <v>156</v>
      </c>
      <c r="V79" s="97"/>
      <c r="W79" s="1094" t="s">
        <v>154</v>
      </c>
      <c r="X79" s="1094" t="s">
        <v>155</v>
      </c>
      <c r="Y79" s="1095" t="s">
        <v>156</v>
      </c>
      <c r="Z79" s="189"/>
      <c r="AA79" s="1154"/>
      <c r="AB79" s="189"/>
      <c r="AC79" s="189"/>
      <c r="AD79" s="189"/>
      <c r="AE79" s="189"/>
      <c r="AF79" s="205"/>
      <c r="AG79" s="797"/>
      <c r="AH79" s="174"/>
      <c r="AI79" s="189"/>
      <c r="AJ79" s="189"/>
      <c r="AM79" s="11"/>
      <c r="AN79" s="11"/>
      <c r="AO79" s="11"/>
      <c r="AP79" s="11"/>
      <c r="AQ79" s="189"/>
      <c r="AR79" s="205"/>
      <c r="AS79" s="189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</row>
    <row r="80" spans="2:57" ht="15.75" thickBot="1">
      <c r="B80" s="1718" t="s">
        <v>559</v>
      </c>
      <c r="C80" s="238"/>
      <c r="O80" s="1142" t="s">
        <v>434</v>
      </c>
      <c r="P80" s="1096">
        <f>D90</f>
        <v>30</v>
      </c>
      <c r="Q80" s="1210">
        <f>D90</f>
        <v>30</v>
      </c>
      <c r="R80" s="11"/>
      <c r="S80" s="908" t="s">
        <v>71</v>
      </c>
      <c r="T80" s="1097">
        <f>L94</f>
        <v>0.84</v>
      </c>
      <c r="U80" s="1210">
        <f>M94</f>
        <v>0.84</v>
      </c>
      <c r="V80" s="11"/>
      <c r="W80" s="1116" t="s">
        <v>435</v>
      </c>
      <c r="X80" s="161"/>
      <c r="Y80" s="164"/>
      <c r="Z80" s="189"/>
      <c r="AA80" s="280"/>
      <c r="AB80" s="280"/>
      <c r="AC80" s="189"/>
      <c r="AD80" s="314"/>
      <c r="AE80" s="189"/>
      <c r="AF80" s="205"/>
      <c r="AG80" s="797"/>
      <c r="AH80" s="189"/>
      <c r="AI80" s="189"/>
      <c r="AJ80" s="189"/>
      <c r="AM80" s="11"/>
      <c r="AN80" s="11"/>
      <c r="AO80" s="11"/>
      <c r="AP80" s="11"/>
      <c r="AQ80" s="189"/>
      <c r="AR80" s="205"/>
      <c r="AS80" s="189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</row>
    <row r="81" spans="2:57">
      <c r="B81" s="239" t="s">
        <v>2</v>
      </c>
      <c r="C81" s="109" t="s">
        <v>511</v>
      </c>
      <c r="D81" s="1715" t="s">
        <v>505</v>
      </c>
      <c r="E81" s="241" t="s">
        <v>83</v>
      </c>
      <c r="F81" s="200"/>
      <c r="G81" s="200"/>
      <c r="H81" s="200"/>
      <c r="I81" s="200"/>
      <c r="J81" s="200"/>
      <c r="K81" s="200"/>
      <c r="L81" s="200"/>
      <c r="M81" s="194"/>
      <c r="O81" s="1140" t="s">
        <v>436</v>
      </c>
      <c r="P81" s="1097">
        <f>I86+D89</f>
        <v>66.2</v>
      </c>
      <c r="Q81" s="1211">
        <f>D89+J86</f>
        <v>66.2</v>
      </c>
      <c r="R81" s="11"/>
      <c r="S81" s="908" t="s">
        <v>75</v>
      </c>
      <c r="T81" s="1097">
        <f>F92+I101+L88</f>
        <v>0.86</v>
      </c>
      <c r="U81" s="1210">
        <f>G92+J101+M88</f>
        <v>0.86</v>
      </c>
      <c r="V81" s="11"/>
      <c r="W81" s="910" t="s">
        <v>137</v>
      </c>
      <c r="X81" s="1097">
        <f>F90+I95+L92</f>
        <v>21.560000000000002</v>
      </c>
      <c r="Y81" s="1149">
        <f>J95+M92+G90</f>
        <v>21.56</v>
      </c>
      <c r="Z81" s="189"/>
      <c r="AA81" s="186"/>
      <c r="AB81" s="189"/>
      <c r="AC81" s="242"/>
      <c r="AD81" s="189"/>
      <c r="AE81" s="189"/>
      <c r="AF81" s="205"/>
      <c r="AG81" s="797"/>
      <c r="AH81" s="189"/>
      <c r="AI81" s="189"/>
      <c r="AJ81" s="189"/>
      <c r="AM81" s="11"/>
      <c r="AN81" s="11"/>
      <c r="AO81" s="11"/>
      <c r="AP81" s="11"/>
      <c r="AQ81" s="189"/>
      <c r="AR81" s="205"/>
      <c r="AS81" s="189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</row>
    <row r="82" spans="2:57" ht="15.75" thickBot="1">
      <c r="B82" s="443" t="s">
        <v>5</v>
      </c>
      <c r="C82" s="149"/>
      <c r="D82" s="1716" t="s">
        <v>512</v>
      </c>
      <c r="E82" s="177"/>
      <c r="F82" s="187"/>
      <c r="G82" s="187"/>
      <c r="H82" s="187"/>
      <c r="I82" s="187"/>
      <c r="J82" s="187"/>
      <c r="K82" s="187"/>
      <c r="L82" s="187"/>
      <c r="M82" s="178"/>
      <c r="O82" s="1140" t="s">
        <v>104</v>
      </c>
      <c r="P82" s="1097">
        <f>I93</f>
        <v>0.4</v>
      </c>
      <c r="Q82" s="1210">
        <f>J93</f>
        <v>0.4</v>
      </c>
      <c r="R82" s="11"/>
      <c r="S82" s="908" t="s">
        <v>229</v>
      </c>
      <c r="T82" s="1097">
        <f>F93+I100</f>
        <v>0.01</v>
      </c>
      <c r="U82" s="1202">
        <f>G93+J100</f>
        <v>0.01</v>
      </c>
      <c r="V82" s="11"/>
      <c r="W82" s="1099" t="s">
        <v>439</v>
      </c>
      <c r="X82" s="1097">
        <f>F94</f>
        <v>1</v>
      </c>
      <c r="Y82" s="1149">
        <f>G94+J102</f>
        <v>1</v>
      </c>
      <c r="Z82" s="189"/>
      <c r="AA82" s="186"/>
      <c r="AB82" s="189"/>
      <c r="AC82" s="242"/>
      <c r="AD82" s="189"/>
      <c r="AE82" s="189"/>
      <c r="AF82" s="205"/>
      <c r="AG82" s="797"/>
      <c r="AH82" s="189"/>
      <c r="AI82" s="189"/>
      <c r="AJ82" s="189"/>
      <c r="AM82" s="11"/>
      <c r="AN82" s="11"/>
      <c r="AO82" s="11"/>
      <c r="AP82" s="11"/>
      <c r="AQ82" s="189"/>
      <c r="AR82" s="205"/>
      <c r="AS82" s="189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</row>
    <row r="83" spans="2:57" ht="16.5" thickBot="1">
      <c r="B83" s="230"/>
      <c r="C83" s="1725" t="s">
        <v>239</v>
      </c>
      <c r="D83" s="169"/>
      <c r="E83" s="710" t="s">
        <v>354</v>
      </c>
      <c r="F83" s="97"/>
      <c r="G83" s="73"/>
      <c r="H83" s="273" t="s">
        <v>277</v>
      </c>
      <c r="I83" s="217"/>
      <c r="J83" s="273"/>
      <c r="K83" s="268" t="s">
        <v>490</v>
      </c>
      <c r="L83" s="217"/>
      <c r="M83" s="199"/>
      <c r="O83" s="1140" t="s">
        <v>450</v>
      </c>
      <c r="P83" s="1097">
        <f>L85</f>
        <v>38</v>
      </c>
      <c r="Q83" s="1138">
        <f>M85</f>
        <v>38</v>
      </c>
      <c r="R83" s="11"/>
      <c r="S83" s="863" t="s">
        <v>142</v>
      </c>
      <c r="T83" s="922">
        <f>I90</f>
        <v>9</v>
      </c>
      <c r="U83" s="1210">
        <f>J90</f>
        <v>9</v>
      </c>
      <c r="V83" s="11"/>
      <c r="W83" s="1099" t="s">
        <v>440</v>
      </c>
      <c r="X83" s="1097">
        <f>F86</f>
        <v>51.25</v>
      </c>
      <c r="Y83" s="1152">
        <f>G86</f>
        <v>41</v>
      </c>
      <c r="Z83" s="1196"/>
      <c r="AA83" s="190"/>
      <c r="AB83" s="190"/>
      <c r="AC83" s="242"/>
      <c r="AD83" s="189"/>
      <c r="AE83" s="189"/>
      <c r="AF83" s="205"/>
      <c r="AG83" s="797"/>
      <c r="AH83" s="189"/>
      <c r="AI83" s="189"/>
      <c r="AJ83" s="189"/>
      <c r="AM83" s="11"/>
      <c r="AN83" s="11"/>
      <c r="AO83" s="11"/>
      <c r="AP83" s="11"/>
      <c r="AQ83" s="189"/>
      <c r="AR83" s="205"/>
      <c r="AS83" s="189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2:57" ht="15.75" thickBot="1">
      <c r="B84" s="707" t="s">
        <v>207</v>
      </c>
      <c r="C84" s="708" t="s">
        <v>353</v>
      </c>
      <c r="D84" s="709">
        <v>200</v>
      </c>
      <c r="E84" s="135" t="s">
        <v>355</v>
      </c>
      <c r="F84" s="41"/>
      <c r="G84" s="103"/>
      <c r="H84" s="440" t="s">
        <v>154</v>
      </c>
      <c r="I84" s="438" t="s">
        <v>155</v>
      </c>
      <c r="J84" s="444" t="s">
        <v>156</v>
      </c>
      <c r="K84" s="434" t="s">
        <v>154</v>
      </c>
      <c r="L84" s="320" t="s">
        <v>155</v>
      </c>
      <c r="M84" s="321" t="s">
        <v>156</v>
      </c>
      <c r="O84" s="724" t="s">
        <v>65</v>
      </c>
      <c r="P84" s="1121">
        <f>F87</f>
        <v>32</v>
      </c>
      <c r="Q84" s="1212">
        <f>G87</f>
        <v>24</v>
      </c>
      <c r="R84" s="11"/>
      <c r="S84" s="11"/>
      <c r="T84" s="11"/>
      <c r="U84" s="11"/>
      <c r="V84" s="11"/>
      <c r="W84" s="1099" t="s">
        <v>113</v>
      </c>
      <c r="X84" s="1097">
        <f>F89+I97+L91</f>
        <v>25.189999999999998</v>
      </c>
      <c r="Y84" s="1149">
        <f>G89+J97+M91</f>
        <v>21.125</v>
      </c>
      <c r="Z84" s="189"/>
      <c r="AA84" s="190"/>
      <c r="AB84" s="326"/>
      <c r="AC84" s="242"/>
      <c r="AD84" s="189"/>
      <c r="AE84" s="189"/>
      <c r="AF84" s="205"/>
      <c r="AG84" s="797"/>
      <c r="AH84" s="189"/>
      <c r="AI84" s="189"/>
      <c r="AJ84" s="189"/>
      <c r="AM84" s="11"/>
      <c r="AN84" s="11"/>
      <c r="AO84" s="11"/>
      <c r="AP84" s="11"/>
      <c r="AQ84" s="189"/>
      <c r="AR84" s="205"/>
      <c r="AS84" s="189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</row>
    <row r="85" spans="2:57" ht="15.75" thickBot="1">
      <c r="B85" s="622" t="s">
        <v>28</v>
      </c>
      <c r="C85" s="605" t="s">
        <v>534</v>
      </c>
      <c r="D85" s="684" t="s">
        <v>285</v>
      </c>
      <c r="E85" s="615" t="s">
        <v>154</v>
      </c>
      <c r="F85" s="616" t="s">
        <v>155</v>
      </c>
      <c r="G85" s="635" t="s">
        <v>156</v>
      </c>
      <c r="H85" s="391" t="s">
        <v>264</v>
      </c>
      <c r="I85" s="1459">
        <v>118.82</v>
      </c>
      <c r="J85" s="717">
        <v>66.599999999999994</v>
      </c>
      <c r="K85" s="255" t="s">
        <v>358</v>
      </c>
      <c r="L85" s="272">
        <v>38</v>
      </c>
      <c r="M85" s="276">
        <v>38</v>
      </c>
      <c r="O85" s="1142" t="s">
        <v>390</v>
      </c>
      <c r="P85" s="1192">
        <f>X87</f>
        <v>182.82999999999998</v>
      </c>
      <c r="Q85" s="1138">
        <f>Y87</f>
        <v>150.655</v>
      </c>
      <c r="R85" s="11"/>
      <c r="S85" s="11"/>
      <c r="T85" s="11"/>
      <c r="U85" s="11"/>
      <c r="V85" s="11"/>
      <c r="W85" s="1099" t="s">
        <v>92</v>
      </c>
      <c r="X85" s="1097">
        <f>F88+I99</f>
        <v>16.84</v>
      </c>
      <c r="Y85" s="1149">
        <f>G88+J99</f>
        <v>13.469999999999999</v>
      </c>
      <c r="Z85" s="189"/>
      <c r="AA85" s="186"/>
      <c r="AB85" s="189"/>
      <c r="AC85" s="242"/>
      <c r="AD85" s="189"/>
      <c r="AE85" s="11"/>
      <c r="AF85" s="56"/>
      <c r="AG85" s="4"/>
      <c r="AH85" s="331"/>
      <c r="AI85" s="189"/>
      <c r="AJ85" s="189"/>
      <c r="AM85" s="11"/>
      <c r="AN85" s="11"/>
      <c r="AO85" s="11"/>
      <c r="AP85" s="11"/>
      <c r="AQ85" s="189"/>
      <c r="AR85" s="205"/>
      <c r="AS85" s="189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</row>
    <row r="86" spans="2:57" ht="17.25" customHeight="1">
      <c r="B86" s="964" t="s">
        <v>275</v>
      </c>
      <c r="C86" s="1508" t="s">
        <v>357</v>
      </c>
      <c r="D86" s="1509" t="s">
        <v>372</v>
      </c>
      <c r="E86" s="642" t="s">
        <v>150</v>
      </c>
      <c r="F86" s="636">
        <v>51.25</v>
      </c>
      <c r="G86" s="711">
        <v>41</v>
      </c>
      <c r="H86" s="514" t="s">
        <v>103</v>
      </c>
      <c r="I86" s="563">
        <v>16.2</v>
      </c>
      <c r="J86" s="485">
        <v>16.2</v>
      </c>
      <c r="K86" s="723" t="s">
        <v>107</v>
      </c>
      <c r="L86" s="473">
        <v>5</v>
      </c>
      <c r="M86" s="474">
        <v>5</v>
      </c>
      <c r="O86" s="1142" t="s">
        <v>449</v>
      </c>
      <c r="P86" s="1096">
        <f>D91</f>
        <v>80</v>
      </c>
      <c r="Q86" s="1210">
        <f>D91</f>
        <v>80</v>
      </c>
      <c r="R86" s="11"/>
      <c r="S86" s="11"/>
      <c r="T86" s="11"/>
      <c r="U86" s="11"/>
      <c r="V86" s="11"/>
      <c r="W86" s="1099" t="s">
        <v>100</v>
      </c>
      <c r="X86" s="1097">
        <f>L90</f>
        <v>66.989999999999995</v>
      </c>
      <c r="Y86" s="1150">
        <f>M90</f>
        <v>52.5</v>
      </c>
      <c r="Z86" s="189"/>
      <c r="AA86" s="190"/>
      <c r="AB86" s="189"/>
      <c r="AC86" s="174"/>
      <c r="AD86" s="189"/>
      <c r="AE86" s="11"/>
      <c r="AF86" s="56"/>
      <c r="AG86" s="4"/>
      <c r="AH86" s="189"/>
      <c r="AI86" s="189"/>
      <c r="AJ86" s="189"/>
      <c r="AM86" s="11"/>
      <c r="AN86" s="11"/>
      <c r="AO86" s="11"/>
      <c r="AP86" s="11"/>
      <c r="AQ86" s="11"/>
      <c r="AR86" s="56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</row>
    <row r="87" spans="2:57">
      <c r="B87" s="971" t="s">
        <v>149</v>
      </c>
      <c r="C87" s="641" t="s">
        <v>356</v>
      </c>
      <c r="D87" s="666"/>
      <c r="E87" s="534" t="s">
        <v>65</v>
      </c>
      <c r="F87" s="712">
        <v>32</v>
      </c>
      <c r="G87" s="713">
        <v>24</v>
      </c>
      <c r="H87" s="514" t="s">
        <v>105</v>
      </c>
      <c r="I87" s="563">
        <v>19.399999999999999</v>
      </c>
      <c r="J87" s="485">
        <v>19.399999999999999</v>
      </c>
      <c r="K87" s="723" t="s">
        <v>106</v>
      </c>
      <c r="L87" s="473">
        <v>68.400000000000006</v>
      </c>
      <c r="M87" s="474">
        <v>68.400000000000006</v>
      </c>
      <c r="O87" s="1357" t="s">
        <v>444</v>
      </c>
      <c r="P87" s="1097">
        <f>D88</f>
        <v>200</v>
      </c>
      <c r="Q87" s="1210">
        <f>D88</f>
        <v>200</v>
      </c>
      <c r="R87" s="11"/>
      <c r="S87" s="11"/>
      <c r="T87" s="11"/>
      <c r="U87" s="11"/>
      <c r="V87" s="11"/>
      <c r="W87" s="1100" t="s">
        <v>391</v>
      </c>
      <c r="X87" s="1115">
        <f>SUM(X81:X86)</f>
        <v>182.82999999999998</v>
      </c>
      <c r="Y87" s="1183">
        <f>SUM(Y81:Y86)</f>
        <v>150.655</v>
      </c>
      <c r="Z87" s="189"/>
      <c r="AA87" s="190"/>
      <c r="AB87" s="189"/>
      <c r="AC87" s="242"/>
      <c r="AD87" s="189"/>
      <c r="AE87" s="11"/>
      <c r="AF87" s="56"/>
      <c r="AG87" s="4"/>
      <c r="AH87" s="327"/>
      <c r="AI87" s="189"/>
      <c r="AJ87" s="189"/>
      <c r="AM87" s="11"/>
      <c r="AN87" s="11"/>
      <c r="AO87" s="11"/>
      <c r="AP87" s="11"/>
      <c r="AQ87" s="11"/>
      <c r="AR87" s="56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</row>
    <row r="88" spans="2:57" ht="15.75">
      <c r="B88" s="986" t="s">
        <v>9</v>
      </c>
      <c r="C88" s="786" t="s">
        <v>254</v>
      </c>
      <c r="D88" s="685">
        <v>200</v>
      </c>
      <c r="E88" s="534" t="s">
        <v>92</v>
      </c>
      <c r="F88" s="476">
        <v>10</v>
      </c>
      <c r="G88" s="475">
        <v>8</v>
      </c>
      <c r="H88" s="514" t="s">
        <v>340</v>
      </c>
      <c r="I88" s="471" t="s">
        <v>341</v>
      </c>
      <c r="J88" s="485">
        <v>4</v>
      </c>
      <c r="K88" s="705" t="s">
        <v>109</v>
      </c>
      <c r="L88" s="471">
        <v>0.41</v>
      </c>
      <c r="M88" s="597">
        <v>0.41</v>
      </c>
      <c r="O88" s="724" t="s">
        <v>477</v>
      </c>
      <c r="P88" s="1121">
        <f>I85</f>
        <v>118.82</v>
      </c>
      <c r="Q88" s="1138">
        <f>J85</f>
        <v>66.599999999999994</v>
      </c>
      <c r="R88" s="11"/>
      <c r="S88" s="11"/>
      <c r="T88" s="11"/>
      <c r="U88" s="11"/>
      <c r="V88" s="11"/>
      <c r="W88" s="11"/>
      <c r="X88" s="11"/>
      <c r="Y88" s="100"/>
      <c r="Z88" s="189"/>
      <c r="AA88" s="190"/>
      <c r="AB88" s="190"/>
      <c r="AC88" s="242"/>
      <c r="AD88" s="189"/>
      <c r="AE88" s="11"/>
      <c r="AF88" s="56"/>
      <c r="AG88" s="4"/>
      <c r="AH88" s="189"/>
      <c r="AI88" s="189"/>
      <c r="AJ88" s="189"/>
      <c r="AM88" s="189"/>
      <c r="AN88" s="189"/>
      <c r="AO88" s="189"/>
      <c r="AP88" s="11"/>
      <c r="AQ88" s="316"/>
      <c r="AR88" s="56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</row>
    <row r="89" spans="2:57" ht="16.5" customHeight="1">
      <c r="B89" s="986" t="s">
        <v>10</v>
      </c>
      <c r="C89" s="786" t="s">
        <v>11</v>
      </c>
      <c r="D89" s="685">
        <v>50</v>
      </c>
      <c r="E89" s="534" t="s">
        <v>197</v>
      </c>
      <c r="F89" s="476">
        <v>9.6</v>
      </c>
      <c r="G89" s="475">
        <v>8</v>
      </c>
      <c r="H89" s="514" t="s">
        <v>107</v>
      </c>
      <c r="I89" s="465">
        <v>3.6</v>
      </c>
      <c r="J89" s="485">
        <v>3.6</v>
      </c>
      <c r="K89" s="726" t="s">
        <v>359</v>
      </c>
      <c r="M89" s="100"/>
      <c r="O89" s="1140" t="s">
        <v>82</v>
      </c>
      <c r="P89" s="1121">
        <f>I87</f>
        <v>19.399999999999999</v>
      </c>
      <c r="Q89" s="1213">
        <f>J87</f>
        <v>19.399999999999999</v>
      </c>
      <c r="R89" s="11"/>
      <c r="S89" s="11"/>
      <c r="T89" s="11"/>
      <c r="U89" s="11"/>
      <c r="V89" s="11"/>
      <c r="W89" s="11"/>
      <c r="X89" s="11"/>
      <c r="Y89" s="1204"/>
      <c r="Z89" s="189"/>
      <c r="AA89" s="190"/>
      <c r="AB89" s="189"/>
      <c r="AC89" s="198"/>
      <c r="AD89" s="189"/>
      <c r="AE89" s="11"/>
      <c r="AF89" s="56"/>
      <c r="AG89" s="4"/>
      <c r="AH89" s="189"/>
      <c r="AI89" s="189"/>
      <c r="AJ89" s="189"/>
      <c r="AM89" s="214"/>
      <c r="AN89" s="189"/>
      <c r="AO89" s="205"/>
      <c r="AP89" s="11"/>
      <c r="AQ89" s="206"/>
      <c r="AR89" s="174"/>
      <c r="AS89" s="170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</row>
    <row r="90" spans="2:57" ht="12.75" customHeight="1">
      <c r="B90" s="986" t="s">
        <v>10</v>
      </c>
      <c r="C90" s="786" t="s">
        <v>16</v>
      </c>
      <c r="D90" s="685">
        <v>30</v>
      </c>
      <c r="E90" s="514" t="s">
        <v>90</v>
      </c>
      <c r="F90" s="491">
        <v>2</v>
      </c>
      <c r="G90" s="492">
        <v>2</v>
      </c>
      <c r="H90" s="514" t="s">
        <v>142</v>
      </c>
      <c r="I90" s="473">
        <v>9</v>
      </c>
      <c r="J90" s="507">
        <v>9</v>
      </c>
      <c r="K90" s="724" t="s">
        <v>100</v>
      </c>
      <c r="L90" s="491">
        <v>66.989999999999995</v>
      </c>
      <c r="M90" s="564">
        <v>52.5</v>
      </c>
      <c r="O90" s="1140" t="s">
        <v>91</v>
      </c>
      <c r="P90" s="1097">
        <f>I96</f>
        <v>2</v>
      </c>
      <c r="Q90" s="1214">
        <f>J96</f>
        <v>2</v>
      </c>
      <c r="R90" s="11"/>
      <c r="S90" s="11"/>
      <c r="T90" s="11"/>
      <c r="U90" s="11"/>
      <c r="V90" s="11"/>
      <c r="W90" s="812" t="s">
        <v>390</v>
      </c>
      <c r="X90" s="1176">
        <f>F86+F88+F89+F90+F94+I95+I97+I99+L90+L91+L92</f>
        <v>182.82999999999998</v>
      </c>
      <c r="Y90" s="1205">
        <f>G86+G88+G89+G90+G94+J95+J97+J99+M90+M91+M92+J102</f>
        <v>150.655</v>
      </c>
      <c r="Z90" s="189"/>
      <c r="AA90" s="190"/>
      <c r="AB90" s="189"/>
      <c r="AC90" s="242"/>
      <c r="AD90" s="189"/>
      <c r="AE90" s="11"/>
      <c r="AF90" s="11"/>
      <c r="AG90" s="11"/>
      <c r="AH90" s="189"/>
      <c r="AI90" s="189"/>
      <c r="AJ90" s="189"/>
      <c r="AM90" s="189"/>
      <c r="AN90" s="205"/>
      <c r="AO90" s="189"/>
      <c r="AP90" s="11"/>
      <c r="AQ90" s="206"/>
      <c r="AR90" s="242"/>
      <c r="AS90" s="170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</row>
    <row r="91" spans="2:57" ht="13.5" customHeight="1">
      <c r="B91" s="1009" t="s">
        <v>13</v>
      </c>
      <c r="C91" s="786" t="s">
        <v>262</v>
      </c>
      <c r="D91" s="685">
        <v>80</v>
      </c>
      <c r="E91" s="514" t="s">
        <v>107</v>
      </c>
      <c r="F91" s="476">
        <v>4</v>
      </c>
      <c r="G91" s="475">
        <v>4</v>
      </c>
      <c r="H91" s="406" t="s">
        <v>116</v>
      </c>
      <c r="I91" s="395">
        <v>5.4</v>
      </c>
      <c r="J91" s="396">
        <v>5.4</v>
      </c>
      <c r="K91" s="725" t="s">
        <v>314</v>
      </c>
      <c r="L91" s="476">
        <v>14.56</v>
      </c>
      <c r="M91" s="565">
        <v>12.25</v>
      </c>
      <c r="O91" s="1140" t="s">
        <v>107</v>
      </c>
      <c r="P91" s="1097">
        <f>F91+I89+L86+I98</f>
        <v>14.5</v>
      </c>
      <c r="Q91" s="1214">
        <f>J89+J98+M86+G91</f>
        <v>14.5</v>
      </c>
      <c r="R91" s="11"/>
      <c r="S91" s="11"/>
      <c r="T91" s="11"/>
      <c r="U91" s="11"/>
      <c r="V91" s="11"/>
      <c r="W91" s="11"/>
      <c r="X91" s="11"/>
      <c r="Y91" s="100"/>
      <c r="Z91" s="189"/>
      <c r="AA91" s="190"/>
      <c r="AB91" s="189"/>
      <c r="AC91" s="329"/>
      <c r="AD91" s="327"/>
      <c r="AE91" s="11"/>
      <c r="AF91" s="11"/>
      <c r="AG91" s="11"/>
      <c r="AH91" s="189"/>
      <c r="AI91" s="189"/>
      <c r="AJ91" s="189"/>
      <c r="AM91" s="189"/>
      <c r="AN91" s="205"/>
      <c r="AO91" s="18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</row>
    <row r="92" spans="2:57" ht="12.75" customHeight="1">
      <c r="B92" s="176"/>
      <c r="C92" s="183"/>
      <c r="D92" s="175"/>
      <c r="E92" s="534" t="s">
        <v>75</v>
      </c>
      <c r="F92" s="638">
        <v>0.4</v>
      </c>
      <c r="G92" s="682">
        <v>0.4</v>
      </c>
      <c r="H92" s="675" t="s">
        <v>135</v>
      </c>
      <c r="I92" s="601"/>
      <c r="J92" s="718"/>
      <c r="K92" s="725" t="s">
        <v>315</v>
      </c>
      <c r="L92" s="476">
        <v>17.5</v>
      </c>
      <c r="M92" s="565">
        <v>17.5</v>
      </c>
      <c r="O92" s="1140" t="s">
        <v>116</v>
      </c>
      <c r="P92" s="1097">
        <f>I91+L93</f>
        <v>10.65</v>
      </c>
      <c r="Q92" s="1210">
        <f>J91+M93</f>
        <v>10.65</v>
      </c>
      <c r="R92" s="11"/>
      <c r="S92" s="11"/>
      <c r="T92" s="11"/>
      <c r="U92" s="11"/>
      <c r="V92" s="189"/>
      <c r="W92" s="189"/>
      <c r="X92" s="189"/>
      <c r="Y92" s="175"/>
      <c r="Z92" s="189"/>
      <c r="AA92" s="190"/>
      <c r="AB92" s="307"/>
      <c r="AC92" s="242"/>
      <c r="AD92" s="189"/>
      <c r="AE92" s="11"/>
      <c r="AF92" s="11"/>
      <c r="AG92" s="11"/>
      <c r="AH92" s="331"/>
      <c r="AI92" s="189"/>
      <c r="AJ92" s="189"/>
      <c r="AM92" s="189"/>
      <c r="AN92" s="205"/>
      <c r="AO92" s="18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</row>
    <row r="93" spans="2:57" ht="14.25" customHeight="1" thickBot="1">
      <c r="B93" s="184"/>
      <c r="C93" s="183"/>
      <c r="D93" s="185"/>
      <c r="E93" s="534" t="s">
        <v>110</v>
      </c>
      <c r="F93" s="714">
        <v>8.0000000000000002E-3</v>
      </c>
      <c r="G93" s="715">
        <v>8.0000000000000002E-3</v>
      </c>
      <c r="H93" s="514" t="s">
        <v>104</v>
      </c>
      <c r="I93" s="465">
        <v>0.4</v>
      </c>
      <c r="J93" s="485">
        <v>0.4</v>
      </c>
      <c r="K93" s="676" t="s">
        <v>116</v>
      </c>
      <c r="L93" s="476">
        <v>5.25</v>
      </c>
      <c r="M93" s="565">
        <v>5.25</v>
      </c>
      <c r="O93" s="1145" t="s">
        <v>441</v>
      </c>
      <c r="P93" s="1146">
        <f>Q93/1000/0.04</f>
        <v>0.1</v>
      </c>
      <c r="Q93" s="1188">
        <f>J88</f>
        <v>4</v>
      </c>
      <c r="R93" s="41"/>
      <c r="S93" s="41"/>
      <c r="T93" s="41"/>
      <c r="U93" s="41"/>
      <c r="V93" s="41"/>
      <c r="W93" s="41"/>
      <c r="X93" s="41"/>
      <c r="Y93" s="103"/>
      <c r="Z93" s="189"/>
      <c r="AA93" s="190"/>
      <c r="AB93" s="174"/>
      <c r="AC93" s="242"/>
      <c r="AD93" s="327"/>
      <c r="AE93" s="11"/>
      <c r="AF93" s="11"/>
      <c r="AG93" s="11"/>
      <c r="AH93" s="189"/>
      <c r="AI93" s="189"/>
      <c r="AJ93" s="189"/>
      <c r="AM93" s="214"/>
      <c r="AN93" s="189"/>
      <c r="AO93" s="205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</row>
    <row r="94" spans="2:57">
      <c r="B94" s="176"/>
      <c r="C94" s="179"/>
      <c r="D94" s="175"/>
      <c r="E94" s="534" t="s">
        <v>93</v>
      </c>
      <c r="F94" s="476">
        <v>1</v>
      </c>
      <c r="G94" s="492">
        <v>1</v>
      </c>
      <c r="H94" s="514" t="s">
        <v>106</v>
      </c>
      <c r="I94" s="465">
        <v>13.15</v>
      </c>
      <c r="J94" s="485">
        <v>13.15</v>
      </c>
      <c r="K94" s="724" t="s">
        <v>71</v>
      </c>
      <c r="L94" s="476">
        <v>0.84</v>
      </c>
      <c r="M94" s="565">
        <v>0.84</v>
      </c>
      <c r="Z94" s="189"/>
      <c r="AA94" s="190"/>
      <c r="AB94" s="174"/>
      <c r="AC94" s="242"/>
      <c r="AD94" s="189"/>
      <c r="AE94" s="11"/>
      <c r="AF94" s="11"/>
      <c r="AG94" s="11"/>
      <c r="AH94" s="189"/>
      <c r="AI94" s="189"/>
      <c r="AJ94" s="189"/>
      <c r="AM94" s="189"/>
      <c r="AN94" s="205"/>
      <c r="AO94" s="18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</row>
    <row r="95" spans="2:57" ht="15.75" thickBot="1">
      <c r="B95" s="176"/>
      <c r="C95" s="179"/>
      <c r="D95" s="175"/>
      <c r="E95" s="534" t="s">
        <v>106</v>
      </c>
      <c r="F95" s="476">
        <v>160</v>
      </c>
      <c r="G95" s="646"/>
      <c r="H95" s="514" t="s">
        <v>90</v>
      </c>
      <c r="I95" s="465">
        <v>2.06</v>
      </c>
      <c r="J95" s="485">
        <v>2.06</v>
      </c>
      <c r="K95" s="87"/>
      <c r="L95" s="11"/>
      <c r="M95" s="100"/>
      <c r="S95" s="261" t="s">
        <v>455</v>
      </c>
      <c r="Z95" s="189"/>
      <c r="AA95" s="1154"/>
      <c r="AB95" s="189"/>
      <c r="AC95" s="189"/>
      <c r="AD95" s="189"/>
      <c r="AE95" s="11"/>
      <c r="AF95" s="11"/>
      <c r="AG95" s="11"/>
      <c r="AH95" s="174"/>
      <c r="AI95" s="189"/>
      <c r="AJ95" s="174"/>
      <c r="AK95" s="11"/>
      <c r="AL95" s="11"/>
      <c r="AM95" s="189"/>
      <c r="AN95" s="205"/>
      <c r="AO95" s="18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</row>
    <row r="96" spans="2:57" ht="16.5" thickBot="1">
      <c r="B96" s="176"/>
      <c r="C96" s="179"/>
      <c r="D96" s="175"/>
      <c r="H96" s="514" t="s">
        <v>124</v>
      </c>
      <c r="I96" s="465">
        <v>2</v>
      </c>
      <c r="J96" s="485">
        <v>2</v>
      </c>
      <c r="K96" s="87"/>
      <c r="L96" s="11"/>
      <c r="M96" s="100"/>
      <c r="O96" s="1104" t="s">
        <v>240</v>
      </c>
      <c r="P96" s="1103"/>
      <c r="Q96" s="1103"/>
      <c r="R96" s="1168"/>
      <c r="S96" s="53"/>
      <c r="T96" s="53"/>
      <c r="U96" s="53"/>
      <c r="V96" s="53"/>
      <c r="W96" s="53"/>
      <c r="X96" s="53"/>
      <c r="Y96" s="68"/>
      <c r="Z96" s="189"/>
      <c r="AA96" s="280"/>
      <c r="AB96" s="280"/>
      <c r="AC96" s="189"/>
      <c r="AD96" s="189"/>
      <c r="AE96" s="11"/>
      <c r="AF96" s="11"/>
      <c r="AG96" s="11"/>
      <c r="AH96" s="189"/>
      <c r="AI96" s="189"/>
      <c r="AJ96" s="242"/>
      <c r="AK96" s="66"/>
      <c r="AL96" s="11"/>
      <c r="AM96" s="189"/>
      <c r="AN96" s="205"/>
      <c r="AO96" s="18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</row>
    <row r="97" spans="2:52" ht="16.5" thickBot="1">
      <c r="B97" s="184"/>
      <c r="C97" s="183"/>
      <c r="D97" s="185"/>
      <c r="E97" s="87"/>
      <c r="F97" s="11"/>
      <c r="G97" s="11"/>
      <c r="H97" s="514" t="s">
        <v>133</v>
      </c>
      <c r="I97" s="469">
        <v>1.03</v>
      </c>
      <c r="J97" s="494">
        <v>0.875</v>
      </c>
      <c r="K97" s="87"/>
      <c r="L97" s="11"/>
      <c r="M97" s="100"/>
      <c r="O97" s="1161" t="s">
        <v>154</v>
      </c>
      <c r="P97" s="1162" t="s">
        <v>155</v>
      </c>
      <c r="Q97" s="1163" t="s">
        <v>156</v>
      </c>
      <c r="R97" s="11"/>
      <c r="S97" s="1166" t="s">
        <v>154</v>
      </c>
      <c r="T97" s="1166" t="s">
        <v>155</v>
      </c>
      <c r="U97" s="1167" t="s">
        <v>156</v>
      </c>
      <c r="V97" s="11"/>
      <c r="W97" s="1166" t="s">
        <v>154</v>
      </c>
      <c r="X97" s="1166" t="s">
        <v>155</v>
      </c>
      <c r="Y97" s="1167" t="s">
        <v>156</v>
      </c>
      <c r="Z97" s="189"/>
      <c r="AA97" s="186"/>
      <c r="AB97" s="189"/>
      <c r="AC97" s="242"/>
      <c r="AD97" s="189"/>
      <c r="AE97" s="11"/>
      <c r="AF97" s="11"/>
      <c r="AG97" s="11"/>
      <c r="AH97" s="189"/>
      <c r="AI97" s="189"/>
      <c r="AJ97" s="242"/>
      <c r="AK97" s="66"/>
      <c r="AL97" s="11"/>
      <c r="AM97" s="189"/>
      <c r="AN97" s="205"/>
      <c r="AO97" s="18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</row>
    <row r="98" spans="2:52">
      <c r="B98" s="176"/>
      <c r="C98" s="179"/>
      <c r="D98" s="175"/>
      <c r="E98" s="176"/>
      <c r="F98" s="189"/>
      <c r="G98" s="189"/>
      <c r="H98" s="514" t="s">
        <v>94</v>
      </c>
      <c r="I98" s="465">
        <v>1.9</v>
      </c>
      <c r="J98" s="479">
        <v>1.9</v>
      </c>
      <c r="K98" s="87"/>
      <c r="L98" s="11"/>
      <c r="M98" s="100"/>
      <c r="O98" s="1142" t="s">
        <v>434</v>
      </c>
      <c r="P98" s="1096">
        <f>D124</f>
        <v>30</v>
      </c>
      <c r="Q98" s="1210">
        <f>D124</f>
        <v>30</v>
      </c>
      <c r="R98" s="11"/>
      <c r="S98" s="908" t="s">
        <v>71</v>
      </c>
      <c r="T98" s="1097">
        <f>I119+I128</f>
        <v>16</v>
      </c>
      <c r="U98" s="1210">
        <f>J119+J128</f>
        <v>16</v>
      </c>
      <c r="V98" s="11"/>
      <c r="W98" s="1116" t="s">
        <v>435</v>
      </c>
      <c r="X98" s="161"/>
      <c r="Y98" s="164"/>
      <c r="Z98" s="189"/>
      <c r="AA98" s="186"/>
      <c r="AB98" s="189"/>
      <c r="AC98" s="242"/>
      <c r="AD98" s="189"/>
      <c r="AE98" s="11"/>
      <c r="AF98" s="11"/>
      <c r="AG98" s="11"/>
      <c r="AH98" s="189"/>
      <c r="AI98" s="174"/>
      <c r="AJ98" s="242"/>
      <c r="AK98" s="11"/>
      <c r="AL98" s="11"/>
      <c r="AM98" s="189"/>
      <c r="AN98" s="205"/>
      <c r="AO98" s="189"/>
      <c r="AP98" s="11"/>
      <c r="AQ98" s="11"/>
      <c r="AR98" s="56"/>
      <c r="AS98" s="11"/>
      <c r="AT98" s="11"/>
      <c r="AU98" s="11"/>
      <c r="AV98" s="11"/>
      <c r="AW98" s="11"/>
      <c r="AX98" s="11"/>
      <c r="AY98" s="11"/>
      <c r="AZ98" s="11"/>
    </row>
    <row r="99" spans="2:52" ht="17.25" customHeight="1">
      <c r="B99" s="176"/>
      <c r="C99" s="179"/>
      <c r="D99" s="175"/>
      <c r="H99" s="514" t="s">
        <v>92</v>
      </c>
      <c r="I99" s="412">
        <v>6.84</v>
      </c>
      <c r="J99" s="719">
        <v>5.47</v>
      </c>
      <c r="K99" s="87"/>
      <c r="L99" s="11"/>
      <c r="M99" s="100"/>
      <c r="O99" s="1140" t="s">
        <v>436</v>
      </c>
      <c r="P99" s="1097">
        <f>D123</f>
        <v>50</v>
      </c>
      <c r="Q99" s="1211">
        <f>D123</f>
        <v>50</v>
      </c>
      <c r="R99" s="11"/>
      <c r="S99" s="908" t="s">
        <v>73</v>
      </c>
      <c r="T99" s="1097">
        <f>I126</f>
        <v>2</v>
      </c>
      <c r="U99" s="1210">
        <f>J126</f>
        <v>2</v>
      </c>
      <c r="V99" s="11"/>
      <c r="W99" s="910" t="s">
        <v>137</v>
      </c>
      <c r="X99" s="1097">
        <f>F123+L124</f>
        <v>11.6</v>
      </c>
      <c r="Y99" s="1149">
        <f>M124+G123</f>
        <v>11.6</v>
      </c>
      <c r="Z99" s="189"/>
      <c r="AA99" s="190"/>
      <c r="AB99" s="190"/>
      <c r="AC99" s="242"/>
      <c r="AD99" s="189"/>
      <c r="AE99" s="11"/>
      <c r="AF99" s="11"/>
      <c r="AG99" s="11"/>
      <c r="AH99" s="189"/>
      <c r="AI99" s="174"/>
      <c r="AJ99" s="265"/>
      <c r="AK99" s="11"/>
      <c r="AL99" s="11"/>
      <c r="AM99" s="11"/>
      <c r="AN99" s="56"/>
      <c r="AO99" s="11"/>
      <c r="AP99" s="11"/>
      <c r="AQ99" s="11"/>
      <c r="AR99" s="56"/>
      <c r="AS99" s="11"/>
      <c r="AT99" s="11"/>
      <c r="AU99" s="11"/>
      <c r="AV99" s="11"/>
      <c r="AW99" s="11"/>
      <c r="AX99" s="11"/>
      <c r="AY99" s="11"/>
      <c r="AZ99" s="11"/>
    </row>
    <row r="100" spans="2:52" ht="17.25" customHeight="1">
      <c r="B100" s="176"/>
      <c r="C100" s="179"/>
      <c r="D100" s="175"/>
      <c r="H100" s="514" t="s">
        <v>110</v>
      </c>
      <c r="I100" s="432">
        <v>2E-3</v>
      </c>
      <c r="J100" s="720">
        <v>2E-3</v>
      </c>
      <c r="K100" s="176"/>
      <c r="L100" s="189"/>
      <c r="M100" s="175"/>
      <c r="O100" s="1140" t="s">
        <v>140</v>
      </c>
      <c r="P100" s="1119">
        <f>L120</f>
        <v>42.5</v>
      </c>
      <c r="Q100" s="1138">
        <f>M120</f>
        <v>42.5</v>
      </c>
      <c r="R100" s="11"/>
      <c r="S100" s="908" t="s">
        <v>75</v>
      </c>
      <c r="T100" s="1097">
        <f>I121+L125</f>
        <v>1.3</v>
      </c>
      <c r="U100" s="1210">
        <f>J121+M125</f>
        <v>1.3</v>
      </c>
      <c r="V100" s="11"/>
      <c r="W100" s="1099" t="s">
        <v>113</v>
      </c>
      <c r="X100" s="1097">
        <f>F122+L122</f>
        <v>15.18</v>
      </c>
      <c r="Y100" s="1152">
        <f>M122+G122</f>
        <v>12.65</v>
      </c>
      <c r="Z100" s="189"/>
      <c r="AA100" s="190"/>
      <c r="AB100" s="326"/>
      <c r="AC100" s="242"/>
      <c r="AD100" s="189"/>
      <c r="AE100" s="11"/>
      <c r="AF100" s="56"/>
      <c r="AG100" s="4"/>
      <c r="AH100" s="189"/>
      <c r="AI100" s="174"/>
      <c r="AJ100" s="189"/>
      <c r="AK100" s="11"/>
      <c r="AL100" s="11"/>
      <c r="AM100" s="189"/>
      <c r="AN100" s="205"/>
      <c r="AO100" s="189"/>
      <c r="AP100" s="11"/>
      <c r="AQ100" s="11"/>
      <c r="AR100" s="56"/>
      <c r="AS100" s="11"/>
      <c r="AT100" s="11"/>
      <c r="AU100" s="11"/>
      <c r="AV100" s="11"/>
      <c r="AW100" s="11"/>
      <c r="AX100" s="11"/>
      <c r="AY100" s="11"/>
      <c r="AZ100" s="11"/>
    </row>
    <row r="101" spans="2:52" ht="15.75" customHeight="1">
      <c r="B101" s="176"/>
      <c r="C101" s="179"/>
      <c r="D101" s="175"/>
      <c r="H101" s="514" t="s">
        <v>75</v>
      </c>
      <c r="I101" s="607">
        <v>0.05</v>
      </c>
      <c r="J101" s="721">
        <v>0.05</v>
      </c>
      <c r="K101" s="176"/>
      <c r="L101" s="189"/>
      <c r="M101" s="175"/>
      <c r="O101" s="1140" t="s">
        <v>65</v>
      </c>
      <c r="P101" s="1119">
        <f>F120</f>
        <v>7.07</v>
      </c>
      <c r="Q101" s="1212">
        <f>G120</f>
        <v>5.3</v>
      </c>
      <c r="R101" s="11"/>
      <c r="S101" s="1206" t="s">
        <v>229</v>
      </c>
      <c r="T101" s="1131">
        <f>I122</f>
        <v>8.0000000000000002E-3</v>
      </c>
      <c r="U101" s="1207">
        <f>J122</f>
        <v>8.0000000000000002E-3</v>
      </c>
      <c r="V101" s="11"/>
      <c r="W101" s="1099" t="s">
        <v>92</v>
      </c>
      <c r="X101" s="1097">
        <f>F121+L123</f>
        <v>20.5</v>
      </c>
      <c r="Y101" s="1149">
        <f>M123+G121</f>
        <v>16.399999999999999</v>
      </c>
      <c r="Z101" s="189"/>
      <c r="AA101" s="186"/>
      <c r="AB101" s="189"/>
      <c r="AC101" s="242"/>
      <c r="AD101" s="189"/>
      <c r="AE101" s="11"/>
      <c r="AF101" s="56"/>
      <c r="AG101" s="4"/>
      <c r="AH101" s="189"/>
      <c r="AI101" s="174"/>
      <c r="AJ101" s="220"/>
      <c r="AK101" s="11"/>
      <c r="AL101" s="11"/>
      <c r="AM101" s="189"/>
      <c r="AN101" s="205"/>
      <c r="AO101" s="189"/>
      <c r="AP101" s="11"/>
      <c r="AQ101" s="11"/>
      <c r="AR101" s="56"/>
      <c r="AS101" s="11"/>
      <c r="AT101" s="11"/>
      <c r="AU101" s="11"/>
      <c r="AV101" s="11"/>
      <c r="AW101" s="11"/>
      <c r="AX101" s="11"/>
      <c r="AY101" s="11"/>
      <c r="AZ101" s="11"/>
    </row>
    <row r="102" spans="2:52" ht="12.75" customHeight="1" thickBot="1">
      <c r="B102" s="177"/>
      <c r="C102" s="379"/>
      <c r="D102" s="178"/>
      <c r="E102" s="674"/>
      <c r="F102" s="414"/>
      <c r="G102" s="790"/>
      <c r="H102" s="383"/>
      <c r="I102" s="627"/>
      <c r="J102" s="722"/>
      <c r="K102" s="177"/>
      <c r="L102" s="677"/>
      <c r="M102" s="178"/>
      <c r="O102" s="1142" t="s">
        <v>390</v>
      </c>
      <c r="P102" s="1119">
        <f>X104</f>
        <v>164.78</v>
      </c>
      <c r="Q102" s="1138">
        <f>Y104</f>
        <v>135.65</v>
      </c>
      <c r="R102" s="11"/>
      <c r="S102" s="1208"/>
      <c r="T102" s="1208"/>
      <c r="U102" s="603"/>
      <c r="V102" s="11"/>
      <c r="W102" s="1099" t="s">
        <v>100</v>
      </c>
      <c r="X102" s="1097">
        <f>F119</f>
        <v>58.5</v>
      </c>
      <c r="Y102" s="1150">
        <f>G119</f>
        <v>45</v>
      </c>
      <c r="Z102" s="189"/>
      <c r="AA102" s="190"/>
      <c r="AB102" s="190"/>
      <c r="AC102" s="174"/>
      <c r="AD102" s="189"/>
      <c r="AE102" s="11"/>
      <c r="AF102" s="56"/>
      <c r="AG102" s="4"/>
      <c r="AH102" s="189"/>
      <c r="AI102" s="174"/>
      <c r="AJ102" s="188"/>
      <c r="AK102" s="11"/>
      <c r="AL102" s="11"/>
      <c r="AM102" s="189"/>
      <c r="AN102" s="205"/>
      <c r="AO102" s="189"/>
      <c r="AP102" s="11"/>
      <c r="AQ102" s="11"/>
      <c r="AR102" s="56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>
      <c r="C103" s="238"/>
      <c r="E103" s="148"/>
      <c r="F103" s="148"/>
      <c r="G103" s="148"/>
      <c r="H103" s="148"/>
      <c r="I103" s="148"/>
      <c r="J103" s="148"/>
      <c r="K103" s="148"/>
      <c r="L103" s="148"/>
      <c r="M103" s="148"/>
      <c r="O103" s="1142" t="s">
        <v>452</v>
      </c>
      <c r="P103" s="1096">
        <f>D125</f>
        <v>80</v>
      </c>
      <c r="Q103" s="1210">
        <f>D125</f>
        <v>80</v>
      </c>
      <c r="R103" s="11"/>
      <c r="S103" s="7"/>
      <c r="T103" s="11"/>
      <c r="U103" s="11"/>
      <c r="V103" s="11"/>
      <c r="W103" s="1099" t="s">
        <v>437</v>
      </c>
      <c r="X103" s="1097">
        <f>F129</f>
        <v>59</v>
      </c>
      <c r="Y103" s="1182">
        <f>G129</f>
        <v>50</v>
      </c>
      <c r="Z103" s="189"/>
      <c r="AA103" s="190"/>
      <c r="AB103" s="328"/>
      <c r="AC103" s="242"/>
      <c r="AD103" s="189"/>
      <c r="AE103" s="11"/>
      <c r="AF103" s="56"/>
      <c r="AG103" s="4"/>
      <c r="AH103" s="189"/>
      <c r="AI103" s="174"/>
      <c r="AJ103" s="170"/>
      <c r="AK103" s="11"/>
      <c r="AL103" s="11"/>
      <c r="AM103" s="189"/>
      <c r="AN103" s="205"/>
      <c r="AO103" s="189"/>
      <c r="AP103" s="11"/>
      <c r="AQ103" s="11"/>
      <c r="AR103" s="56"/>
      <c r="AS103" s="11"/>
      <c r="AT103" s="11"/>
      <c r="AU103" s="11"/>
      <c r="AV103" s="11"/>
      <c r="AW103" s="11"/>
      <c r="AX103" s="11"/>
      <c r="AY103" s="11"/>
      <c r="AZ103" s="11"/>
    </row>
    <row r="104" spans="2:52">
      <c r="B104" s="148"/>
      <c r="C104" s="238"/>
      <c r="D104" s="148"/>
      <c r="E104" s="148"/>
      <c r="F104" s="148"/>
      <c r="G104" s="148"/>
      <c r="H104" s="148"/>
      <c r="I104" s="148"/>
      <c r="J104" s="148"/>
      <c r="K104" s="679"/>
      <c r="L104" s="148"/>
      <c r="M104" s="148"/>
      <c r="O104" s="1143" t="s">
        <v>111</v>
      </c>
      <c r="P104" s="1097">
        <f>L119</f>
        <v>100.5</v>
      </c>
      <c r="Q104" s="1210">
        <f>M119</f>
        <v>86.9</v>
      </c>
      <c r="R104" s="11"/>
      <c r="S104" s="11"/>
      <c r="T104" s="11"/>
      <c r="U104" s="11"/>
      <c r="V104" s="11"/>
      <c r="W104" s="1100" t="s">
        <v>391</v>
      </c>
      <c r="X104" s="1115">
        <f>SUM(X99:X103)</f>
        <v>164.78</v>
      </c>
      <c r="Y104" s="1183">
        <f>SUM(Y99:Y103)</f>
        <v>135.65</v>
      </c>
      <c r="Z104" s="189"/>
      <c r="AA104" s="190"/>
      <c r="AB104" s="328"/>
      <c r="AC104" s="242"/>
      <c r="AD104" s="189"/>
      <c r="AE104" s="11"/>
      <c r="AF104" s="56"/>
      <c r="AG104" s="4"/>
      <c r="AH104" s="189"/>
      <c r="AI104" s="174"/>
      <c r="AJ104" s="188"/>
      <c r="AK104" s="11"/>
      <c r="AL104" s="11"/>
      <c r="AM104" s="189"/>
      <c r="AN104" s="205"/>
      <c r="AO104" s="189"/>
      <c r="AP104" s="11"/>
      <c r="AQ104" s="11"/>
      <c r="AR104" s="56"/>
      <c r="AS104" s="11"/>
      <c r="AT104" s="11"/>
      <c r="AU104" s="11"/>
      <c r="AV104" s="11"/>
      <c r="AW104" s="11"/>
      <c r="AX104" s="11"/>
      <c r="AY104" s="11"/>
      <c r="AZ104" s="11"/>
    </row>
    <row r="105" spans="2:52" ht="16.5" customHeight="1">
      <c r="B105" s="148"/>
      <c r="C105" s="238"/>
      <c r="D105" s="148"/>
      <c r="E105" s="148"/>
      <c r="F105" s="148"/>
      <c r="G105" s="148"/>
      <c r="H105" s="148"/>
      <c r="I105" s="148"/>
      <c r="J105" s="148"/>
      <c r="K105" s="298"/>
      <c r="L105" s="148"/>
      <c r="M105" s="148"/>
      <c r="O105" s="1140" t="s">
        <v>91</v>
      </c>
      <c r="P105" s="1097">
        <f>F125</f>
        <v>8</v>
      </c>
      <c r="Q105" s="1210">
        <f>G125</f>
        <v>8</v>
      </c>
      <c r="R105" s="11"/>
      <c r="S105" s="11"/>
      <c r="T105" s="11"/>
      <c r="U105" s="11"/>
      <c r="V105" s="11"/>
      <c r="W105" s="11"/>
      <c r="X105" s="11"/>
      <c r="Y105" s="100"/>
      <c r="Z105" s="189"/>
      <c r="AA105" s="190"/>
      <c r="AB105" s="189"/>
      <c r="AC105" s="198"/>
      <c r="AD105" s="189"/>
      <c r="AE105" s="11"/>
      <c r="AF105" s="56"/>
      <c r="AG105" s="4"/>
      <c r="AH105" s="189"/>
      <c r="AI105" s="174"/>
      <c r="AJ105" s="188"/>
      <c r="AK105" s="11"/>
      <c r="AL105" s="11"/>
      <c r="AM105" s="189"/>
      <c r="AN105" s="205"/>
      <c r="AO105" s="189"/>
      <c r="AP105" s="11"/>
      <c r="AQ105" s="11"/>
      <c r="AR105" s="56"/>
      <c r="AS105" s="11"/>
      <c r="AT105" s="11"/>
      <c r="AU105" s="11"/>
      <c r="AV105" s="11"/>
      <c r="AW105" s="11"/>
      <c r="AX105" s="11"/>
      <c r="AY105" s="11"/>
      <c r="AZ105" s="11"/>
    </row>
    <row r="106" spans="2:52">
      <c r="B106" s="148"/>
      <c r="C106" s="238"/>
      <c r="D106" s="148"/>
      <c r="E106" s="148"/>
      <c r="F106" s="148"/>
      <c r="G106" s="148"/>
      <c r="H106" s="148"/>
      <c r="I106" s="148"/>
      <c r="J106" s="148"/>
      <c r="K106" s="298"/>
      <c r="L106" s="148"/>
      <c r="M106" s="148"/>
      <c r="O106" s="1140" t="s">
        <v>107</v>
      </c>
      <c r="P106" s="1097">
        <f>I120</f>
        <v>2.7</v>
      </c>
      <c r="Q106" s="1210">
        <f>J120</f>
        <v>2.7</v>
      </c>
      <c r="R106" s="11"/>
      <c r="S106" s="11"/>
      <c r="T106" s="11"/>
      <c r="U106" s="11"/>
      <c r="V106" s="11"/>
      <c r="W106" s="812" t="s">
        <v>390</v>
      </c>
      <c r="X106" s="1176">
        <f>F119+F121+F122+F123+F129+L122+L123+L124</f>
        <v>164.78</v>
      </c>
      <c r="Y106" s="1205">
        <f>G119+G121+G122+G123+G129+M122+M123+M124</f>
        <v>135.65</v>
      </c>
      <c r="Z106" s="189"/>
      <c r="AA106" s="190"/>
      <c r="AB106" s="189"/>
      <c r="AC106" s="242"/>
      <c r="AD106" s="189"/>
      <c r="AE106" s="11"/>
      <c r="AF106" s="56"/>
      <c r="AG106" s="4"/>
      <c r="AH106" s="189"/>
      <c r="AI106" s="174"/>
      <c r="AJ106" s="188"/>
      <c r="AK106" s="11"/>
      <c r="AL106" s="11"/>
      <c r="AM106" s="189"/>
      <c r="AN106" s="205"/>
      <c r="AO106" s="189"/>
      <c r="AP106" s="11"/>
      <c r="AQ106" s="11"/>
      <c r="AR106" s="56"/>
      <c r="AS106" s="11"/>
      <c r="AT106" s="11"/>
      <c r="AU106" s="11"/>
      <c r="AV106" s="11"/>
      <c r="AW106" s="11"/>
      <c r="AX106" s="11"/>
      <c r="AY106" s="11"/>
      <c r="AZ106" s="11"/>
    </row>
    <row r="107" spans="2:52">
      <c r="B107" s="189"/>
      <c r="C107" s="205"/>
      <c r="D107" s="189"/>
      <c r="E107" s="148"/>
      <c r="F107" s="148"/>
      <c r="G107" s="148"/>
      <c r="H107" s="148"/>
      <c r="I107" s="148"/>
      <c r="J107" s="148"/>
      <c r="K107" s="298"/>
      <c r="L107" s="148"/>
      <c r="M107" s="148"/>
      <c r="O107" s="1140" t="s">
        <v>116</v>
      </c>
      <c r="P107" s="1097">
        <f>F126+L121</f>
        <v>7.25</v>
      </c>
      <c r="Q107" s="1210">
        <f>M121+G126</f>
        <v>7.25</v>
      </c>
      <c r="R107" s="11"/>
      <c r="S107" s="11"/>
      <c r="T107" s="11"/>
      <c r="U107" s="11"/>
      <c r="V107" s="11"/>
      <c r="W107" s="11"/>
      <c r="X107" s="11"/>
      <c r="Y107" s="100"/>
      <c r="Z107" s="189"/>
      <c r="AA107" s="190"/>
      <c r="AB107" s="189"/>
      <c r="AC107" s="329"/>
      <c r="AD107" s="189"/>
      <c r="AE107" s="11"/>
      <c r="AF107" s="56"/>
      <c r="AG107" s="4"/>
      <c r="AH107" s="331"/>
      <c r="AI107" s="174"/>
      <c r="AJ107" s="174"/>
      <c r="AK107" s="11"/>
      <c r="AL107" s="11"/>
      <c r="AM107" s="189"/>
      <c r="AN107" s="189"/>
      <c r="AO107" s="189"/>
      <c r="AP107" s="11"/>
      <c r="AQ107" s="11"/>
      <c r="AR107" s="56"/>
      <c r="AS107" s="11"/>
      <c r="AT107" s="11"/>
      <c r="AU107" s="11"/>
      <c r="AV107" s="11"/>
      <c r="AW107" s="11"/>
      <c r="AX107" s="11"/>
      <c r="AY107" s="11"/>
      <c r="AZ107" s="11"/>
    </row>
    <row r="108" spans="2:52" ht="15.75" thickBot="1">
      <c r="B108" s="189"/>
      <c r="C108" s="205"/>
      <c r="D108" s="189"/>
      <c r="E108" s="148"/>
      <c r="F108" s="148"/>
      <c r="G108" s="148"/>
      <c r="H108" s="148"/>
      <c r="I108" s="148"/>
      <c r="J108" s="148"/>
      <c r="K108" s="298"/>
      <c r="L108" s="148"/>
      <c r="M108" s="148"/>
      <c r="O108" s="1145" t="s">
        <v>441</v>
      </c>
      <c r="P108" s="1146">
        <f>Q108/1000/0.04</f>
        <v>0.5</v>
      </c>
      <c r="Q108" s="1188">
        <f>G124</f>
        <v>20</v>
      </c>
      <c r="R108" s="41"/>
      <c r="S108" s="41"/>
      <c r="T108" s="41"/>
      <c r="U108" s="41"/>
      <c r="V108" s="41"/>
      <c r="W108" s="41"/>
      <c r="X108" s="41"/>
      <c r="Y108" s="103"/>
      <c r="Z108" s="189"/>
      <c r="AA108" s="190"/>
      <c r="AB108" s="189"/>
      <c r="AC108" s="242"/>
      <c r="AD108" s="189"/>
      <c r="AE108" s="11"/>
      <c r="AF108" s="56"/>
      <c r="AG108" s="4"/>
      <c r="AH108" s="189"/>
      <c r="AI108" s="189"/>
      <c r="AJ108" s="174"/>
      <c r="AK108" s="11"/>
      <c r="AL108" s="11"/>
      <c r="AM108" s="350"/>
      <c r="AN108" s="189"/>
      <c r="AO108" s="189"/>
      <c r="AP108" s="11"/>
      <c r="AQ108" s="11"/>
      <c r="AR108" s="56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>
      <c r="B109" s="189"/>
      <c r="C109" s="205"/>
      <c r="D109" s="189"/>
      <c r="E109" s="148"/>
      <c r="F109" s="148"/>
      <c r="G109" s="148"/>
      <c r="H109" s="148"/>
      <c r="I109" s="148"/>
      <c r="J109" s="148"/>
      <c r="K109" s="254"/>
      <c r="L109" s="148"/>
      <c r="M109" s="148"/>
      <c r="V109" s="189"/>
      <c r="W109" s="189"/>
      <c r="X109" s="189"/>
      <c r="Y109" s="189"/>
      <c r="Z109" s="189"/>
      <c r="AA109" s="190"/>
      <c r="AB109" s="174"/>
      <c r="AC109" s="242"/>
      <c r="AD109" s="189"/>
      <c r="AE109" s="11"/>
      <c r="AF109" s="56"/>
      <c r="AG109" s="4"/>
      <c r="AH109" s="189"/>
      <c r="AI109" s="189"/>
      <c r="AJ109" s="174"/>
      <c r="AK109" s="11"/>
      <c r="AL109" s="11"/>
      <c r="AM109" s="189"/>
      <c r="AN109" s="205"/>
      <c r="AO109" s="189"/>
      <c r="AP109" s="11"/>
      <c r="AQ109" s="11"/>
      <c r="AR109" s="56"/>
      <c r="AS109" s="11"/>
      <c r="AT109" s="11"/>
      <c r="AU109" s="11"/>
      <c r="AV109" s="11"/>
      <c r="AW109" s="11"/>
      <c r="AX109" s="11"/>
      <c r="AY109" s="11"/>
      <c r="AZ109" s="11"/>
    </row>
    <row r="110" spans="2:52">
      <c r="C110" s="148"/>
      <c r="D110" s="148"/>
      <c r="E110" s="148"/>
      <c r="F110" s="235"/>
      <c r="G110" s="235"/>
      <c r="H110" s="227"/>
      <c r="I110" s="148"/>
      <c r="J110" s="148"/>
      <c r="K110" s="234"/>
      <c r="L110" s="148"/>
      <c r="M110" s="148"/>
      <c r="R110" s="261" t="s">
        <v>455</v>
      </c>
      <c r="T110" s="2"/>
      <c r="U110" s="2" t="s">
        <v>453</v>
      </c>
      <c r="V110" s="1089"/>
      <c r="W110" s="12"/>
      <c r="Z110" s="189"/>
      <c r="AA110" s="190"/>
      <c r="AB110" s="174"/>
      <c r="AC110" s="242"/>
      <c r="AD110" s="189"/>
      <c r="AE110" s="11"/>
      <c r="AF110" s="56"/>
      <c r="AG110" s="4"/>
      <c r="AH110" s="189"/>
      <c r="AI110" s="189"/>
      <c r="AJ110" s="174"/>
      <c r="AK110" s="11"/>
      <c r="AL110" s="11"/>
      <c r="AQ110" s="11"/>
      <c r="AR110" s="56"/>
      <c r="AS110" s="11"/>
      <c r="AT110" s="11"/>
      <c r="AU110" s="11"/>
      <c r="AV110" s="11"/>
      <c r="AW110" s="11"/>
      <c r="AX110" s="11"/>
      <c r="AY110" s="11"/>
    </row>
    <row r="111" spans="2:52" ht="12.75" customHeight="1">
      <c r="B111" s="148"/>
      <c r="C111" s="350"/>
      <c r="E111" s="12" t="s">
        <v>249</v>
      </c>
      <c r="F111" s="12"/>
      <c r="G111" s="12"/>
      <c r="H111" s="12"/>
      <c r="I111" s="12"/>
      <c r="J111" s="12"/>
      <c r="K111" s="12"/>
      <c r="L111" s="12"/>
      <c r="O111" s="2" t="s">
        <v>153</v>
      </c>
      <c r="U111" s="88"/>
      <c r="V111" s="159"/>
      <c r="W111" s="106"/>
      <c r="Z111" s="189"/>
      <c r="AA111" s="307"/>
      <c r="AB111" s="186"/>
      <c r="AC111" s="242"/>
      <c r="AD111" s="189"/>
      <c r="AE111" s="242"/>
      <c r="AF111" s="189"/>
      <c r="AG111" s="797"/>
      <c r="AH111" s="189"/>
      <c r="AI111" s="174"/>
      <c r="AJ111" s="174"/>
      <c r="AK111" s="11"/>
      <c r="AL111" s="11"/>
      <c r="AQ111" s="206"/>
      <c r="AR111" s="174"/>
      <c r="AS111" s="170"/>
      <c r="AT111" s="11"/>
      <c r="AU111" s="11"/>
      <c r="AV111" s="11"/>
      <c r="AW111" s="11"/>
      <c r="AX111" s="11"/>
      <c r="AY111" s="11"/>
    </row>
    <row r="112" spans="2:52" ht="15" customHeight="1">
      <c r="B112" s="1818" t="s">
        <v>625</v>
      </c>
      <c r="C112" s="15"/>
      <c r="G112" s="23"/>
      <c r="H112" s="2"/>
      <c r="I112" s="2"/>
      <c r="K112" s="159"/>
      <c r="L112" s="2"/>
      <c r="M112" s="1908">
        <v>0.35</v>
      </c>
      <c r="O112" s="159" t="s">
        <v>454</v>
      </c>
      <c r="Q112" s="1090" t="s">
        <v>432</v>
      </c>
      <c r="T112" s="911"/>
      <c r="U112" s="261" t="s">
        <v>392</v>
      </c>
      <c r="W112" s="159" t="s">
        <v>393</v>
      </c>
      <c r="Z112" s="189"/>
      <c r="AA112" s="174"/>
      <c r="AB112" s="174"/>
      <c r="AC112" s="189"/>
      <c r="AD112" s="189"/>
      <c r="AE112" s="242"/>
      <c r="AF112" s="189"/>
      <c r="AG112" s="797"/>
      <c r="AH112" s="189"/>
      <c r="AI112" s="186"/>
      <c r="AJ112" s="174"/>
      <c r="AK112" s="11"/>
      <c r="AL112" s="11"/>
      <c r="AQ112" s="11"/>
      <c r="AR112" s="56"/>
      <c r="AS112" s="11"/>
      <c r="AT112" s="11"/>
      <c r="AU112" s="11"/>
      <c r="AV112" s="11"/>
      <c r="AW112" s="11"/>
      <c r="AX112" s="11"/>
      <c r="AY112" s="11"/>
    </row>
    <row r="113" spans="2:51" ht="13.5" customHeight="1">
      <c r="C113" s="148"/>
      <c r="D113" s="148"/>
      <c r="E113" s="148"/>
      <c r="F113" s="235"/>
      <c r="G113" s="235"/>
      <c r="H113" s="227"/>
      <c r="I113" s="148"/>
      <c r="J113" s="148"/>
      <c r="K113" s="148"/>
      <c r="L113" s="148"/>
      <c r="M113" s="148"/>
      <c r="O113" s="912" t="s">
        <v>394</v>
      </c>
      <c r="S113" s="933"/>
      <c r="T113" t="s">
        <v>433</v>
      </c>
      <c r="Y113" s="106"/>
      <c r="Z113" s="189"/>
      <c r="AA113" s="174"/>
      <c r="AB113" s="331"/>
      <c r="AC113" s="189"/>
      <c r="AD113" s="189"/>
      <c r="AE113" s="174"/>
      <c r="AF113" s="189"/>
      <c r="AG113" s="797"/>
      <c r="AH113" s="189"/>
      <c r="AI113" s="206"/>
      <c r="AJ113" s="174"/>
      <c r="AK113" s="11"/>
      <c r="AL113" s="11"/>
      <c r="AQ113" s="189"/>
      <c r="AR113" s="205"/>
      <c r="AS113" s="189"/>
      <c r="AT113" s="11"/>
      <c r="AU113" s="11"/>
      <c r="AV113" s="11"/>
      <c r="AW113" s="11"/>
      <c r="AX113" s="11"/>
      <c r="AY113" s="11"/>
    </row>
    <row r="114" spans="2:51" ht="15.75" customHeight="1" thickBot="1">
      <c r="B114" s="233" t="str">
        <f>B6</f>
        <v>возрастная категория: 7-11 лет</v>
      </c>
      <c r="C114" s="238"/>
      <c r="F114" s="442" t="s">
        <v>138</v>
      </c>
      <c r="K114" s="148" t="s">
        <v>451</v>
      </c>
      <c r="Z114" s="11"/>
      <c r="AA114" s="189"/>
      <c r="AB114" s="189"/>
      <c r="AC114" s="189"/>
      <c r="AD114" s="189"/>
      <c r="AE114" s="189"/>
      <c r="AF114" s="189"/>
      <c r="AG114" s="797"/>
      <c r="AH114" s="189"/>
      <c r="AI114" s="189"/>
      <c r="AJ114" s="174"/>
      <c r="AK114" s="11"/>
      <c r="AL114" s="11"/>
      <c r="AQ114" s="189"/>
      <c r="AR114" s="205"/>
      <c r="AS114" s="189"/>
      <c r="AT114" s="11"/>
      <c r="AU114" s="11"/>
      <c r="AV114" s="11"/>
      <c r="AW114" s="11"/>
      <c r="AX114" s="11"/>
      <c r="AY114" s="11"/>
    </row>
    <row r="115" spans="2:51" ht="14.25" customHeight="1" thickBot="1">
      <c r="B115" s="1718"/>
      <c r="C115" s="238"/>
      <c r="O115" s="1104" t="s">
        <v>241</v>
      </c>
      <c r="P115" s="1103"/>
      <c r="Q115" s="1103"/>
      <c r="R115" s="1168"/>
      <c r="S115" s="53"/>
      <c r="T115" s="53"/>
      <c r="U115" s="53"/>
      <c r="V115" s="53"/>
      <c r="W115" s="53"/>
      <c r="X115" s="53"/>
      <c r="Y115" s="68"/>
      <c r="Z115" s="11"/>
      <c r="AA115" s="189"/>
      <c r="AB115" s="189"/>
      <c r="AC115" s="189"/>
      <c r="AD115" s="189"/>
      <c r="AE115" s="189"/>
      <c r="AF115" s="189"/>
      <c r="AG115" s="797"/>
      <c r="AH115" s="189"/>
      <c r="AI115" s="189"/>
      <c r="AJ115" s="174"/>
      <c r="AK115" s="11"/>
      <c r="AL115" s="11"/>
      <c r="AQ115" s="189"/>
      <c r="AR115" s="205"/>
      <c r="AS115" s="189"/>
      <c r="AT115" s="11"/>
      <c r="AU115" s="11"/>
      <c r="AV115" s="11"/>
      <c r="AW115" s="11"/>
      <c r="AX115" s="11"/>
      <c r="AY115" s="11"/>
    </row>
    <row r="116" spans="2:51" ht="15.75" customHeight="1" thickBot="1">
      <c r="B116" s="239" t="s">
        <v>2</v>
      </c>
      <c r="C116" s="109" t="s">
        <v>511</v>
      </c>
      <c r="D116" s="1715" t="s">
        <v>505</v>
      </c>
      <c r="E116" s="241" t="s">
        <v>83</v>
      </c>
      <c r="F116" s="200"/>
      <c r="G116" s="200"/>
      <c r="H116" s="200"/>
      <c r="I116" s="200"/>
      <c r="J116" s="200"/>
      <c r="K116" s="200"/>
      <c r="L116" s="200"/>
      <c r="M116" s="194"/>
      <c r="O116" s="1091" t="s">
        <v>154</v>
      </c>
      <c r="P116" s="1092" t="s">
        <v>155</v>
      </c>
      <c r="Q116" s="1093" t="s">
        <v>156</v>
      </c>
      <c r="R116" s="97"/>
      <c r="S116" s="1094" t="s">
        <v>154</v>
      </c>
      <c r="T116" s="1094" t="s">
        <v>155</v>
      </c>
      <c r="U116" s="1095" t="s">
        <v>156</v>
      </c>
      <c r="V116" s="97"/>
      <c r="W116" s="1094" t="s">
        <v>154</v>
      </c>
      <c r="X116" s="1094" t="s">
        <v>155</v>
      </c>
      <c r="Y116" s="1095" t="s">
        <v>156</v>
      </c>
      <c r="Z116" s="11"/>
      <c r="AA116" s="11"/>
      <c r="AB116" s="11"/>
      <c r="AC116" s="11"/>
      <c r="AD116" s="11"/>
      <c r="AE116" s="11"/>
      <c r="AF116" s="11"/>
      <c r="AG116" s="4"/>
      <c r="AH116" s="11"/>
      <c r="AI116" s="207"/>
      <c r="AJ116" s="11"/>
      <c r="AK116" s="11"/>
      <c r="AL116" s="11"/>
      <c r="AQ116" s="214"/>
      <c r="AR116" s="189"/>
      <c r="AS116" s="205"/>
      <c r="AT116" s="11"/>
      <c r="AU116" s="11"/>
      <c r="AV116" s="11"/>
      <c r="AW116" s="11"/>
      <c r="AX116" s="11"/>
      <c r="AY116" s="11"/>
    </row>
    <row r="117" spans="2:51" ht="13.5" customHeight="1" thickBot="1">
      <c r="B117" s="204" t="s">
        <v>5</v>
      </c>
      <c r="C117" s="242"/>
      <c r="D117" s="1719" t="s">
        <v>512</v>
      </c>
      <c r="E117" s="729" t="s">
        <v>361</v>
      </c>
      <c r="F117" s="217"/>
      <c r="G117" s="217"/>
      <c r="H117" s="53"/>
      <c r="I117" s="53"/>
      <c r="J117" s="68"/>
      <c r="K117" s="203" t="s">
        <v>206</v>
      </c>
      <c r="L117" s="217"/>
      <c r="M117" s="199"/>
      <c r="O117" s="1142" t="s">
        <v>434</v>
      </c>
      <c r="P117" s="1096">
        <f>D138</f>
        <v>30</v>
      </c>
      <c r="Q117" s="1210">
        <f>D138</f>
        <v>30</v>
      </c>
      <c r="R117" s="11"/>
      <c r="S117" s="1140" t="s">
        <v>82</v>
      </c>
      <c r="T117" s="1119">
        <f>F145+I135</f>
        <v>34.6</v>
      </c>
      <c r="U117" s="1210">
        <f>J135+G145</f>
        <v>33.5</v>
      </c>
      <c r="V117" s="11"/>
      <c r="W117" s="1116" t="s">
        <v>435</v>
      </c>
      <c r="X117" s="161"/>
      <c r="Y117" s="164"/>
      <c r="Z117" s="11"/>
      <c r="AA117" s="11"/>
      <c r="AB117" s="11"/>
      <c r="AC117" s="11"/>
      <c r="AD117" s="11"/>
      <c r="AE117" s="11"/>
      <c r="AF117" s="11"/>
      <c r="AG117" s="4"/>
      <c r="AH117" s="11"/>
      <c r="AI117" s="206"/>
      <c r="AJ117" s="7"/>
      <c r="AK117" s="7"/>
      <c r="AL117" s="11"/>
      <c r="AQ117" s="189"/>
      <c r="AR117" s="205"/>
      <c r="AS117" s="189"/>
      <c r="AT117" s="11"/>
      <c r="AU117" s="11"/>
      <c r="AV117" s="11"/>
      <c r="AW117" s="11"/>
      <c r="AX117" s="11"/>
      <c r="AY117" s="11"/>
    </row>
    <row r="118" spans="2:51" ht="15.75" thickBot="1">
      <c r="B118" s="1720"/>
      <c r="C118" s="1717" t="s">
        <v>256</v>
      </c>
      <c r="D118" s="1721"/>
      <c r="E118" s="455" t="s">
        <v>154</v>
      </c>
      <c r="F118" s="318" t="s">
        <v>155</v>
      </c>
      <c r="G118" s="342" t="s">
        <v>156</v>
      </c>
      <c r="H118" s="455" t="s">
        <v>154</v>
      </c>
      <c r="I118" s="318" t="s">
        <v>155</v>
      </c>
      <c r="J118" s="342" t="s">
        <v>156</v>
      </c>
      <c r="K118" s="450" t="s">
        <v>154</v>
      </c>
      <c r="L118" s="318" t="s">
        <v>155</v>
      </c>
      <c r="M118" s="342" t="s">
        <v>156</v>
      </c>
      <c r="O118" s="1140" t="s">
        <v>436</v>
      </c>
      <c r="P118" s="1097">
        <f>I134+D137</f>
        <v>63.8</v>
      </c>
      <c r="Q118" s="1211">
        <f>J134+D137</f>
        <v>63.8</v>
      </c>
      <c r="R118" s="11"/>
      <c r="S118" s="1140" t="s">
        <v>91</v>
      </c>
      <c r="T118" s="1097">
        <f>L137</f>
        <v>2</v>
      </c>
      <c r="U118" s="1210">
        <f>M137</f>
        <v>2</v>
      </c>
      <c r="V118" s="11"/>
      <c r="W118" s="910" t="s">
        <v>456</v>
      </c>
      <c r="X118" s="1097">
        <f>F133</f>
        <v>38.340000000000003</v>
      </c>
      <c r="Y118" s="1141">
        <f>G133</f>
        <v>25</v>
      </c>
      <c r="Z118" s="11"/>
      <c r="AA118" s="11"/>
      <c r="AB118" s="11"/>
      <c r="AC118" s="11"/>
      <c r="AD118" s="11"/>
      <c r="AE118" s="11"/>
      <c r="AF118" s="11"/>
      <c r="AG118" s="4"/>
      <c r="AH118" s="11"/>
      <c r="AI118" s="206"/>
      <c r="AJ118" s="7"/>
      <c r="AK118" s="7"/>
      <c r="AL118" s="11"/>
      <c r="AQ118" s="189"/>
      <c r="AR118" s="205"/>
      <c r="AS118" s="189"/>
      <c r="AT118" s="11"/>
      <c r="AU118" s="11"/>
      <c r="AV118" s="11"/>
      <c r="AW118" s="11"/>
      <c r="AX118" s="11"/>
      <c r="AY118" s="11"/>
    </row>
    <row r="119" spans="2:51" ht="13.5" customHeight="1">
      <c r="B119" s="707" t="s">
        <v>195</v>
      </c>
      <c r="C119" s="708" t="s">
        <v>361</v>
      </c>
      <c r="D119" s="1743">
        <v>200</v>
      </c>
      <c r="E119" s="252" t="s">
        <v>100</v>
      </c>
      <c r="F119" s="272">
        <v>58.5</v>
      </c>
      <c r="G119" s="585">
        <v>45</v>
      </c>
      <c r="H119" s="259" t="s">
        <v>71</v>
      </c>
      <c r="I119" s="251">
        <v>1</v>
      </c>
      <c r="J119" s="262">
        <v>1</v>
      </c>
      <c r="K119" s="277" t="s">
        <v>111</v>
      </c>
      <c r="L119" s="278">
        <v>100.5</v>
      </c>
      <c r="M119" s="279">
        <v>86.9</v>
      </c>
      <c r="O119" s="1140" t="s">
        <v>104</v>
      </c>
      <c r="P119" s="1097">
        <f>I137+L134</f>
        <v>4.45</v>
      </c>
      <c r="Q119" s="1210">
        <f>J137+M134</f>
        <v>4.45</v>
      </c>
      <c r="R119" s="11"/>
      <c r="S119" s="1140" t="s">
        <v>107</v>
      </c>
      <c r="T119" s="1097">
        <f>F137+F146+L140</f>
        <v>9.1999999999999993</v>
      </c>
      <c r="U119" s="1138">
        <f>G137+M140+G146</f>
        <v>9.1999999999999993</v>
      </c>
      <c r="V119" s="11"/>
      <c r="W119" s="910" t="s">
        <v>298</v>
      </c>
      <c r="X119" s="1121">
        <f>I144</f>
        <v>80.58</v>
      </c>
      <c r="Y119" s="1149">
        <f>J144</f>
        <v>64.44</v>
      </c>
      <c r="Z119" s="11"/>
      <c r="AA119" s="11"/>
      <c r="AB119" s="11"/>
      <c r="AC119" s="11"/>
      <c r="AD119" s="11"/>
      <c r="AE119" s="11"/>
      <c r="AF119" s="11"/>
      <c r="AG119" s="4"/>
      <c r="AH119" s="11"/>
      <c r="AI119" s="206"/>
      <c r="AJ119" s="7"/>
      <c r="AK119" s="11"/>
      <c r="AL119" s="11"/>
      <c r="AQ119" s="189"/>
      <c r="AR119" s="205"/>
      <c r="AS119" s="189"/>
      <c r="AT119" s="11"/>
      <c r="AU119" s="11"/>
      <c r="AV119" s="11"/>
      <c r="AW119" s="11"/>
      <c r="AX119" s="11"/>
      <c r="AY119" s="11"/>
    </row>
    <row r="120" spans="2:51">
      <c r="B120" s="1009" t="s">
        <v>414</v>
      </c>
      <c r="C120" s="786" t="s">
        <v>317</v>
      </c>
      <c r="D120" s="1744">
        <v>50</v>
      </c>
      <c r="E120" s="534" t="s">
        <v>65</v>
      </c>
      <c r="F120" s="712">
        <v>7.07</v>
      </c>
      <c r="G120" s="920">
        <v>5.3</v>
      </c>
      <c r="H120" s="812" t="s">
        <v>107</v>
      </c>
      <c r="I120" s="506">
        <v>2.7</v>
      </c>
      <c r="J120" s="498">
        <v>2.7</v>
      </c>
      <c r="K120" s="706" t="s">
        <v>140</v>
      </c>
      <c r="L120" s="569">
        <v>42.5</v>
      </c>
      <c r="M120" s="737">
        <v>42.5</v>
      </c>
      <c r="O120" s="1140" t="s">
        <v>65</v>
      </c>
      <c r="P120" s="1119">
        <f>F134+F144</f>
        <v>182.47</v>
      </c>
      <c r="Q120" s="1138">
        <f>G134+G144</f>
        <v>136.80000000000001</v>
      </c>
      <c r="R120" s="11"/>
      <c r="S120" s="1140" t="s">
        <v>116</v>
      </c>
      <c r="T120" s="1097">
        <f>I140+L145</f>
        <v>9</v>
      </c>
      <c r="U120" s="1210">
        <f>J140+M145</f>
        <v>9</v>
      </c>
      <c r="V120" s="11"/>
      <c r="W120" s="910" t="s">
        <v>137</v>
      </c>
      <c r="X120" s="1097">
        <f>L136+L144</f>
        <v>8.66</v>
      </c>
      <c r="Y120" s="1149">
        <f>M136+M144</f>
        <v>8.66</v>
      </c>
      <c r="Z120" s="11"/>
      <c r="AA120" s="11"/>
      <c r="AB120" s="11"/>
      <c r="AC120" s="11"/>
      <c r="AD120" s="11"/>
      <c r="AE120" s="11"/>
      <c r="AF120" s="11"/>
      <c r="AG120" s="4"/>
      <c r="AH120" s="11"/>
      <c r="AI120" s="206"/>
      <c r="AJ120" s="7"/>
      <c r="AK120" s="11"/>
      <c r="AL120" s="11"/>
      <c r="AQ120" s="189"/>
      <c r="AR120" s="205"/>
      <c r="AS120" s="189"/>
      <c r="AT120" s="11"/>
      <c r="AU120" s="11"/>
      <c r="AV120" s="11"/>
      <c r="AW120" s="11"/>
      <c r="AX120" s="11"/>
      <c r="AY120" s="11"/>
    </row>
    <row r="121" spans="2:51" ht="15" customHeight="1">
      <c r="B121" s="986" t="s">
        <v>23</v>
      </c>
      <c r="C121" s="786" t="s">
        <v>139</v>
      </c>
      <c r="D121" s="1481" t="s">
        <v>347</v>
      </c>
      <c r="E121" s="724" t="s">
        <v>92</v>
      </c>
      <c r="F121" s="476">
        <v>8</v>
      </c>
      <c r="G121" s="730">
        <v>6.4</v>
      </c>
      <c r="H121" s="409" t="s">
        <v>109</v>
      </c>
      <c r="I121" s="499">
        <v>0.8</v>
      </c>
      <c r="J121" s="500">
        <v>0.8</v>
      </c>
      <c r="K121" s="706" t="s">
        <v>116</v>
      </c>
      <c r="L121" s="469">
        <v>6.25</v>
      </c>
      <c r="M121" s="470">
        <v>6.25</v>
      </c>
      <c r="O121" s="1142" t="s">
        <v>390</v>
      </c>
      <c r="P121" s="1192">
        <f>X125</f>
        <v>198.29000000000002</v>
      </c>
      <c r="Q121" s="1138">
        <f>Y125</f>
        <v>155.125</v>
      </c>
      <c r="R121" s="11"/>
      <c r="S121" s="1175" t="s">
        <v>441</v>
      </c>
      <c r="T121" s="1097">
        <f>U121/1000/0.04</f>
        <v>7.4999999999999997E-2</v>
      </c>
      <c r="U121" s="1210">
        <f>J139</f>
        <v>3</v>
      </c>
      <c r="V121" s="11"/>
      <c r="W121" s="1099" t="s">
        <v>439</v>
      </c>
      <c r="X121" s="1097">
        <f>I141</f>
        <v>0.88</v>
      </c>
      <c r="Y121" s="1149">
        <f>J141</f>
        <v>0.88</v>
      </c>
      <c r="Z121" s="11"/>
      <c r="AA121" s="11"/>
      <c r="AB121" s="11"/>
      <c r="AC121" s="11"/>
      <c r="AD121" s="11"/>
      <c r="AE121" s="11"/>
      <c r="AF121" s="11"/>
      <c r="AG121" s="4"/>
      <c r="AH121" s="11"/>
      <c r="AI121" s="210"/>
      <c r="AJ121" s="7"/>
      <c r="AK121" s="11"/>
      <c r="AL121" s="11"/>
      <c r="AQ121" s="189"/>
      <c r="AR121" s="205"/>
      <c r="AS121" s="189"/>
      <c r="AT121" s="11"/>
      <c r="AU121" s="11"/>
      <c r="AV121" s="11"/>
      <c r="AW121" s="11"/>
      <c r="AX121" s="11"/>
      <c r="AY121" s="11"/>
    </row>
    <row r="122" spans="2:51">
      <c r="B122" s="986" t="s">
        <v>20</v>
      </c>
      <c r="C122" s="786" t="s">
        <v>118</v>
      </c>
      <c r="D122" s="1483">
        <v>200</v>
      </c>
      <c r="E122" s="724" t="s">
        <v>197</v>
      </c>
      <c r="F122" s="476">
        <v>7.68</v>
      </c>
      <c r="G122" s="730">
        <v>6.4</v>
      </c>
      <c r="H122" s="409" t="s">
        <v>110</v>
      </c>
      <c r="I122" s="469">
        <v>8.0000000000000002E-3</v>
      </c>
      <c r="J122" s="470">
        <v>8.0000000000000002E-3</v>
      </c>
      <c r="K122" s="706" t="s">
        <v>141</v>
      </c>
      <c r="L122" s="469">
        <v>7.5</v>
      </c>
      <c r="M122" s="470">
        <v>6.25</v>
      </c>
      <c r="O122" s="1142"/>
      <c r="P122" s="1097"/>
      <c r="Q122" s="1210"/>
      <c r="R122" s="11"/>
      <c r="S122" s="908" t="s">
        <v>75</v>
      </c>
      <c r="T122" s="1097">
        <f>F138+L133</f>
        <v>0.55000000000000004</v>
      </c>
      <c r="U122" s="1118">
        <f>G138+M133</f>
        <v>0.55000000000000004</v>
      </c>
      <c r="V122" s="11"/>
      <c r="W122" s="1099" t="s">
        <v>440</v>
      </c>
      <c r="X122" s="1097">
        <f>I145</f>
        <v>16.5</v>
      </c>
      <c r="Y122" s="1220">
        <f>J145</f>
        <v>13.2</v>
      </c>
      <c r="Z122" s="11"/>
      <c r="AA122" s="11"/>
      <c r="AB122" s="11"/>
      <c r="AC122" s="11"/>
      <c r="AD122" s="11"/>
      <c r="AE122" s="11"/>
      <c r="AF122" s="11"/>
      <c r="AG122" s="4"/>
      <c r="AH122" s="11"/>
      <c r="AI122" s="186"/>
      <c r="AJ122" s="7"/>
      <c r="AK122" s="11"/>
      <c r="AL122" s="11"/>
      <c r="AQ122" s="189"/>
      <c r="AR122" s="205"/>
      <c r="AS122" s="189"/>
      <c r="AT122" s="11"/>
      <c r="AU122" s="11"/>
      <c r="AV122" s="11"/>
      <c r="AW122" s="11"/>
      <c r="AX122" s="11"/>
      <c r="AY122" s="11"/>
    </row>
    <row r="123" spans="2:51" ht="15.75" thickBot="1">
      <c r="B123" s="986" t="s">
        <v>10</v>
      </c>
      <c r="C123" s="786" t="s">
        <v>11</v>
      </c>
      <c r="D123" s="1481">
        <v>50</v>
      </c>
      <c r="E123" s="705" t="s">
        <v>137</v>
      </c>
      <c r="F123" s="465">
        <v>1.6</v>
      </c>
      <c r="G123" s="515">
        <v>1.6</v>
      </c>
      <c r="H123" s="398" t="s">
        <v>106</v>
      </c>
      <c r="I123" s="465">
        <v>160</v>
      </c>
      <c r="J123" s="468">
        <v>160</v>
      </c>
      <c r="K123" s="706" t="s">
        <v>92</v>
      </c>
      <c r="L123" s="469">
        <v>12.5</v>
      </c>
      <c r="M123" s="470">
        <v>10</v>
      </c>
      <c r="O123" s="1357" t="s">
        <v>444</v>
      </c>
      <c r="P123" s="1096">
        <f>D136</f>
        <v>200</v>
      </c>
      <c r="Q123" s="1210">
        <f>D136</f>
        <v>200</v>
      </c>
      <c r="R123" s="11"/>
      <c r="S123" s="908" t="s">
        <v>229</v>
      </c>
      <c r="T123" s="1097">
        <f>F139+L139</f>
        <v>0.01</v>
      </c>
      <c r="U123" s="1202">
        <f>G139+M139</f>
        <v>0.01</v>
      </c>
      <c r="V123" s="11"/>
      <c r="W123" s="1099" t="s">
        <v>113</v>
      </c>
      <c r="X123" s="1097">
        <f>F136+I146+I136+L138</f>
        <v>36.49</v>
      </c>
      <c r="Y123" s="1152">
        <f>G136+M138+J146+J136</f>
        <v>29.475000000000001</v>
      </c>
      <c r="Z123" s="11"/>
      <c r="AA123" s="11"/>
      <c r="AB123" s="11"/>
      <c r="AC123" s="11"/>
      <c r="AD123" s="11"/>
      <c r="AE123" s="11"/>
      <c r="AF123" s="11"/>
      <c r="AG123" s="4"/>
      <c r="AH123" s="11"/>
      <c r="AI123" s="11"/>
      <c r="AJ123" s="11"/>
      <c r="AK123" s="11"/>
      <c r="AL123" s="11"/>
      <c r="AQ123" s="189"/>
      <c r="AR123" s="205"/>
      <c r="AS123" s="189"/>
      <c r="AT123" s="11"/>
      <c r="AU123" s="11"/>
      <c r="AV123" s="11"/>
      <c r="AW123" s="11"/>
      <c r="AX123" s="11"/>
      <c r="AY123" s="11"/>
    </row>
    <row r="124" spans="2:51" ht="15.75" thickBot="1">
      <c r="B124" s="986" t="s">
        <v>10</v>
      </c>
      <c r="C124" s="786" t="s">
        <v>16</v>
      </c>
      <c r="D124" s="1481">
        <v>30</v>
      </c>
      <c r="E124" s="705" t="s">
        <v>329</v>
      </c>
      <c r="F124" s="471" t="s">
        <v>382</v>
      </c>
      <c r="G124" s="811">
        <v>20</v>
      </c>
      <c r="H124" s="216" t="s">
        <v>238</v>
      </c>
      <c r="I124" s="217"/>
      <c r="J124" s="199"/>
      <c r="K124" s="706" t="s">
        <v>90</v>
      </c>
      <c r="L124" s="469">
        <v>10</v>
      </c>
      <c r="M124" s="470">
        <v>10</v>
      </c>
      <c r="O124" s="1140" t="s">
        <v>445</v>
      </c>
      <c r="P124" s="1119">
        <f>I133</f>
        <v>94.44</v>
      </c>
      <c r="Q124" s="1212">
        <f>J133</f>
        <v>66.2</v>
      </c>
      <c r="R124" s="11"/>
      <c r="S124" s="863" t="s">
        <v>142</v>
      </c>
      <c r="T124" s="922">
        <f>I138</f>
        <v>4</v>
      </c>
      <c r="U124" s="1118">
        <f>J138</f>
        <v>4</v>
      </c>
      <c r="V124" s="11"/>
      <c r="W124" s="1099" t="s">
        <v>92</v>
      </c>
      <c r="X124" s="1097">
        <f>F135+L141</f>
        <v>16.84</v>
      </c>
      <c r="Y124" s="1149">
        <f>G135+M141</f>
        <v>13.469999999999999</v>
      </c>
      <c r="Z124" s="11"/>
      <c r="AA124" s="11"/>
      <c r="AB124" s="11"/>
      <c r="AC124" s="11"/>
      <c r="AD124" s="11"/>
      <c r="AE124" s="11"/>
      <c r="AF124" s="11"/>
      <c r="AG124" s="4"/>
      <c r="AH124" s="11"/>
      <c r="AI124" s="740"/>
      <c r="AJ124" s="43"/>
      <c r="AK124" s="7"/>
      <c r="AL124" s="16"/>
      <c r="AQ124" s="189"/>
      <c r="AR124" s="205"/>
      <c r="AS124" s="189"/>
      <c r="AT124" s="11"/>
      <c r="AU124" s="11"/>
      <c r="AV124" s="11"/>
      <c r="AW124" s="11"/>
      <c r="AX124" s="11"/>
      <c r="AY124" s="11"/>
    </row>
    <row r="125" spans="2:51" ht="13.5" customHeight="1" thickBot="1">
      <c r="B125" s="1009" t="s">
        <v>13</v>
      </c>
      <c r="C125" s="786" t="s">
        <v>486</v>
      </c>
      <c r="D125" s="1481">
        <v>80</v>
      </c>
      <c r="E125" s="406" t="s">
        <v>124</v>
      </c>
      <c r="F125" s="412">
        <v>8</v>
      </c>
      <c r="G125" s="921">
        <v>8</v>
      </c>
      <c r="H125" s="340" t="s">
        <v>154</v>
      </c>
      <c r="I125" s="320" t="s">
        <v>155</v>
      </c>
      <c r="J125" s="321" t="s">
        <v>156</v>
      </c>
      <c r="K125" s="706" t="s">
        <v>109</v>
      </c>
      <c r="L125" s="469">
        <v>0.5</v>
      </c>
      <c r="M125" s="470">
        <v>0.5</v>
      </c>
      <c r="O125" s="87"/>
      <c r="P125" s="11"/>
      <c r="Q125" s="11"/>
      <c r="R125" s="11"/>
      <c r="S125" s="11"/>
      <c r="T125" s="11"/>
      <c r="U125" s="11"/>
      <c r="V125" s="11"/>
      <c r="W125" s="1100" t="s">
        <v>391</v>
      </c>
      <c r="X125" s="1115">
        <f>SUM(X118:X124)</f>
        <v>198.29000000000002</v>
      </c>
      <c r="Y125" s="1169">
        <f>SUM(Y118:Y124)</f>
        <v>155.125</v>
      </c>
      <c r="Z125" s="11"/>
      <c r="AA125" s="11"/>
      <c r="AB125" s="11"/>
      <c r="AC125" s="11"/>
      <c r="AD125" s="11"/>
      <c r="AE125" s="11"/>
      <c r="AF125" s="11"/>
      <c r="AG125" s="4"/>
      <c r="AH125" s="11"/>
      <c r="AI125" s="7"/>
      <c r="AK125" s="7"/>
      <c r="AL125" s="16"/>
      <c r="AQ125" s="189"/>
      <c r="AR125" s="205"/>
      <c r="AS125" s="189"/>
      <c r="AT125" s="11"/>
      <c r="AU125" s="11"/>
      <c r="AV125" s="11"/>
      <c r="AW125" s="11"/>
      <c r="AX125" s="11"/>
      <c r="AY125" s="11"/>
    </row>
    <row r="126" spans="2:51" ht="14.25" customHeight="1" thickBot="1">
      <c r="B126" s="176"/>
      <c r="C126" s="179"/>
      <c r="D126" s="175"/>
      <c r="E126" s="771" t="s">
        <v>116</v>
      </c>
      <c r="F126" s="627">
        <v>1</v>
      </c>
      <c r="G126" s="791">
        <v>1</v>
      </c>
      <c r="H126" s="252" t="s">
        <v>122</v>
      </c>
      <c r="I126" s="251">
        <v>2</v>
      </c>
      <c r="J126" s="262">
        <v>2</v>
      </c>
      <c r="K126" s="406" t="s">
        <v>106</v>
      </c>
      <c r="L126" s="412">
        <v>100</v>
      </c>
      <c r="M126" s="413">
        <v>100</v>
      </c>
      <c r="O126" s="79"/>
      <c r="P126" s="41"/>
      <c r="Q126" s="41"/>
      <c r="R126" s="41"/>
      <c r="S126" s="41"/>
      <c r="T126" s="41"/>
      <c r="U126" s="41"/>
      <c r="V126" s="41"/>
      <c r="W126" s="41"/>
      <c r="X126" s="41"/>
      <c r="Y126" s="103"/>
      <c r="Z126" s="11"/>
      <c r="AA126" s="11"/>
      <c r="AB126" s="11"/>
      <c r="AC126" s="11"/>
      <c r="AD126" s="11"/>
      <c r="AE126" s="11"/>
      <c r="AF126" s="11"/>
      <c r="AG126" s="4"/>
      <c r="AH126" s="11"/>
      <c r="AI126" s="7"/>
      <c r="AK126" s="7"/>
      <c r="AL126" s="16"/>
      <c r="AQ126" s="189"/>
      <c r="AR126" s="205"/>
      <c r="AS126" s="189"/>
      <c r="AT126" s="11"/>
      <c r="AU126" s="11"/>
      <c r="AV126" s="11"/>
      <c r="AW126" s="11"/>
      <c r="AX126" s="11"/>
      <c r="AY126" s="11"/>
    </row>
    <row r="127" spans="2:51" ht="15.75" thickBot="1">
      <c r="B127" s="176"/>
      <c r="C127" s="179"/>
      <c r="D127" s="175"/>
      <c r="E127" s="678" t="s">
        <v>66</v>
      </c>
      <c r="F127" s="221"/>
      <c r="G127" s="199"/>
      <c r="H127" s="1745" t="s">
        <v>106</v>
      </c>
      <c r="I127" s="1452">
        <v>66</v>
      </c>
      <c r="J127" s="1453"/>
      <c r="K127" s="706"/>
      <c r="L127" s="469"/>
      <c r="M127" s="470"/>
      <c r="R127" s="11"/>
      <c r="S127" s="11"/>
      <c r="T127" s="11"/>
      <c r="U127" s="11"/>
      <c r="V127" s="11"/>
      <c r="W127" s="174"/>
      <c r="X127" s="331"/>
      <c r="Y127" s="1253"/>
      <c r="Z127" s="11"/>
      <c r="AA127" s="11"/>
      <c r="AB127" s="11"/>
      <c r="AC127" s="11"/>
      <c r="AD127" s="11"/>
      <c r="AE127" s="11"/>
      <c r="AF127" s="11"/>
      <c r="AG127" s="4"/>
      <c r="AH127" s="11"/>
      <c r="AI127" s="7"/>
      <c r="AJ127" s="11"/>
      <c r="AK127" s="7"/>
      <c r="AL127" s="66"/>
      <c r="AQ127" s="189"/>
      <c r="AR127" s="205"/>
      <c r="AS127" s="189"/>
      <c r="AT127" s="11"/>
      <c r="AU127" s="11"/>
      <c r="AV127" s="11"/>
      <c r="AW127" s="11"/>
      <c r="AX127" s="11"/>
      <c r="AY127" s="11"/>
    </row>
    <row r="128" spans="2:51" ht="16.5" thickBot="1">
      <c r="B128" s="176"/>
      <c r="C128" s="179"/>
      <c r="D128" s="175"/>
      <c r="E128" s="340" t="s">
        <v>154</v>
      </c>
      <c r="F128" s="320" t="s">
        <v>155</v>
      </c>
      <c r="G128" s="345" t="s">
        <v>156</v>
      </c>
      <c r="H128" s="705" t="s">
        <v>71</v>
      </c>
      <c r="I128" s="465">
        <v>15</v>
      </c>
      <c r="J128" s="468">
        <v>15</v>
      </c>
      <c r="K128" s="87"/>
      <c r="L128" s="11"/>
      <c r="M128" s="100"/>
      <c r="O128" s="1104" t="s">
        <v>242</v>
      </c>
      <c r="P128" s="1103"/>
      <c r="Q128" s="1103"/>
      <c r="R128" s="1168"/>
      <c r="S128" s="53"/>
      <c r="T128" s="53"/>
      <c r="U128" s="53"/>
      <c r="V128" s="53"/>
      <c r="W128" s="53"/>
      <c r="X128" s="53"/>
      <c r="Y128" s="68"/>
      <c r="Z128" s="11"/>
      <c r="AA128" s="11"/>
      <c r="AB128" s="11"/>
      <c r="AC128" s="11"/>
      <c r="AD128" s="11"/>
      <c r="AE128" s="11"/>
      <c r="AF128" s="11"/>
      <c r="AG128" s="4"/>
      <c r="AH128" s="11"/>
      <c r="AI128" s="7"/>
      <c r="AJ128" s="319"/>
      <c r="AK128" s="7"/>
      <c r="AL128" s="16"/>
      <c r="AQ128" s="189"/>
      <c r="AR128" s="205"/>
      <c r="AS128" s="189"/>
      <c r="AT128" s="11"/>
      <c r="AU128" s="11"/>
      <c r="AV128" s="11"/>
      <c r="AW128" s="11"/>
      <c r="AX128" s="11"/>
      <c r="AY128" s="11"/>
    </row>
    <row r="129" spans="2:51" ht="15.75" thickBot="1">
      <c r="B129" s="177"/>
      <c r="C129" s="379"/>
      <c r="D129" s="178"/>
      <c r="E129" s="734" t="s">
        <v>313</v>
      </c>
      <c r="F129" s="735">
        <v>59</v>
      </c>
      <c r="G129" s="736">
        <v>50</v>
      </c>
      <c r="H129" s="1147" t="s">
        <v>106</v>
      </c>
      <c r="I129" s="1530">
        <v>150</v>
      </c>
      <c r="J129" s="1746"/>
      <c r="K129" s="79"/>
      <c r="L129" s="41"/>
      <c r="M129" s="103"/>
      <c r="O129" s="1091" t="s">
        <v>154</v>
      </c>
      <c r="P129" s="1092" t="s">
        <v>155</v>
      </c>
      <c r="Q129" s="1093" t="s">
        <v>156</v>
      </c>
      <c r="R129" s="97"/>
      <c r="S129" s="1094" t="s">
        <v>154</v>
      </c>
      <c r="T129" s="1094" t="s">
        <v>155</v>
      </c>
      <c r="U129" s="1095" t="s">
        <v>156</v>
      </c>
      <c r="V129" s="97"/>
      <c r="W129" s="1094" t="s">
        <v>154</v>
      </c>
      <c r="X129" s="1094" t="s">
        <v>155</v>
      </c>
      <c r="Y129" s="1095" t="s">
        <v>156</v>
      </c>
      <c r="Z129" s="11"/>
      <c r="AA129" s="11"/>
      <c r="AB129" s="11"/>
      <c r="AC129" s="11"/>
      <c r="AD129" s="11"/>
      <c r="AE129" s="11"/>
      <c r="AF129" s="11"/>
      <c r="AG129" s="4"/>
      <c r="AH129" s="11"/>
      <c r="AI129" s="7"/>
      <c r="AJ129" s="1190"/>
      <c r="AK129" s="7"/>
      <c r="AL129" s="16"/>
      <c r="AQ129" s="189"/>
      <c r="AR129" s="205"/>
      <c r="AS129" s="189"/>
      <c r="AT129" s="11"/>
      <c r="AU129" s="11"/>
      <c r="AV129" s="11"/>
      <c r="AW129" s="11"/>
      <c r="AX129" s="11"/>
      <c r="AY129" s="11"/>
    </row>
    <row r="130" spans="2:51" ht="16.5" thickBot="1">
      <c r="B130" s="1718" t="s">
        <v>138</v>
      </c>
      <c r="C130" s="238"/>
      <c r="D130" s="148"/>
      <c r="E130" s="189"/>
      <c r="F130" s="189"/>
      <c r="G130" s="189"/>
      <c r="H130" s="189"/>
      <c r="I130" s="189"/>
      <c r="J130" s="189"/>
      <c r="K130" s="189"/>
      <c r="L130" s="189"/>
      <c r="M130" s="189"/>
      <c r="O130" s="1142" t="s">
        <v>434</v>
      </c>
      <c r="P130" s="1096">
        <f>D156</f>
        <v>30</v>
      </c>
      <c r="Q130" s="1210">
        <f>D156</f>
        <v>30</v>
      </c>
      <c r="R130" s="11"/>
      <c r="S130" s="1175" t="s">
        <v>441</v>
      </c>
      <c r="T130" s="1192">
        <f>T138</f>
        <v>2.3199999999999998</v>
      </c>
      <c r="U130" s="1210">
        <f>J155+J160</f>
        <v>92.8</v>
      </c>
      <c r="V130" s="11"/>
      <c r="W130" s="1116" t="s">
        <v>435</v>
      </c>
      <c r="X130" s="161"/>
      <c r="Y130" s="164"/>
      <c r="Z130" s="11"/>
      <c r="AA130" s="11"/>
      <c r="AB130" s="11"/>
      <c r="AC130" s="11"/>
      <c r="AD130" s="11"/>
      <c r="AE130" s="11"/>
      <c r="AF130" s="11"/>
      <c r="AG130" s="4"/>
      <c r="AH130" s="11"/>
      <c r="AI130" s="7"/>
      <c r="AJ130" s="298"/>
      <c r="AK130" s="11"/>
      <c r="AL130" s="56"/>
      <c r="AQ130" s="211"/>
      <c r="AR130" s="189"/>
      <c r="AS130" s="205"/>
      <c r="AT130" s="11"/>
      <c r="AU130" s="11"/>
      <c r="AV130" s="11"/>
      <c r="AW130" s="11"/>
      <c r="AX130" s="11"/>
      <c r="AY130" s="11"/>
    </row>
    <row r="131" spans="2:51" ht="16.5" thickBot="1">
      <c r="B131" s="644"/>
      <c r="C131" s="1717" t="s">
        <v>241</v>
      </c>
      <c r="D131" s="313"/>
      <c r="E131" s="671" t="s">
        <v>339</v>
      </c>
      <c r="F131" s="672"/>
      <c r="G131" s="673"/>
      <c r="H131" s="551" t="s">
        <v>211</v>
      </c>
      <c r="I131" s="217"/>
      <c r="J131" s="217"/>
      <c r="K131" s="53"/>
      <c r="L131" s="53"/>
      <c r="M131" s="68"/>
      <c r="O131" s="1140" t="s">
        <v>436</v>
      </c>
      <c r="P131" s="1097">
        <f>D155</f>
        <v>50</v>
      </c>
      <c r="Q131" s="1232">
        <f>D155</f>
        <v>50</v>
      </c>
      <c r="R131" s="11"/>
      <c r="S131" s="1140" t="s">
        <v>71</v>
      </c>
      <c r="T131" s="1097">
        <f>L161</f>
        <v>13</v>
      </c>
      <c r="U131" s="1210">
        <f>M161</f>
        <v>13</v>
      </c>
      <c r="V131" s="11"/>
      <c r="W131" s="910" t="s">
        <v>443</v>
      </c>
      <c r="X131" s="1097">
        <f>L150</f>
        <v>83.34</v>
      </c>
      <c r="Y131" s="1141">
        <f>M150</f>
        <v>50</v>
      </c>
      <c r="Z131" s="11"/>
      <c r="AA131" s="317"/>
      <c r="AB131" s="189"/>
      <c r="AC131" s="189"/>
      <c r="AD131" s="189"/>
      <c r="AE131" s="189"/>
      <c r="AF131" s="189"/>
      <c r="AG131" s="797"/>
      <c r="AH131" s="189"/>
      <c r="AI131" s="7"/>
      <c r="AJ131" s="298"/>
      <c r="AK131" s="11"/>
      <c r="AL131" s="11"/>
      <c r="AQ131" s="189"/>
      <c r="AR131" s="205"/>
      <c r="AS131" s="189"/>
      <c r="AT131" s="11"/>
      <c r="AU131" s="11"/>
      <c r="AV131" s="11"/>
      <c r="AW131" s="11"/>
      <c r="AX131" s="11"/>
      <c r="AY131" s="11"/>
    </row>
    <row r="132" spans="2:51" ht="15.75" thickBot="1">
      <c r="B132" s="1747" t="s">
        <v>337</v>
      </c>
      <c r="C132" s="95" t="s">
        <v>338</v>
      </c>
      <c r="D132" s="670">
        <v>200</v>
      </c>
      <c r="E132" s="449" t="s">
        <v>154</v>
      </c>
      <c r="F132" s="318" t="s">
        <v>155</v>
      </c>
      <c r="G132" s="319" t="s">
        <v>156</v>
      </c>
      <c r="H132" s="340" t="s">
        <v>154</v>
      </c>
      <c r="I132" s="320" t="s">
        <v>155</v>
      </c>
      <c r="J132" s="321" t="s">
        <v>156</v>
      </c>
      <c r="K132" s="347" t="s">
        <v>154</v>
      </c>
      <c r="L132" s="320" t="s">
        <v>155</v>
      </c>
      <c r="M132" s="321" t="s">
        <v>156</v>
      </c>
      <c r="O132" s="724" t="s">
        <v>65</v>
      </c>
      <c r="P132" s="1097">
        <f>F150</f>
        <v>53.4</v>
      </c>
      <c r="Q132" s="1212">
        <f>G150</f>
        <v>40</v>
      </c>
      <c r="R132" s="11"/>
      <c r="S132" s="1140" t="s">
        <v>227</v>
      </c>
      <c r="T132" s="1097">
        <f>L160</f>
        <v>3.5</v>
      </c>
      <c r="U132" s="1210">
        <f>M160</f>
        <v>3.5</v>
      </c>
      <c r="V132" s="11"/>
      <c r="W132" s="910" t="s">
        <v>137</v>
      </c>
      <c r="X132" s="1097">
        <f>F153</f>
        <v>2</v>
      </c>
      <c r="Y132" s="1149">
        <f>G153</f>
        <v>2</v>
      </c>
      <c r="Z132" s="11"/>
      <c r="AA132" s="280"/>
      <c r="AB132" s="280"/>
      <c r="AC132" s="189"/>
      <c r="AD132" s="314"/>
      <c r="AE132" s="315"/>
      <c r="AF132" s="189"/>
      <c r="AG132" s="158"/>
      <c r="AH132" s="189"/>
      <c r="AI132" s="7"/>
      <c r="AJ132" s="298"/>
      <c r="AK132" s="11"/>
      <c r="AL132" s="11"/>
      <c r="AQ132" s="416"/>
      <c r="AR132" s="174"/>
      <c r="AS132" s="170"/>
      <c r="AT132" s="11"/>
      <c r="AU132" s="11"/>
      <c r="AV132" s="11"/>
      <c r="AW132" s="11"/>
      <c r="AX132" s="11"/>
      <c r="AY132" s="11"/>
    </row>
    <row r="133" spans="2:51">
      <c r="B133" s="986" t="s">
        <v>27</v>
      </c>
      <c r="C133" s="786" t="s">
        <v>417</v>
      </c>
      <c r="D133" s="666" t="s">
        <v>348</v>
      </c>
      <c r="E133" s="738" t="s">
        <v>362</v>
      </c>
      <c r="F133" s="272">
        <v>38.340000000000003</v>
      </c>
      <c r="G133" s="283">
        <v>25</v>
      </c>
      <c r="H133" s="252" t="s">
        <v>270</v>
      </c>
      <c r="I133" s="305">
        <v>94.44</v>
      </c>
      <c r="J133" s="784">
        <v>66.2</v>
      </c>
      <c r="K133" s="253" t="s">
        <v>342</v>
      </c>
      <c r="L133" s="776">
        <v>0.05</v>
      </c>
      <c r="M133" s="777">
        <v>0.05</v>
      </c>
      <c r="O133" s="1230" t="s">
        <v>390</v>
      </c>
      <c r="P133" s="1192">
        <f>X138</f>
        <v>136.78200000000001</v>
      </c>
      <c r="Q133" s="1138">
        <f>Y136</f>
        <v>94.9</v>
      </c>
      <c r="R133" s="11"/>
      <c r="S133" s="1140" t="s">
        <v>75</v>
      </c>
      <c r="T133" s="1097">
        <f>F155+I162</f>
        <v>1.2</v>
      </c>
      <c r="U133" s="1210">
        <f>G155+J162</f>
        <v>1.2</v>
      </c>
      <c r="V133" s="11"/>
      <c r="W133" s="1099" t="s">
        <v>113</v>
      </c>
      <c r="X133" s="1097">
        <f>F152+I156</f>
        <v>21.5</v>
      </c>
      <c r="Y133" s="1149">
        <f>G152+J156</f>
        <v>18</v>
      </c>
      <c r="Z133" s="11"/>
      <c r="AA133" s="186"/>
      <c r="AB133" s="189"/>
      <c r="AC133" s="242"/>
      <c r="AD133" s="189"/>
      <c r="AE133" s="174"/>
      <c r="AF133" s="189"/>
      <c r="AG133" s="157"/>
      <c r="AH133" s="189"/>
      <c r="AI133" s="7"/>
      <c r="AJ133" s="322"/>
      <c r="AK133" s="11"/>
      <c r="AL133" s="11"/>
      <c r="AQ133" s="208"/>
      <c r="AR133" s="174"/>
      <c r="AS133" s="170"/>
      <c r="AT133" s="11"/>
      <c r="AU133" s="11"/>
      <c r="AV133" s="11"/>
      <c r="AW133" s="11"/>
      <c r="AX133" s="11"/>
      <c r="AY133" s="11"/>
    </row>
    <row r="134" spans="2:51" ht="15.75" thickBot="1">
      <c r="B134" s="964" t="s">
        <v>297</v>
      </c>
      <c r="C134" s="1511" t="s">
        <v>194</v>
      </c>
      <c r="D134" s="965" t="s">
        <v>379</v>
      </c>
      <c r="E134" s="739" t="s">
        <v>130</v>
      </c>
      <c r="F134" s="476">
        <v>53.4</v>
      </c>
      <c r="G134" s="646">
        <v>40</v>
      </c>
      <c r="H134" s="741" t="s">
        <v>103</v>
      </c>
      <c r="I134" s="465">
        <v>13.8</v>
      </c>
      <c r="J134" s="547">
        <v>13.8</v>
      </c>
      <c r="K134" s="783" t="s">
        <v>104</v>
      </c>
      <c r="L134" s="465">
        <v>0.4</v>
      </c>
      <c r="M134" s="468">
        <v>0.4</v>
      </c>
      <c r="O134" s="724" t="s">
        <v>477</v>
      </c>
      <c r="P134" s="1119">
        <f>F160</f>
        <v>99.72</v>
      </c>
      <c r="Q134" s="1212">
        <f>G160</f>
        <v>55.9</v>
      </c>
      <c r="R134" s="11"/>
      <c r="S134" s="1187" t="s">
        <v>229</v>
      </c>
      <c r="T134" s="1146">
        <f>F156</f>
        <v>8.0000000000000002E-3</v>
      </c>
      <c r="U134" s="1188">
        <f>G156</f>
        <v>8.0000000000000002E-3</v>
      </c>
      <c r="V134" s="11"/>
      <c r="W134" s="1099" t="s">
        <v>92</v>
      </c>
      <c r="X134" s="1097">
        <f>F151</f>
        <v>10</v>
      </c>
      <c r="Y134" s="1149">
        <f>G151</f>
        <v>8</v>
      </c>
      <c r="Z134" s="11"/>
      <c r="AA134" s="186"/>
      <c r="AB134" s="189"/>
      <c r="AC134" s="242"/>
      <c r="AD134" s="189"/>
      <c r="AE134" s="174"/>
      <c r="AF134" s="189"/>
      <c r="AG134" s="157"/>
      <c r="AH134" s="189"/>
      <c r="AI134" s="11"/>
      <c r="AJ134" s="322"/>
      <c r="AK134" s="11"/>
      <c r="AL134" s="11"/>
      <c r="AQ134" s="189"/>
      <c r="AR134" s="205"/>
      <c r="AS134" s="189"/>
      <c r="AT134" s="11"/>
      <c r="AU134" s="11"/>
      <c r="AV134" s="11"/>
      <c r="AW134" s="11"/>
      <c r="AX134" s="11"/>
      <c r="AY134" s="11"/>
    </row>
    <row r="135" spans="2:51">
      <c r="B135" s="622" t="s">
        <v>143</v>
      </c>
      <c r="C135" s="605" t="s">
        <v>296</v>
      </c>
      <c r="D135" s="684"/>
      <c r="E135" s="399" t="s">
        <v>132</v>
      </c>
      <c r="F135" s="476">
        <v>10</v>
      </c>
      <c r="G135" s="646">
        <v>8</v>
      </c>
      <c r="H135" s="741" t="s">
        <v>105</v>
      </c>
      <c r="I135" s="465">
        <v>17</v>
      </c>
      <c r="J135" s="547">
        <v>17</v>
      </c>
      <c r="K135" s="783" t="s">
        <v>106</v>
      </c>
      <c r="L135" s="465">
        <v>13.15</v>
      </c>
      <c r="M135" s="468">
        <v>13.15</v>
      </c>
      <c r="O135" s="1140" t="s">
        <v>445</v>
      </c>
      <c r="P135" s="1097">
        <f>F157+I154</f>
        <v>72.8</v>
      </c>
      <c r="Q135" s="1212">
        <f>G157+J154</f>
        <v>50.8</v>
      </c>
      <c r="R135" s="11"/>
      <c r="S135" s="1224" t="s">
        <v>457</v>
      </c>
      <c r="T135" s="1225" t="s">
        <v>459</v>
      </c>
      <c r="U135" s="1226" t="s">
        <v>458</v>
      </c>
      <c r="V135" s="11"/>
      <c r="W135" s="1369" t="s">
        <v>437</v>
      </c>
      <c r="X135" s="1355">
        <f>F161</f>
        <v>19.942</v>
      </c>
      <c r="Y135" s="1372">
        <f>G161</f>
        <v>16.899999999999999</v>
      </c>
      <c r="Z135" s="189"/>
      <c r="AA135" s="190"/>
      <c r="AB135" s="189"/>
      <c r="AC135" s="242"/>
      <c r="AD135" s="189"/>
      <c r="AE135" s="174"/>
      <c r="AF135" s="189"/>
      <c r="AG135" s="157"/>
      <c r="AH135" s="189"/>
      <c r="AI135" s="11"/>
      <c r="AJ135" s="336"/>
      <c r="AK135" s="11"/>
      <c r="AL135" s="11"/>
      <c r="AQ135" s="209"/>
      <c r="AR135" s="174"/>
      <c r="AS135" s="170"/>
      <c r="AT135" s="11"/>
      <c r="AU135" s="11"/>
      <c r="AV135" s="11"/>
      <c r="AW135" s="11"/>
      <c r="AX135" s="11"/>
      <c r="AY135" s="11"/>
    </row>
    <row r="136" spans="2:51">
      <c r="B136" s="986" t="s">
        <v>9</v>
      </c>
      <c r="C136" s="786" t="s">
        <v>254</v>
      </c>
      <c r="D136" s="1479">
        <v>200</v>
      </c>
      <c r="E136" s="399" t="s">
        <v>134</v>
      </c>
      <c r="F136" s="465">
        <v>9.6</v>
      </c>
      <c r="G136" s="485">
        <v>8</v>
      </c>
      <c r="H136" s="705" t="s">
        <v>141</v>
      </c>
      <c r="I136" s="465">
        <v>18</v>
      </c>
      <c r="J136" s="547">
        <v>14</v>
      </c>
      <c r="K136" s="398" t="s">
        <v>90</v>
      </c>
      <c r="L136" s="465">
        <v>2.06</v>
      </c>
      <c r="M136" s="468">
        <v>2.06</v>
      </c>
      <c r="O136" s="1140" t="s">
        <v>82</v>
      </c>
      <c r="P136" s="1229">
        <f>I161+L162</f>
        <v>228</v>
      </c>
      <c r="Q136" s="1138">
        <f>J161+M162</f>
        <v>228</v>
      </c>
      <c r="R136" s="11"/>
      <c r="S136" s="922" t="s">
        <v>460</v>
      </c>
      <c r="T136" s="1231">
        <f>U136/1000/0.04</f>
        <v>9.5000000000000001E-2</v>
      </c>
      <c r="U136" s="1210">
        <f>J155</f>
        <v>3.8</v>
      </c>
      <c r="V136" s="11"/>
      <c r="W136" s="1100" t="s">
        <v>391</v>
      </c>
      <c r="X136" s="1115">
        <f>SUM(X131:X135)</f>
        <v>136.78200000000001</v>
      </c>
      <c r="Y136" s="1183">
        <f>SUM(Y131:Y135)</f>
        <v>94.9</v>
      </c>
      <c r="Z136" s="324"/>
      <c r="AA136" s="190"/>
      <c r="AB136" s="326"/>
      <c r="AC136" s="242"/>
      <c r="AD136" s="189"/>
      <c r="AE136" s="174"/>
      <c r="AF136" s="189"/>
      <c r="AG136" s="158"/>
      <c r="AH136" s="189"/>
      <c r="AI136" s="11"/>
      <c r="AJ136" s="287"/>
      <c r="AK136" s="11"/>
      <c r="AL136" s="11"/>
      <c r="AQ136" s="209"/>
      <c r="AR136" s="174"/>
      <c r="AS136" s="170"/>
      <c r="AT136" s="11"/>
      <c r="AU136" s="11"/>
      <c r="AV136" s="11"/>
      <c r="AW136" s="11"/>
      <c r="AX136" s="11"/>
      <c r="AY136" s="11"/>
    </row>
    <row r="137" spans="2:51">
      <c r="B137" s="986" t="s">
        <v>10</v>
      </c>
      <c r="C137" s="786" t="s">
        <v>11</v>
      </c>
      <c r="D137" s="1479">
        <v>50</v>
      </c>
      <c r="E137" s="399" t="s">
        <v>107</v>
      </c>
      <c r="F137" s="403">
        <v>4</v>
      </c>
      <c r="G137" s="486">
        <v>4</v>
      </c>
      <c r="H137" s="705" t="s">
        <v>104</v>
      </c>
      <c r="I137" s="465">
        <v>4.05</v>
      </c>
      <c r="J137" s="547">
        <v>4.05</v>
      </c>
      <c r="K137" s="398" t="s">
        <v>124</v>
      </c>
      <c r="L137" s="465">
        <v>2</v>
      </c>
      <c r="M137" s="468">
        <v>2</v>
      </c>
      <c r="O137" s="705" t="s">
        <v>302</v>
      </c>
      <c r="P137" s="1119">
        <f>F162</f>
        <v>15.63</v>
      </c>
      <c r="Q137" s="1210">
        <f>G162</f>
        <v>15</v>
      </c>
      <c r="R137" s="11"/>
      <c r="S137" s="922" t="s">
        <v>461</v>
      </c>
      <c r="T137" s="1231">
        <f>U137/1000/0.04</f>
        <v>2.2249999999999996</v>
      </c>
      <c r="U137" s="1210">
        <f>J160</f>
        <v>89</v>
      </c>
      <c r="V137" s="11"/>
      <c r="W137" s="1134"/>
      <c r="X137" s="1105"/>
      <c r="Y137" s="1174"/>
      <c r="Z137" s="189"/>
      <c r="AA137" s="186"/>
      <c r="AB137" s="189"/>
      <c r="AC137" s="242"/>
      <c r="AD137" s="189"/>
      <c r="AE137" s="174"/>
      <c r="AF137" s="189"/>
      <c r="AG137" s="158"/>
      <c r="AH137" s="189"/>
      <c r="AI137" s="11"/>
      <c r="AJ137" s="287"/>
      <c r="AK137" s="11"/>
      <c r="AL137" s="11"/>
      <c r="AQ137" s="189"/>
      <c r="AR137" s="205"/>
      <c r="AS137" s="189"/>
      <c r="AT137" s="11"/>
      <c r="AU137" s="11"/>
      <c r="AV137" s="11"/>
      <c r="AW137" s="11"/>
      <c r="AX137" s="11"/>
      <c r="AY137" s="11"/>
    </row>
    <row r="138" spans="2:51" ht="15.75" thickBot="1">
      <c r="B138" s="986" t="s">
        <v>10</v>
      </c>
      <c r="C138" s="786" t="s">
        <v>16</v>
      </c>
      <c r="D138" s="1479">
        <v>30</v>
      </c>
      <c r="E138" s="400" t="s">
        <v>109</v>
      </c>
      <c r="F138" s="499">
        <v>0.5</v>
      </c>
      <c r="G138" s="501">
        <v>0.5</v>
      </c>
      <c r="H138" s="705" t="s">
        <v>288</v>
      </c>
      <c r="I138" s="465">
        <v>4</v>
      </c>
      <c r="J138" s="547">
        <v>4</v>
      </c>
      <c r="K138" s="409" t="s">
        <v>141</v>
      </c>
      <c r="L138" s="469">
        <v>1.03</v>
      </c>
      <c r="M138" s="470">
        <v>0.875</v>
      </c>
      <c r="O138" s="1187" t="s">
        <v>107</v>
      </c>
      <c r="P138" s="1146">
        <f>F154+I163+D153</f>
        <v>18.7</v>
      </c>
      <c r="Q138" s="1188">
        <f>J163+D153+G154</f>
        <v>18.7</v>
      </c>
      <c r="R138" s="41"/>
      <c r="S138" s="1373" t="s">
        <v>462</v>
      </c>
      <c r="T138" s="1374">
        <f>SUM(T136:T137)</f>
        <v>2.3199999999999998</v>
      </c>
      <c r="U138" s="1375">
        <f>SUM(U136:U137)</f>
        <v>92.8</v>
      </c>
      <c r="V138" s="41"/>
      <c r="W138" s="859" t="s">
        <v>390</v>
      </c>
      <c r="X138" s="1376">
        <f>F151+F152+F153+F161+I156+L150</f>
        <v>136.78200000000001</v>
      </c>
      <c r="Y138" s="1377">
        <f>G151+G152+G153+G161+J156+M150</f>
        <v>94.9</v>
      </c>
      <c r="Z138" s="189"/>
      <c r="AA138" s="190"/>
      <c r="AB138" s="189"/>
      <c r="AC138" s="174"/>
      <c r="AD138" s="189"/>
      <c r="AE138" s="174"/>
      <c r="AF138" s="189"/>
      <c r="AG138" s="158"/>
      <c r="AH138" s="189"/>
      <c r="AI138" s="11"/>
      <c r="AJ138" s="189"/>
      <c r="AK138" s="11"/>
      <c r="AL138" s="11"/>
      <c r="AQ138" s="189"/>
      <c r="AR138" s="205"/>
      <c r="AS138" s="189"/>
      <c r="AT138" s="11"/>
      <c r="AU138" s="11"/>
      <c r="AV138" s="11"/>
      <c r="AW138" s="11"/>
      <c r="AX138" s="11"/>
      <c r="AY138" s="11"/>
    </row>
    <row r="139" spans="2:51" ht="15.75" thickBot="1">
      <c r="B139" s="181"/>
      <c r="C139" s="171"/>
      <c r="D139" s="172"/>
      <c r="E139" s="400" t="s">
        <v>110</v>
      </c>
      <c r="F139" s="401">
        <v>8.0000000000000002E-3</v>
      </c>
      <c r="G139" s="494">
        <v>8.0000000000000002E-3</v>
      </c>
      <c r="H139" s="705" t="s">
        <v>129</v>
      </c>
      <c r="I139" s="465" t="s">
        <v>349</v>
      </c>
      <c r="J139" s="827">
        <v>3</v>
      </c>
      <c r="K139" s="1117" t="s">
        <v>110</v>
      </c>
      <c r="L139" s="728">
        <v>2E-3</v>
      </c>
      <c r="M139" s="742">
        <v>2E-3</v>
      </c>
      <c r="R139" s="11"/>
      <c r="S139" s="11"/>
      <c r="T139" s="11"/>
      <c r="U139" s="11"/>
      <c r="V139" s="11"/>
      <c r="W139" s="11"/>
      <c r="X139" s="11"/>
      <c r="Y139" s="100"/>
      <c r="Z139" s="189"/>
      <c r="AA139" s="190"/>
      <c r="AB139" s="189"/>
      <c r="AC139" s="242"/>
      <c r="AD139" s="189"/>
      <c r="AE139" s="1200"/>
      <c r="AF139" s="189"/>
      <c r="AG139" s="158"/>
      <c r="AH139" s="189"/>
      <c r="AI139" s="11"/>
      <c r="AJ139" s="254"/>
      <c r="AK139" s="7"/>
      <c r="AL139" s="11"/>
      <c r="AQ139" s="189"/>
      <c r="AR139" s="205"/>
      <c r="AS139" s="189"/>
      <c r="AT139" s="11"/>
      <c r="AU139" s="11"/>
      <c r="AV139" s="11"/>
      <c r="AW139" s="11"/>
      <c r="AX139" s="11"/>
      <c r="AY139" s="11"/>
    </row>
    <row r="140" spans="2:51" ht="16.5" thickBot="1">
      <c r="B140" s="181"/>
      <c r="C140" s="171"/>
      <c r="D140" s="172"/>
      <c r="E140" s="705" t="s">
        <v>106</v>
      </c>
      <c r="F140" s="1179">
        <v>150</v>
      </c>
      <c r="G140" s="1209">
        <v>150</v>
      </c>
      <c r="H140" s="406" t="s">
        <v>116</v>
      </c>
      <c r="I140" s="412">
        <v>6</v>
      </c>
      <c r="J140" s="464">
        <v>6</v>
      </c>
      <c r="K140" s="398" t="s">
        <v>94</v>
      </c>
      <c r="L140" s="465">
        <v>1.9</v>
      </c>
      <c r="M140" s="466">
        <v>1.9</v>
      </c>
      <c r="O140" s="1104" t="s">
        <v>243</v>
      </c>
      <c r="P140" s="1103"/>
      <c r="Q140" s="1103"/>
      <c r="R140" s="1168"/>
      <c r="S140" s="53"/>
      <c r="T140" s="53"/>
      <c r="U140" s="53"/>
      <c r="V140" s="53"/>
      <c r="W140" s="53"/>
      <c r="X140" s="53"/>
      <c r="Y140" s="68"/>
      <c r="Z140" s="325"/>
      <c r="AA140" s="190"/>
      <c r="AB140" s="328"/>
      <c r="AC140" s="242"/>
      <c r="AD140" s="189"/>
      <c r="AE140" s="1200"/>
      <c r="AF140" s="189"/>
      <c r="AG140" s="158"/>
      <c r="AH140" s="189"/>
      <c r="AI140" s="11"/>
      <c r="AJ140" s="292"/>
      <c r="AK140" s="129"/>
      <c r="AL140" s="11"/>
      <c r="AQ140" s="189"/>
      <c r="AR140" s="205"/>
      <c r="AS140" s="189"/>
      <c r="AT140" s="11"/>
      <c r="AU140" s="11"/>
      <c r="AV140" s="11"/>
      <c r="AW140" s="11"/>
      <c r="AX140" s="11"/>
      <c r="AY140" s="11"/>
    </row>
    <row r="141" spans="2:51" ht="15.75" thickBot="1">
      <c r="B141" s="176"/>
      <c r="C141" s="179"/>
      <c r="D141" s="175"/>
      <c r="H141" s="771" t="s">
        <v>93</v>
      </c>
      <c r="I141" s="627">
        <v>0.88</v>
      </c>
      <c r="J141" s="628">
        <v>0.88</v>
      </c>
      <c r="K141" s="610" t="s">
        <v>92</v>
      </c>
      <c r="L141" s="538">
        <v>6.84</v>
      </c>
      <c r="M141" s="539">
        <v>5.47</v>
      </c>
      <c r="O141" s="1091" t="s">
        <v>154</v>
      </c>
      <c r="P141" s="1092" t="s">
        <v>155</v>
      </c>
      <c r="Q141" s="1093" t="s">
        <v>156</v>
      </c>
      <c r="R141" s="97"/>
      <c r="S141" s="1094" t="s">
        <v>154</v>
      </c>
      <c r="T141" s="1094" t="s">
        <v>155</v>
      </c>
      <c r="U141" s="1095" t="s">
        <v>156</v>
      </c>
      <c r="V141" s="97"/>
      <c r="W141" s="1094" t="s">
        <v>154</v>
      </c>
      <c r="X141" s="1094" t="s">
        <v>155</v>
      </c>
      <c r="Y141" s="1095" t="s">
        <v>156</v>
      </c>
      <c r="Z141" s="189"/>
      <c r="AA141" s="190"/>
      <c r="AB141" s="189"/>
      <c r="AC141" s="198"/>
      <c r="AD141" s="189"/>
      <c r="AE141" s="1200"/>
      <c r="AF141" s="189"/>
      <c r="AG141" s="158"/>
      <c r="AH141" s="189"/>
      <c r="AI141" s="11"/>
      <c r="AJ141" s="254"/>
      <c r="AK141" s="24"/>
      <c r="AL141" s="11"/>
      <c r="AQ141" s="189"/>
      <c r="AR141" s="205"/>
      <c r="AS141" s="189"/>
      <c r="AT141" s="11"/>
      <c r="AU141" s="11"/>
      <c r="AV141" s="11"/>
      <c r="AW141" s="11"/>
      <c r="AX141" s="11"/>
      <c r="AY141" s="11"/>
    </row>
    <row r="142" spans="2:51" ht="15.75" thickBot="1">
      <c r="B142" s="176"/>
      <c r="C142" s="179"/>
      <c r="D142" s="189"/>
      <c r="E142" s="744" t="s">
        <v>377</v>
      </c>
      <c r="F142" s="459"/>
      <c r="G142" s="745"/>
      <c r="H142" s="746" t="s">
        <v>378</v>
      </c>
      <c r="I142" s="217"/>
      <c r="J142" s="217"/>
      <c r="K142" s="53"/>
      <c r="L142" s="53"/>
      <c r="M142" s="68"/>
      <c r="O142" s="1142" t="s">
        <v>434</v>
      </c>
      <c r="P142" s="1096">
        <f>D182</f>
        <v>30</v>
      </c>
      <c r="Q142" s="1210">
        <f>D182</f>
        <v>30</v>
      </c>
      <c r="R142" s="11"/>
      <c r="S142" s="1312" t="s">
        <v>82</v>
      </c>
      <c r="T142" s="1111">
        <f>I178</f>
        <v>24.2</v>
      </c>
      <c r="U142" s="1213">
        <f>J178</f>
        <v>24.2</v>
      </c>
      <c r="V142" s="11"/>
      <c r="W142" s="1116" t="s">
        <v>435</v>
      </c>
      <c r="X142" s="161"/>
      <c r="Y142" s="164"/>
      <c r="Z142" s="170"/>
      <c r="AA142" s="190"/>
      <c r="AB142" s="189"/>
      <c r="AC142" s="242"/>
      <c r="AD142" s="189"/>
      <c r="AE142" s="1200"/>
      <c r="AF142" s="189"/>
      <c r="AG142" s="158"/>
      <c r="AH142" s="189"/>
      <c r="AI142" s="11"/>
      <c r="AJ142" s="254"/>
      <c r="AK142" s="66"/>
      <c r="AL142" s="62"/>
      <c r="AQ142" s="189"/>
      <c r="AR142" s="205"/>
      <c r="AS142" s="189"/>
      <c r="AT142" s="11"/>
      <c r="AU142" s="11"/>
      <c r="AV142" s="11"/>
      <c r="AW142" s="11"/>
      <c r="AX142" s="11"/>
      <c r="AY142" s="11"/>
    </row>
    <row r="143" spans="2:51" ht="15.75" thickBot="1">
      <c r="B143" s="176"/>
      <c r="C143" s="179"/>
      <c r="D143" s="175"/>
      <c r="E143" s="450" t="s">
        <v>154</v>
      </c>
      <c r="F143" s="318" t="s">
        <v>155</v>
      </c>
      <c r="G143" s="319" t="s">
        <v>156</v>
      </c>
      <c r="H143" s="450" t="s">
        <v>154</v>
      </c>
      <c r="I143" s="320" t="s">
        <v>155</v>
      </c>
      <c r="J143" s="451" t="s">
        <v>156</v>
      </c>
      <c r="K143" s="340" t="s">
        <v>154</v>
      </c>
      <c r="L143" s="320" t="s">
        <v>155</v>
      </c>
      <c r="M143" s="321" t="s">
        <v>156</v>
      </c>
      <c r="O143" s="1140" t="s">
        <v>436</v>
      </c>
      <c r="P143" s="1097">
        <f>D181</f>
        <v>50</v>
      </c>
      <c r="Q143" s="1211">
        <f>D181</f>
        <v>50</v>
      </c>
      <c r="R143" s="11"/>
      <c r="S143" s="908" t="s">
        <v>91</v>
      </c>
      <c r="T143" s="1097">
        <f>L186</f>
        <v>7.5</v>
      </c>
      <c r="U143" s="1210">
        <f>M186</f>
        <v>7.5</v>
      </c>
      <c r="V143" s="11"/>
      <c r="W143" s="910" t="s">
        <v>137</v>
      </c>
      <c r="X143" s="1097">
        <f>L188</f>
        <v>3</v>
      </c>
      <c r="Y143" s="1149">
        <f>M188</f>
        <v>3</v>
      </c>
      <c r="Z143" s="170"/>
      <c r="AA143" s="190"/>
      <c r="AB143" s="174"/>
      <c r="AC143" s="329"/>
      <c r="AD143" s="189"/>
      <c r="AE143" s="174"/>
      <c r="AF143" s="189"/>
      <c r="AG143" s="158"/>
      <c r="AH143" s="331"/>
      <c r="AI143" s="11"/>
      <c r="AJ143" s="298"/>
      <c r="AK143" s="66"/>
      <c r="AL143" s="66"/>
      <c r="AQ143" s="189"/>
      <c r="AR143" s="205"/>
      <c r="AS143" s="189"/>
      <c r="AT143" s="11"/>
      <c r="AU143" s="11"/>
      <c r="AV143" s="11"/>
      <c r="AW143" s="11"/>
      <c r="AX143" s="11"/>
      <c r="AY143" s="11"/>
    </row>
    <row r="144" spans="2:51" ht="12.75" customHeight="1">
      <c r="B144" s="176"/>
      <c r="C144" s="179"/>
      <c r="D144" s="175"/>
      <c r="E144" s="252" t="s">
        <v>65</v>
      </c>
      <c r="F144" s="256">
        <v>129.07</v>
      </c>
      <c r="G144" s="747">
        <v>96.8</v>
      </c>
      <c r="H144" s="272" t="s">
        <v>295</v>
      </c>
      <c r="I144" s="703">
        <v>80.58</v>
      </c>
      <c r="J144" s="775">
        <v>64.44</v>
      </c>
      <c r="K144" s="782" t="s">
        <v>137</v>
      </c>
      <c r="L144" s="782">
        <v>6.6</v>
      </c>
      <c r="M144" s="276">
        <v>6.6</v>
      </c>
      <c r="O144" s="1140" t="s">
        <v>104</v>
      </c>
      <c r="P144" s="1097">
        <f>I181+L187</f>
        <v>17.649999999999999</v>
      </c>
      <c r="Q144" s="1210">
        <f>M187+J181</f>
        <v>17.649999999999999</v>
      </c>
      <c r="R144" s="11"/>
      <c r="S144" s="908" t="s">
        <v>107</v>
      </c>
      <c r="T144" s="1097">
        <f>F180+I179+L182</f>
        <v>4.75</v>
      </c>
      <c r="U144" s="1210">
        <f>M182+G180+J179</f>
        <v>4.75</v>
      </c>
      <c r="V144" s="11"/>
      <c r="W144" s="1099" t="s">
        <v>113</v>
      </c>
      <c r="X144" s="1097">
        <f>F179+L181</f>
        <v>19.600000000000001</v>
      </c>
      <c r="Y144" s="1152">
        <f>M181+G179</f>
        <v>16</v>
      </c>
      <c r="Z144" s="189"/>
      <c r="AA144" s="190"/>
      <c r="AB144" s="307"/>
      <c r="AC144" s="242"/>
      <c r="AD144" s="1077"/>
      <c r="AE144" s="242"/>
      <c r="AF144" s="189"/>
      <c r="AG144" s="1026"/>
      <c r="AH144" s="189"/>
      <c r="AI144" s="11"/>
      <c r="AJ144" s="298"/>
      <c r="AK144" s="11"/>
      <c r="AL144" s="11"/>
      <c r="AQ144" s="189"/>
      <c r="AR144" s="205"/>
      <c r="AS144" s="189"/>
      <c r="AT144" s="11"/>
      <c r="AU144" s="11"/>
      <c r="AV144" s="11"/>
      <c r="AW144" s="11"/>
      <c r="AX144" s="11"/>
      <c r="AY144" s="11"/>
    </row>
    <row r="145" spans="2:51" ht="15" customHeight="1">
      <c r="B145" s="176"/>
      <c r="C145" s="179"/>
      <c r="D145" s="175"/>
      <c r="E145" s="406" t="s">
        <v>105</v>
      </c>
      <c r="F145" s="412">
        <v>17.600000000000001</v>
      </c>
      <c r="G145" s="478">
        <v>16.5</v>
      </c>
      <c r="H145" s="465" t="s">
        <v>294</v>
      </c>
      <c r="I145" s="465">
        <v>16.5</v>
      </c>
      <c r="J145" s="486">
        <v>13.2</v>
      </c>
      <c r="K145" s="781" t="s">
        <v>116</v>
      </c>
      <c r="L145" s="780">
        <v>3</v>
      </c>
      <c r="M145" s="529">
        <v>3</v>
      </c>
      <c r="O145" s="724" t="s">
        <v>65</v>
      </c>
      <c r="P145" s="1097">
        <f>F177+L180</f>
        <v>205.4</v>
      </c>
      <c r="Q145" s="1210">
        <f>M180+G177</f>
        <v>154</v>
      </c>
      <c r="R145" s="11"/>
      <c r="S145" s="908" t="s">
        <v>116</v>
      </c>
      <c r="T145" s="1097">
        <f>L179+L183</f>
        <v>6</v>
      </c>
      <c r="U145" s="1210">
        <f>M179+M183</f>
        <v>6</v>
      </c>
      <c r="V145" s="11"/>
      <c r="W145" s="1099" t="s">
        <v>92</v>
      </c>
      <c r="X145" s="1097">
        <f>F178</f>
        <v>10</v>
      </c>
      <c r="Y145" s="1149">
        <f>G178</f>
        <v>8</v>
      </c>
      <c r="Z145" s="170"/>
      <c r="AA145" s="190"/>
      <c r="AB145" s="174"/>
      <c r="AC145" s="242"/>
      <c r="AD145" s="189"/>
      <c r="AE145" s="242"/>
      <c r="AF145" s="189"/>
      <c r="AG145" s="797"/>
      <c r="AH145" s="189"/>
      <c r="AI145" s="11"/>
      <c r="AJ145" s="254"/>
      <c r="AK145" s="11"/>
      <c r="AL145" s="11"/>
      <c r="AQ145" s="189"/>
      <c r="AR145" s="205"/>
      <c r="AS145" s="189"/>
      <c r="AT145" s="11"/>
      <c r="AU145" s="11"/>
      <c r="AV145" s="11"/>
      <c r="AW145" s="11"/>
      <c r="AX145" s="11"/>
      <c r="AY145" s="11"/>
    </row>
    <row r="146" spans="2:51" ht="15.75" thickBot="1">
      <c r="B146" s="177"/>
      <c r="C146" s="379"/>
      <c r="D146" s="178"/>
      <c r="E146" s="537" t="s">
        <v>94</v>
      </c>
      <c r="F146" s="538">
        <v>3.3</v>
      </c>
      <c r="G146" s="689">
        <v>3.3</v>
      </c>
      <c r="H146" s="538" t="s">
        <v>113</v>
      </c>
      <c r="I146" s="538">
        <v>7.86</v>
      </c>
      <c r="J146" s="604">
        <v>6.6</v>
      </c>
      <c r="K146" s="538"/>
      <c r="L146" s="779"/>
      <c r="M146" s="624"/>
      <c r="O146" s="1142" t="s">
        <v>390</v>
      </c>
      <c r="P146" s="1192">
        <f>X147</f>
        <v>85.2</v>
      </c>
      <c r="Q146" s="1138">
        <f>Y147</f>
        <v>77</v>
      </c>
      <c r="R146" s="11"/>
      <c r="S146" s="1112" t="s">
        <v>441</v>
      </c>
      <c r="T146" s="1097">
        <f>U146/1000/0.04</f>
        <v>0.11</v>
      </c>
      <c r="U146" s="1210">
        <f>J180</f>
        <v>4.4000000000000004</v>
      </c>
      <c r="V146" s="11"/>
      <c r="W146" s="1099" t="s">
        <v>438</v>
      </c>
      <c r="X146" s="1119">
        <f>F187</f>
        <v>52.6</v>
      </c>
      <c r="Y146" s="1182">
        <f>G187</f>
        <v>50</v>
      </c>
      <c r="Z146" s="11"/>
      <c r="AA146" s="1154"/>
      <c r="AB146" s="189"/>
      <c r="AC146" s="189"/>
      <c r="AD146" s="189"/>
      <c r="AE146" s="174"/>
      <c r="AF146" s="174"/>
      <c r="AG146" s="158"/>
      <c r="AH146" s="174"/>
      <c r="AI146" s="189"/>
      <c r="AJ146" s="189"/>
      <c r="AK146" s="11"/>
      <c r="AL146" s="11"/>
      <c r="AQ146" s="691"/>
      <c r="AR146" s="205"/>
      <c r="AS146" s="189"/>
      <c r="AT146" s="11"/>
      <c r="AU146" s="11"/>
      <c r="AV146" s="11"/>
      <c r="AW146" s="11"/>
      <c r="AX146" s="11"/>
      <c r="AY146" s="11"/>
    </row>
    <row r="147" spans="2:51" ht="15.75" thickBot="1">
      <c r="B147" s="1718" t="s">
        <v>138</v>
      </c>
      <c r="C147" s="238"/>
      <c r="D147" s="189"/>
      <c r="E147" s="280"/>
      <c r="F147" s="148"/>
      <c r="G147" s="280"/>
      <c r="H147" s="280"/>
      <c r="I147" s="148"/>
      <c r="J147" s="148"/>
      <c r="K147" s="148"/>
      <c r="L147" s="148"/>
      <c r="M147" s="148"/>
      <c r="O147" s="1142" t="s">
        <v>452</v>
      </c>
      <c r="P147" s="1121">
        <f>I191+D183</f>
        <v>88</v>
      </c>
      <c r="Q147" s="1210">
        <f>J191+D183</f>
        <v>87.5</v>
      </c>
      <c r="R147" s="11"/>
      <c r="S147" s="908" t="s">
        <v>71</v>
      </c>
      <c r="T147" s="1097">
        <f>I188</f>
        <v>12</v>
      </c>
      <c r="U147" s="1210">
        <f>J188</f>
        <v>12</v>
      </c>
      <c r="V147" s="11"/>
      <c r="W147" s="1100" t="s">
        <v>391</v>
      </c>
      <c r="X147" s="1234">
        <f>SUM(X143:X146)</f>
        <v>85.2</v>
      </c>
      <c r="Y147" s="1169">
        <f>SUM(Y143:Y146)</f>
        <v>77</v>
      </c>
      <c r="Z147" s="11"/>
      <c r="AA147" s="280"/>
      <c r="AB147" s="280"/>
      <c r="AC147" s="189"/>
      <c r="AD147" s="314"/>
      <c r="AE147" s="315"/>
      <c r="AF147" s="189"/>
      <c r="AG147" s="158"/>
      <c r="AH147" s="189"/>
      <c r="AI147" s="189"/>
      <c r="AJ147" s="5"/>
      <c r="AK147" s="11"/>
      <c r="AL147" s="11"/>
      <c r="AQ147" s="189"/>
      <c r="AR147" s="205"/>
      <c r="AS147" s="189"/>
      <c r="AT147" s="11"/>
      <c r="AU147" s="11"/>
      <c r="AV147" s="11"/>
      <c r="AW147" s="11"/>
      <c r="AX147" s="11"/>
      <c r="AY147" s="11"/>
    </row>
    <row r="148" spans="2:51" ht="16.5" thickBot="1">
      <c r="B148" s="644"/>
      <c r="C148" s="1717" t="s">
        <v>242</v>
      </c>
      <c r="D148" s="313"/>
      <c r="E148" s="203" t="s">
        <v>346</v>
      </c>
      <c r="F148" s="217"/>
      <c r="G148" s="199"/>
      <c r="H148" s="53"/>
      <c r="I148" s="53"/>
      <c r="J148" s="68"/>
      <c r="K148" s="678" t="s">
        <v>321</v>
      </c>
      <c r="L148" s="53"/>
      <c r="M148" s="68"/>
      <c r="O148" s="1184" t="s">
        <v>178</v>
      </c>
      <c r="P148" s="1119">
        <f>I190</f>
        <v>22.5</v>
      </c>
      <c r="Q148" s="1210">
        <f>J190</f>
        <v>22.5</v>
      </c>
      <c r="R148" s="11"/>
      <c r="S148" s="908" t="s">
        <v>75</v>
      </c>
      <c r="T148" s="1097">
        <f>F181+I182+L191</f>
        <v>1.1500000000000001</v>
      </c>
      <c r="U148" s="1210">
        <f>M191+G181+J182</f>
        <v>1.1499999999999999</v>
      </c>
      <c r="V148" s="11"/>
      <c r="W148" s="11"/>
      <c r="X148" s="11"/>
      <c r="Y148" s="100"/>
      <c r="Z148" s="11"/>
      <c r="AA148" s="186"/>
      <c r="AB148" s="189"/>
      <c r="AC148" s="242"/>
      <c r="AD148" s="189"/>
      <c r="AE148" s="242"/>
      <c r="AF148" s="189"/>
      <c r="AG148" s="157"/>
      <c r="AH148" s="189"/>
      <c r="AI148" s="189"/>
      <c r="AJ148" s="11"/>
      <c r="AK148" s="11"/>
      <c r="AL148" s="11"/>
      <c r="AQ148" s="189"/>
      <c r="AR148" s="205"/>
      <c r="AS148" s="189"/>
      <c r="AT148" s="11"/>
      <c r="AU148" s="11"/>
      <c r="AV148" s="11"/>
      <c r="AW148" s="11"/>
      <c r="AX148" s="11"/>
      <c r="AY148" s="11"/>
    </row>
    <row r="149" spans="2:51" ht="15.75" thickBot="1">
      <c r="B149" s="1472" t="s">
        <v>200</v>
      </c>
      <c r="C149" s="533" t="s">
        <v>346</v>
      </c>
      <c r="D149" s="1473" t="s">
        <v>199</v>
      </c>
      <c r="E149" s="340" t="s">
        <v>154</v>
      </c>
      <c r="F149" s="320" t="s">
        <v>155</v>
      </c>
      <c r="G149" s="321" t="s">
        <v>156</v>
      </c>
      <c r="H149" s="340" t="s">
        <v>154</v>
      </c>
      <c r="I149" s="320" t="s">
        <v>155</v>
      </c>
      <c r="J149" s="321" t="s">
        <v>156</v>
      </c>
      <c r="K149" s="340" t="s">
        <v>154</v>
      </c>
      <c r="L149" s="320" t="s">
        <v>155</v>
      </c>
      <c r="M149" s="321" t="s">
        <v>156</v>
      </c>
      <c r="O149" s="1357" t="s">
        <v>444</v>
      </c>
      <c r="P149" s="1096">
        <f>I187</f>
        <v>100</v>
      </c>
      <c r="Q149" s="1210">
        <f>J187</f>
        <v>100</v>
      </c>
      <c r="R149" s="11"/>
      <c r="S149" s="908" t="s">
        <v>228</v>
      </c>
      <c r="T149" s="1097">
        <f>I192</f>
        <v>10</v>
      </c>
      <c r="U149" s="1210">
        <f>J192</f>
        <v>10</v>
      </c>
      <c r="V149" s="11"/>
      <c r="W149" s="174"/>
      <c r="X149" s="1114"/>
      <c r="Y149" s="1371"/>
      <c r="Z149" s="11"/>
      <c r="AA149" s="186"/>
      <c r="AB149" s="189"/>
      <c r="AC149" s="242"/>
      <c r="AD149" s="189"/>
      <c r="AE149" s="242"/>
      <c r="AF149" s="189"/>
      <c r="AG149" s="157"/>
      <c r="AH149" s="189"/>
      <c r="AI149" s="189"/>
      <c r="AJ149" s="7"/>
      <c r="AK149" s="7"/>
      <c r="AL149" s="7"/>
      <c r="AQ149" s="208"/>
      <c r="AR149" s="174"/>
      <c r="AS149" s="170"/>
      <c r="AT149" s="11"/>
      <c r="AU149" s="11"/>
      <c r="AV149" s="11"/>
      <c r="AW149" s="11"/>
      <c r="AX149" s="11"/>
      <c r="AY149" s="11"/>
    </row>
    <row r="150" spans="2:51" ht="15.75" customHeight="1">
      <c r="B150" s="683" t="s">
        <v>319</v>
      </c>
      <c r="C150" s="605" t="s">
        <v>343</v>
      </c>
      <c r="D150" s="684">
        <v>160</v>
      </c>
      <c r="E150" s="252" t="s">
        <v>65</v>
      </c>
      <c r="F150" s="476">
        <v>53.4</v>
      </c>
      <c r="G150" s="646">
        <v>40</v>
      </c>
      <c r="H150" s="763" t="s">
        <v>203</v>
      </c>
      <c r="I150" s="395">
        <v>140</v>
      </c>
      <c r="J150" s="396">
        <v>140</v>
      </c>
      <c r="K150" s="488" t="s">
        <v>322</v>
      </c>
      <c r="L150" s="489">
        <v>83.34</v>
      </c>
      <c r="M150" s="716">
        <v>50</v>
      </c>
      <c r="O150" s="1235" t="s">
        <v>111</v>
      </c>
      <c r="P150" s="1097">
        <f>L178</f>
        <v>91.39</v>
      </c>
      <c r="Q150" s="1210">
        <f>M178</f>
        <v>79</v>
      </c>
      <c r="R150" s="11"/>
      <c r="S150" s="908" t="s">
        <v>229</v>
      </c>
      <c r="T150" s="1227">
        <f>F182+L190</f>
        <v>8.6E-3</v>
      </c>
      <c r="U150" s="1170">
        <f>M190+G182</f>
        <v>8.6E-3</v>
      </c>
      <c r="V150" s="11"/>
      <c r="W150" s="11"/>
      <c r="X150" s="11"/>
      <c r="Y150" s="100"/>
      <c r="Z150" s="134"/>
      <c r="AA150" s="190"/>
      <c r="AB150" s="190"/>
      <c r="AC150" s="242"/>
      <c r="AD150" s="189"/>
      <c r="AE150" s="242"/>
      <c r="AF150" s="189"/>
      <c r="AG150" s="157"/>
      <c r="AH150" s="189"/>
      <c r="AI150" s="189"/>
      <c r="AJ150" s="7"/>
      <c r="AK150" s="7"/>
      <c r="AL150" s="7"/>
      <c r="AQ150" s="206"/>
      <c r="AR150" s="174"/>
      <c r="AS150" s="170"/>
      <c r="AT150" s="11"/>
      <c r="AU150" s="11"/>
      <c r="AV150" s="11"/>
      <c r="AW150" s="11"/>
      <c r="AX150" s="11"/>
      <c r="AY150" s="11"/>
    </row>
    <row r="151" spans="2:51" ht="15.75" thickBot="1">
      <c r="B151" s="575"/>
      <c r="C151" s="576" t="s">
        <v>374</v>
      </c>
      <c r="D151" s="686"/>
      <c r="E151" s="705" t="s">
        <v>92</v>
      </c>
      <c r="F151" s="476">
        <v>10</v>
      </c>
      <c r="G151" s="646">
        <v>8</v>
      </c>
      <c r="H151" s="472"/>
      <c r="I151" s="473"/>
      <c r="J151" s="507"/>
      <c r="K151" s="87"/>
      <c r="L151" s="11"/>
      <c r="M151" s="100"/>
      <c r="O151" s="79"/>
      <c r="P151" s="41"/>
      <c r="Q151" s="41"/>
      <c r="R151" s="41"/>
      <c r="S151" s="993" t="s">
        <v>142</v>
      </c>
      <c r="T151" s="1378">
        <f>L184</f>
        <v>2</v>
      </c>
      <c r="U151" s="1188">
        <f>M184</f>
        <v>2</v>
      </c>
      <c r="V151" s="41"/>
      <c r="W151" s="41"/>
      <c r="X151" s="41"/>
      <c r="Y151" s="103"/>
      <c r="Z151" s="174"/>
      <c r="AA151" s="190"/>
      <c r="AB151" s="326"/>
      <c r="AC151" s="242"/>
      <c r="AD151" s="189"/>
      <c r="AE151" s="242"/>
      <c r="AF151" s="189"/>
      <c r="AG151" s="158"/>
      <c r="AH151" s="189"/>
      <c r="AI151" s="189"/>
      <c r="AJ151" s="122"/>
      <c r="AK151" s="122"/>
      <c r="AL151" s="7"/>
      <c r="AQ151" s="189"/>
      <c r="AR151" s="205"/>
      <c r="AS151" s="189"/>
      <c r="AT151" s="11"/>
      <c r="AU151" s="11"/>
      <c r="AV151" s="11"/>
      <c r="AW151" s="11"/>
      <c r="AX151" s="11"/>
      <c r="AY151" s="11"/>
    </row>
    <row r="152" spans="2:51" ht="16.5" thickBot="1">
      <c r="B152" s="785" t="s">
        <v>407</v>
      </c>
      <c r="C152" s="576" t="s">
        <v>564</v>
      </c>
      <c r="D152" s="1245">
        <v>50</v>
      </c>
      <c r="E152" s="705" t="s">
        <v>141</v>
      </c>
      <c r="F152" s="465">
        <v>9.6</v>
      </c>
      <c r="G152" s="485">
        <v>8</v>
      </c>
      <c r="H152" s="580"/>
      <c r="K152" s="87"/>
      <c r="L152" s="11"/>
      <c r="M152" s="100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86"/>
      <c r="AB152" s="189"/>
      <c r="AC152" s="242"/>
      <c r="AD152" s="189"/>
      <c r="AE152" s="242"/>
      <c r="AF152" s="189"/>
      <c r="AG152" s="158"/>
      <c r="AH152" s="189"/>
      <c r="AI152" s="189"/>
      <c r="AJ152" s="122"/>
      <c r="AK152" s="131"/>
      <c r="AL152" s="11"/>
      <c r="AQ152" s="213"/>
      <c r="AR152" s="174"/>
      <c r="AS152" s="170"/>
      <c r="AT152" s="11"/>
      <c r="AU152" s="11"/>
      <c r="AV152" s="11"/>
      <c r="AW152" s="11"/>
      <c r="AX152" s="11"/>
      <c r="AY152" s="11"/>
    </row>
    <row r="153" spans="2:51" ht="16.5" thickBot="1">
      <c r="B153" s="1748" t="s">
        <v>485</v>
      </c>
      <c r="C153" s="786" t="s">
        <v>565</v>
      </c>
      <c r="D153" s="685">
        <v>10</v>
      </c>
      <c r="E153" s="705" t="s">
        <v>152</v>
      </c>
      <c r="F153" s="465">
        <v>2</v>
      </c>
      <c r="G153" s="485">
        <v>2</v>
      </c>
      <c r="H153" s="764" t="s">
        <v>201</v>
      </c>
      <c r="I153" s="765"/>
      <c r="J153" s="768"/>
      <c r="K153" s="87"/>
      <c r="L153" s="11"/>
      <c r="M153" s="100"/>
      <c r="O153" s="1104" t="s">
        <v>244</v>
      </c>
      <c r="P153" s="1103"/>
      <c r="Q153" s="1103"/>
      <c r="R153" s="1168"/>
      <c r="S153" s="53"/>
      <c r="T153" s="53"/>
      <c r="U153" s="53"/>
      <c r="V153" s="53"/>
      <c r="W153" s="53"/>
      <c r="X153" s="53"/>
      <c r="Y153" s="68"/>
      <c r="Z153" s="11"/>
      <c r="AA153" s="190"/>
      <c r="AB153" s="190"/>
      <c r="AC153" s="174"/>
      <c r="AD153" s="189"/>
      <c r="AE153" s="242"/>
      <c r="AF153" s="189"/>
      <c r="AG153" s="158"/>
      <c r="AH153" s="189"/>
      <c r="AI153" s="189"/>
      <c r="AJ153" s="11"/>
      <c r="AK153" s="11"/>
      <c r="AL153" s="11"/>
      <c r="AQ153" s="223"/>
      <c r="AR153" s="174"/>
      <c r="AS153" s="188"/>
      <c r="AT153" s="11"/>
      <c r="AU153" s="11"/>
      <c r="AV153" s="11"/>
      <c r="AW153" s="11"/>
      <c r="AX153" s="11"/>
      <c r="AY153" s="11"/>
    </row>
    <row r="154" spans="2:51" ht="15.75" thickBot="1">
      <c r="B154" s="785" t="s">
        <v>193</v>
      </c>
      <c r="C154" s="786" t="s">
        <v>192</v>
      </c>
      <c r="D154" s="1238">
        <v>200</v>
      </c>
      <c r="E154" s="727" t="s">
        <v>107</v>
      </c>
      <c r="F154" s="465">
        <v>2</v>
      </c>
      <c r="G154" s="485">
        <v>2</v>
      </c>
      <c r="H154" s="495" t="s">
        <v>270</v>
      </c>
      <c r="I154" s="813">
        <v>72.3</v>
      </c>
      <c r="J154" s="811">
        <v>50.3</v>
      </c>
      <c r="K154" s="87"/>
      <c r="L154" s="11"/>
      <c r="M154" s="100"/>
      <c r="O154" s="1106" t="s">
        <v>154</v>
      </c>
      <c r="P154" s="1107" t="s">
        <v>155</v>
      </c>
      <c r="Q154" s="1108" t="s">
        <v>156</v>
      </c>
      <c r="R154" s="97"/>
      <c r="S154" s="1157" t="s">
        <v>154</v>
      </c>
      <c r="T154" s="1157" t="s">
        <v>155</v>
      </c>
      <c r="U154" s="1158" t="s">
        <v>156</v>
      </c>
      <c r="V154" s="97"/>
      <c r="W154" s="1157" t="s">
        <v>154</v>
      </c>
      <c r="X154" s="1157" t="s">
        <v>155</v>
      </c>
      <c r="Y154" s="1158" t="s">
        <v>156</v>
      </c>
      <c r="Z154" s="11"/>
      <c r="AA154" s="190"/>
      <c r="AB154" s="190"/>
      <c r="AC154" s="242"/>
      <c r="AD154" s="189"/>
      <c r="AE154" s="242"/>
      <c r="AF154" s="189"/>
      <c r="AG154" s="158"/>
      <c r="AH154" s="189"/>
      <c r="AI154" s="189"/>
      <c r="AJ154" s="11"/>
      <c r="AK154" s="70"/>
      <c r="AL154" s="11"/>
      <c r="AQ154" s="189"/>
      <c r="AR154" s="201"/>
      <c r="AS154" s="189"/>
      <c r="AT154" s="11"/>
      <c r="AU154" s="11"/>
      <c r="AV154" s="11"/>
      <c r="AW154" s="11"/>
      <c r="AX154" s="11"/>
      <c r="AY154" s="11"/>
    </row>
    <row r="155" spans="2:51">
      <c r="B155" s="986" t="s">
        <v>10</v>
      </c>
      <c r="C155" s="786" t="s">
        <v>11</v>
      </c>
      <c r="D155" s="685">
        <v>50</v>
      </c>
      <c r="E155" s="706" t="s">
        <v>109</v>
      </c>
      <c r="F155" s="469">
        <v>0.5</v>
      </c>
      <c r="G155" s="494">
        <v>0.5</v>
      </c>
      <c r="H155" s="472" t="s">
        <v>127</v>
      </c>
      <c r="I155" s="502" t="s">
        <v>280</v>
      </c>
      <c r="J155" s="507">
        <v>3.8</v>
      </c>
      <c r="K155" s="87"/>
      <c r="L155" s="11"/>
      <c r="M155" s="100"/>
      <c r="O155" s="359" t="s">
        <v>434</v>
      </c>
      <c r="P155" s="1139">
        <f>D207</f>
        <v>30</v>
      </c>
      <c r="Q155" s="1215">
        <f>D207</f>
        <v>30</v>
      </c>
      <c r="R155" s="97"/>
      <c r="S155" s="1140" t="s">
        <v>107</v>
      </c>
      <c r="T155" s="1097">
        <f>F206+I209+I214+L207</f>
        <v>23.85</v>
      </c>
      <c r="U155" s="1210">
        <f>G206+J209+J214+M207</f>
        <v>23.85</v>
      </c>
      <c r="V155" s="97"/>
      <c r="W155" s="1181" t="s">
        <v>435</v>
      </c>
      <c r="X155" s="162"/>
      <c r="Y155" s="163"/>
      <c r="Z155" s="421"/>
      <c r="AA155" s="190"/>
      <c r="AB155" s="190"/>
      <c r="AC155" s="242"/>
      <c r="AD155" s="189"/>
      <c r="AE155" s="242"/>
      <c r="AF155" s="189"/>
      <c r="AG155" s="158"/>
      <c r="AH155" s="189"/>
      <c r="AI155" s="174"/>
      <c r="AJ155" s="16"/>
      <c r="AK155" s="11"/>
      <c r="AL155" s="11"/>
      <c r="AQ155" s="206"/>
      <c r="AR155" s="174"/>
      <c r="AS155" s="170"/>
      <c r="AT155" s="11"/>
      <c r="AU155" s="11"/>
      <c r="AV155" s="11"/>
      <c r="AW155" s="11"/>
      <c r="AX155" s="11"/>
      <c r="AY155" s="11"/>
    </row>
    <row r="156" spans="2:51">
      <c r="B156" s="986" t="s">
        <v>10</v>
      </c>
      <c r="C156" s="786" t="s">
        <v>16</v>
      </c>
      <c r="D156" s="685">
        <v>30</v>
      </c>
      <c r="E156" s="706" t="s">
        <v>110</v>
      </c>
      <c r="F156" s="469">
        <v>8.0000000000000002E-3</v>
      </c>
      <c r="G156" s="494">
        <v>8.0000000000000002E-3</v>
      </c>
      <c r="H156" s="495" t="s">
        <v>141</v>
      </c>
      <c r="I156" s="465">
        <v>11.9</v>
      </c>
      <c r="J156" s="485">
        <v>10</v>
      </c>
      <c r="K156" s="87"/>
      <c r="L156" s="11"/>
      <c r="M156" s="100"/>
      <c r="O156" s="1140" t="s">
        <v>436</v>
      </c>
      <c r="P156" s="1097">
        <f>D206</f>
        <v>45</v>
      </c>
      <c r="Q156" s="1211">
        <f>D206</f>
        <v>45</v>
      </c>
      <c r="R156" s="11"/>
      <c r="S156" s="1175" t="s">
        <v>441</v>
      </c>
      <c r="T156" s="1097">
        <f>U156/1000/0.04</f>
        <v>2.2250000000000002E-2</v>
      </c>
      <c r="U156" s="1210">
        <f>J208</f>
        <v>0.89</v>
      </c>
      <c r="V156" s="11"/>
      <c r="W156" s="910" t="s">
        <v>137</v>
      </c>
      <c r="X156" s="1097">
        <f>F207</f>
        <v>1.2</v>
      </c>
      <c r="Y156" s="1149">
        <f>G207</f>
        <v>1.2</v>
      </c>
      <c r="Z156" s="189"/>
      <c r="AA156" s="190"/>
      <c r="AB156" s="189"/>
      <c r="AC156" s="198"/>
      <c r="AD156" s="189"/>
      <c r="AE156" s="242"/>
      <c r="AF156" s="189"/>
      <c r="AG156" s="158"/>
      <c r="AH156" s="189"/>
      <c r="AI156" s="189"/>
      <c r="AJ156" s="11"/>
      <c r="AK156" s="11"/>
      <c r="AL156" s="11"/>
      <c r="AQ156" s="348"/>
      <c r="AR156" s="174"/>
      <c r="AS156" s="170"/>
      <c r="AT156" s="11"/>
      <c r="AU156" s="11"/>
      <c r="AV156" s="11"/>
      <c r="AW156" s="11"/>
      <c r="AX156" s="11"/>
      <c r="AY156" s="11"/>
    </row>
    <row r="157" spans="2:51" ht="15.75" thickBot="1">
      <c r="B157" s="176"/>
      <c r="C157" s="179"/>
      <c r="D157" s="189"/>
      <c r="E157" s="705" t="s">
        <v>202</v>
      </c>
      <c r="F157" s="877">
        <v>0.5</v>
      </c>
      <c r="G157" s="897">
        <v>0.5</v>
      </c>
      <c r="H157" s="472"/>
      <c r="I157" s="395"/>
      <c r="J157" s="396"/>
      <c r="K157" s="79"/>
      <c r="L157" s="41"/>
      <c r="M157" s="103"/>
      <c r="O157" s="1140" t="s">
        <v>104</v>
      </c>
      <c r="P157" s="1097">
        <f>I204+I205</f>
        <v>23.11</v>
      </c>
      <c r="Q157" s="1210">
        <f>J204+J205</f>
        <v>23.11</v>
      </c>
      <c r="R157" s="11"/>
      <c r="S157" s="1140" t="s">
        <v>71</v>
      </c>
      <c r="T157" s="1097">
        <f>L205+L214</f>
        <v>18.2</v>
      </c>
      <c r="U157" s="1210">
        <f>M205+M214</f>
        <v>18.2</v>
      </c>
      <c r="V157" s="11"/>
      <c r="W157" s="1099" t="s">
        <v>113</v>
      </c>
      <c r="X157" s="1097">
        <f>F205</f>
        <v>9.6</v>
      </c>
      <c r="Y157" s="1149">
        <f>G205</f>
        <v>8</v>
      </c>
      <c r="Z157" s="8"/>
      <c r="AA157" s="190"/>
      <c r="AB157" s="189"/>
      <c r="AC157" s="242"/>
      <c r="AD157" s="189"/>
      <c r="AE157" s="242"/>
      <c r="AF157" s="189"/>
      <c r="AG157" s="158"/>
      <c r="AH157" s="189"/>
      <c r="AI157" s="189"/>
      <c r="AJ157" s="11"/>
      <c r="AQ157" s="208"/>
      <c r="AR157" s="174"/>
      <c r="AS157" s="170"/>
      <c r="AT157" s="11"/>
      <c r="AU157" s="11"/>
      <c r="AV157" s="11"/>
      <c r="AW157" s="11"/>
      <c r="AX157" s="11"/>
      <c r="AY157" s="11"/>
    </row>
    <row r="158" spans="2:51" ht="15.75" thickBot="1">
      <c r="B158" s="176"/>
      <c r="C158" s="179"/>
      <c r="D158" s="189"/>
      <c r="E158" s="680" t="s">
        <v>375</v>
      </c>
      <c r="F158" s="200"/>
      <c r="G158" s="200"/>
      <c r="H158" s="200"/>
      <c r="I158" s="200"/>
      <c r="J158" s="194"/>
      <c r="K158" s="202" t="s">
        <v>192</v>
      </c>
      <c r="L158" s="53"/>
      <c r="M158" s="199"/>
      <c r="O158" s="1140" t="s">
        <v>140</v>
      </c>
      <c r="P158" s="1119">
        <f>L203</f>
        <v>29.45</v>
      </c>
      <c r="Q158" s="1138">
        <f>M203</f>
        <v>29.45</v>
      </c>
      <c r="R158" s="11"/>
      <c r="S158" s="1140" t="s">
        <v>463</v>
      </c>
      <c r="T158" s="922">
        <f>L212</f>
        <v>3.5</v>
      </c>
      <c r="U158" s="1210">
        <f>M212</f>
        <v>3.5</v>
      </c>
      <c r="V158" s="11"/>
      <c r="W158" s="1099" t="s">
        <v>92</v>
      </c>
      <c r="X158" s="1097">
        <f>F204</f>
        <v>10</v>
      </c>
      <c r="Y158" s="1149">
        <f>G204</f>
        <v>8</v>
      </c>
      <c r="Z158" s="11"/>
      <c r="AA158" s="190"/>
      <c r="AB158" s="174"/>
      <c r="AC158" s="329"/>
      <c r="AD158" s="189"/>
      <c r="AE158" s="242"/>
      <c r="AF158" s="189"/>
      <c r="AG158" s="158"/>
      <c r="AH158" s="189"/>
      <c r="AI158" s="189"/>
      <c r="AJ158" s="11"/>
      <c r="AQ158" s="218"/>
      <c r="AR158" s="201"/>
      <c r="AS158" s="188"/>
      <c r="AT158" s="11"/>
      <c r="AU158" s="11"/>
      <c r="AV158" s="11"/>
      <c r="AW158" s="11"/>
      <c r="AX158" s="11"/>
      <c r="AY158" s="11"/>
    </row>
    <row r="159" spans="2:51" ht="15.75" thickBot="1">
      <c r="B159" s="176"/>
      <c r="C159" s="179"/>
      <c r="D159" s="189"/>
      <c r="E159" s="525" t="s">
        <v>154</v>
      </c>
      <c r="F159" s="320" t="s">
        <v>155</v>
      </c>
      <c r="G159" s="321" t="s">
        <v>156</v>
      </c>
      <c r="H159" s="458" t="s">
        <v>154</v>
      </c>
      <c r="I159" s="320" t="s">
        <v>155</v>
      </c>
      <c r="J159" s="321" t="s">
        <v>156</v>
      </c>
      <c r="K159" s="615" t="s">
        <v>154</v>
      </c>
      <c r="L159" s="616" t="s">
        <v>155</v>
      </c>
      <c r="M159" s="635" t="s">
        <v>156</v>
      </c>
      <c r="O159" s="1140" t="s">
        <v>180</v>
      </c>
      <c r="P159" s="1097">
        <f>F203</f>
        <v>15.9</v>
      </c>
      <c r="Q159" s="1210">
        <f>G203</f>
        <v>15.9</v>
      </c>
      <c r="R159" s="11"/>
      <c r="S159" s="1140" t="s">
        <v>102</v>
      </c>
      <c r="T159" s="922">
        <f>I206</f>
        <v>0.7</v>
      </c>
      <c r="U159" s="1210">
        <f>J206</f>
        <v>0.7</v>
      </c>
      <c r="V159" s="11"/>
      <c r="W159" s="1100" t="s">
        <v>391</v>
      </c>
      <c r="X159" s="1115">
        <f>SUM(X156:X158)</f>
        <v>20.799999999999997</v>
      </c>
      <c r="Y159" s="1183">
        <f>SUM(Y156:Y158)</f>
        <v>17.2</v>
      </c>
      <c r="Z159" s="11"/>
      <c r="AA159" s="190"/>
      <c r="AB159" s="189"/>
      <c r="AC159" s="242"/>
      <c r="AD159" s="189"/>
      <c r="AE159" s="242"/>
      <c r="AF159" s="189"/>
      <c r="AG159" s="1026"/>
      <c r="AH159" s="189"/>
      <c r="AI159" s="189"/>
      <c r="AJ159" s="11"/>
      <c r="AQ159" s="207"/>
      <c r="AR159" s="174"/>
      <c r="AS159" s="170"/>
      <c r="AT159" s="11"/>
      <c r="AU159" s="11"/>
      <c r="AV159" s="11"/>
      <c r="AW159" s="11"/>
      <c r="AX159" s="11"/>
      <c r="AY159" s="11"/>
    </row>
    <row r="160" spans="2:51">
      <c r="B160" s="176"/>
      <c r="C160" s="179"/>
      <c r="D160" s="189"/>
      <c r="E160" s="1461" t="s">
        <v>477</v>
      </c>
      <c r="F160" s="1462">
        <v>99.72</v>
      </c>
      <c r="G160" s="1464">
        <v>55.9</v>
      </c>
      <c r="H160" s="250" t="s">
        <v>127</v>
      </c>
      <c r="I160" s="471" t="s">
        <v>381</v>
      </c>
      <c r="J160" s="474">
        <v>89</v>
      </c>
      <c r="K160" s="522" t="s">
        <v>192</v>
      </c>
      <c r="L160" s="473">
        <v>3.5</v>
      </c>
      <c r="M160" s="474">
        <v>3.5</v>
      </c>
      <c r="O160" s="1140" t="s">
        <v>390</v>
      </c>
      <c r="P160" s="1192">
        <f>X159</f>
        <v>20.799999999999997</v>
      </c>
      <c r="Q160" s="1138">
        <f>Y159</f>
        <v>17.2</v>
      </c>
      <c r="R160" s="11"/>
      <c r="S160" s="1140" t="s">
        <v>75</v>
      </c>
      <c r="T160" s="1097">
        <f>F208+I211</f>
        <v>1.44</v>
      </c>
      <c r="U160" s="1210">
        <f>G208+J211</f>
        <v>1.44</v>
      </c>
      <c r="V160" s="11"/>
      <c r="W160" s="11"/>
      <c r="X160" s="11"/>
      <c r="Y160" s="100"/>
      <c r="Z160" s="11"/>
      <c r="AA160" s="190"/>
      <c r="AB160" s="174"/>
      <c r="AC160" s="242"/>
      <c r="AD160" s="189"/>
      <c r="AE160" s="242"/>
      <c r="AF160" s="189"/>
      <c r="AG160" s="797"/>
      <c r="AH160" s="189"/>
      <c r="AI160" s="189"/>
      <c r="AJ160" s="11"/>
      <c r="AQ160" s="349"/>
      <c r="AR160" s="174"/>
      <c r="AS160" s="170"/>
      <c r="AT160" s="11"/>
      <c r="AU160" s="11"/>
      <c r="AV160" s="11"/>
      <c r="AW160" s="11"/>
      <c r="AX160" s="11"/>
      <c r="AY160" s="11"/>
    </row>
    <row r="161" spans="1:51">
      <c r="B161" s="176"/>
      <c r="C161" s="179"/>
      <c r="D161" s="189"/>
      <c r="E161" s="723" t="s">
        <v>320</v>
      </c>
      <c r="F161" s="465">
        <v>19.942</v>
      </c>
      <c r="G161" s="485">
        <v>16.899999999999999</v>
      </c>
      <c r="H161" s="495" t="s">
        <v>105</v>
      </c>
      <c r="I161" s="465">
        <v>28</v>
      </c>
      <c r="J161" s="474">
        <v>28</v>
      </c>
      <c r="K161" s="406" t="s">
        <v>71</v>
      </c>
      <c r="L161" s="412">
        <v>13</v>
      </c>
      <c r="M161" s="413">
        <v>13</v>
      </c>
      <c r="O161" s="1142" t="s">
        <v>452</v>
      </c>
      <c r="P161" s="1121">
        <f>D208</f>
        <v>80</v>
      </c>
      <c r="Q161" s="1210">
        <f>D208</f>
        <v>80</v>
      </c>
      <c r="R161" s="11"/>
      <c r="S161" s="1140" t="s">
        <v>229</v>
      </c>
      <c r="T161" s="1097">
        <f>F209</f>
        <v>8.0000000000000002E-3</v>
      </c>
      <c r="U161" s="1170">
        <f>G209</f>
        <v>8.0000000000000002E-3</v>
      </c>
      <c r="V161" s="11"/>
      <c r="W161" s="11"/>
      <c r="X161" s="11"/>
      <c r="Y161" s="100"/>
      <c r="Z161" s="11"/>
      <c r="AA161" s="190"/>
      <c r="AB161" s="174"/>
      <c r="AC161" s="242"/>
      <c r="AD161" s="189"/>
      <c r="AE161" s="242"/>
      <c r="AF161" s="189"/>
      <c r="AG161" s="158"/>
      <c r="AH161" s="189"/>
      <c r="AI161" s="189"/>
      <c r="AJ161" s="11"/>
      <c r="AQ161" s="189"/>
      <c r="AR161" s="189"/>
      <c r="AS161" s="189"/>
      <c r="AT161" s="11"/>
      <c r="AU161" s="11"/>
      <c r="AV161" s="11"/>
      <c r="AW161" s="11"/>
      <c r="AX161" s="11"/>
      <c r="AY161" s="11"/>
    </row>
    <row r="162" spans="1:51">
      <c r="B162" s="176"/>
      <c r="C162" s="179"/>
      <c r="D162" s="189"/>
      <c r="E162" s="705" t="s">
        <v>302</v>
      </c>
      <c r="F162" s="527">
        <v>15.63</v>
      </c>
      <c r="G162" s="507">
        <v>15</v>
      </c>
      <c r="H162" s="420" t="s">
        <v>75</v>
      </c>
      <c r="I162" s="412">
        <v>0.7</v>
      </c>
      <c r="J162" s="402">
        <v>0.7</v>
      </c>
      <c r="K162" s="406" t="s">
        <v>82</v>
      </c>
      <c r="L162" s="623">
        <v>200</v>
      </c>
      <c r="M162" s="625">
        <v>200</v>
      </c>
      <c r="O162" s="1140" t="s">
        <v>82</v>
      </c>
      <c r="P162" s="1097">
        <f>I207+L204+L213</f>
        <v>310.39999999999998</v>
      </c>
      <c r="Q162" s="1210">
        <f>J207+M204+M213</f>
        <v>310.39999999999998</v>
      </c>
      <c r="R162" s="11"/>
      <c r="S162" s="11"/>
      <c r="T162" s="11"/>
      <c r="U162" s="11"/>
      <c r="V162" s="11"/>
      <c r="W162" s="11"/>
      <c r="X162" s="11"/>
      <c r="Y162" s="100"/>
      <c r="Z162" s="11"/>
      <c r="AA162" s="307"/>
      <c r="AB162" s="186"/>
      <c r="AC162" s="242"/>
      <c r="AD162" s="189"/>
      <c r="AE162" s="242"/>
      <c r="AF162" s="189"/>
      <c r="AG162" s="797"/>
      <c r="AH162" s="189"/>
      <c r="AI162" s="189"/>
      <c r="AJ162" s="11"/>
      <c r="AK162" s="128"/>
      <c r="AL162" s="128"/>
      <c r="AQ162" s="206"/>
      <c r="AR162" s="197"/>
      <c r="AS162" s="197"/>
      <c r="AT162" s="11"/>
      <c r="AU162" s="11"/>
      <c r="AV162" s="11"/>
      <c r="AW162" s="11"/>
      <c r="AX162" s="11"/>
      <c r="AY162" s="11"/>
    </row>
    <row r="163" spans="1:51" ht="12.75" customHeight="1" thickBot="1">
      <c r="B163" s="177"/>
      <c r="C163" s="379"/>
      <c r="D163" s="187"/>
      <c r="E163" s="79"/>
      <c r="F163" s="41"/>
      <c r="G163" s="41"/>
      <c r="H163" s="766" t="s">
        <v>107</v>
      </c>
      <c r="I163" s="767">
        <v>6.7</v>
      </c>
      <c r="J163" s="743">
        <v>6.7</v>
      </c>
      <c r="K163" s="748" t="s">
        <v>106</v>
      </c>
      <c r="L163" s="629">
        <v>20</v>
      </c>
      <c r="M163" s="630">
        <v>20</v>
      </c>
      <c r="O163" s="731" t="s">
        <v>302</v>
      </c>
      <c r="P163" s="1313">
        <f>I213</f>
        <v>20.83</v>
      </c>
      <c r="Q163" s="1188">
        <f>J213</f>
        <v>20</v>
      </c>
      <c r="R163" s="41"/>
      <c r="S163" s="41"/>
      <c r="T163" s="41"/>
      <c r="U163" s="41"/>
      <c r="V163" s="41"/>
      <c r="W163" s="41"/>
      <c r="X163" s="41"/>
      <c r="Y163" s="103"/>
      <c r="Z163" s="11"/>
      <c r="AA163" s="174"/>
      <c r="AB163" s="174"/>
      <c r="AC163" s="189"/>
      <c r="AD163" s="189"/>
      <c r="AE163" s="242"/>
      <c r="AF163" s="189"/>
      <c r="AG163" s="797"/>
      <c r="AH163" s="189"/>
      <c r="AI163" s="189"/>
      <c r="AJ163" s="11"/>
      <c r="AK163" s="128"/>
      <c r="AL163" s="128"/>
      <c r="AQ163" s="206"/>
      <c r="AR163" s="174"/>
      <c r="AS163" s="170"/>
      <c r="AT163" s="11"/>
      <c r="AU163" s="11"/>
      <c r="AV163" s="11"/>
      <c r="AW163" s="11"/>
      <c r="AX163" s="11"/>
      <c r="AY163" s="11"/>
    </row>
    <row r="164" spans="1:51" ht="13.5" customHeight="1">
      <c r="C164" s="238"/>
      <c r="Z164" s="11"/>
      <c r="AA164" s="174"/>
      <c r="AB164" s="189"/>
      <c r="AC164" s="189"/>
      <c r="AD164" s="189"/>
      <c r="AE164" s="174"/>
      <c r="AF164" s="174"/>
      <c r="AG164" s="797"/>
      <c r="AH164" s="189"/>
      <c r="AI164" s="189"/>
      <c r="AJ164" s="11"/>
      <c r="AK164" s="128"/>
      <c r="AL164" s="128"/>
      <c r="AQ164" s="189"/>
      <c r="AR164" s="205"/>
      <c r="AS164" s="189"/>
      <c r="AT164" s="11"/>
      <c r="AU164" s="11"/>
      <c r="AV164" s="11"/>
      <c r="AW164" s="11"/>
      <c r="AX164" s="11"/>
      <c r="AY164" s="11"/>
    </row>
    <row r="165" spans="1:51">
      <c r="C165" s="238"/>
      <c r="Z165" s="11"/>
      <c r="AA165" s="189"/>
      <c r="AB165" s="189"/>
      <c r="AC165" s="189"/>
      <c r="AD165" s="189"/>
      <c r="AE165" s="189"/>
      <c r="AF165" s="189"/>
      <c r="AG165" s="797"/>
      <c r="AH165" s="189"/>
      <c r="AI165" s="189"/>
      <c r="AJ165" s="11"/>
      <c r="AK165" s="7"/>
      <c r="AL165" s="7"/>
      <c r="AQ165" s="189"/>
      <c r="AR165" s="205"/>
      <c r="AS165" s="189"/>
      <c r="AT165" s="11"/>
      <c r="AU165" s="11"/>
      <c r="AV165" s="11"/>
      <c r="AW165" s="11"/>
      <c r="AX165" s="11"/>
      <c r="AY165" s="11"/>
    </row>
    <row r="166" spans="1:51" ht="14.25" customHeight="1">
      <c r="B166" s="148"/>
      <c r="C166" s="350"/>
      <c r="E166" s="12" t="s">
        <v>249</v>
      </c>
      <c r="F166" s="12"/>
      <c r="G166" s="12"/>
      <c r="H166" s="12"/>
      <c r="I166" s="12"/>
      <c r="J166" s="12"/>
      <c r="K166" s="12"/>
      <c r="L166" s="12"/>
      <c r="R166" s="261"/>
      <c r="T166" s="2"/>
      <c r="U166" s="2"/>
      <c r="V166" s="1089"/>
      <c r="W166" s="12"/>
      <c r="Z166" s="11"/>
      <c r="AA166" s="11"/>
      <c r="AB166" s="11"/>
      <c r="AC166" s="11"/>
      <c r="AD166" s="11"/>
      <c r="AE166" s="11"/>
      <c r="AF166" s="11"/>
      <c r="AG166" s="4"/>
      <c r="AH166" s="11"/>
      <c r="AI166" s="11"/>
      <c r="AJ166" s="11"/>
      <c r="AK166" s="11"/>
      <c r="AL166" s="11"/>
      <c r="AQ166" s="189"/>
      <c r="AR166" s="205"/>
      <c r="AS166" s="189"/>
      <c r="AT166" s="11"/>
      <c r="AU166" s="11"/>
      <c r="AV166" s="11"/>
      <c r="AW166" s="11"/>
      <c r="AX166" s="11"/>
      <c r="AY166" s="11"/>
    </row>
    <row r="167" spans="1:51" ht="18" customHeight="1">
      <c r="B167" s="1818" t="s">
        <v>625</v>
      </c>
      <c r="C167" s="15"/>
      <c r="G167" s="23"/>
      <c r="H167" s="2"/>
      <c r="I167" s="2"/>
      <c r="K167" s="159"/>
      <c r="L167" s="2"/>
      <c r="M167" s="1908">
        <v>0.35</v>
      </c>
      <c r="O167" s="2"/>
      <c r="U167" s="88"/>
      <c r="V167" s="159"/>
      <c r="W167" s="106"/>
      <c r="Z167" s="11"/>
      <c r="AA167" s="11"/>
      <c r="AB167" s="11"/>
      <c r="AC167" s="11"/>
      <c r="AD167" s="11"/>
      <c r="AE167" s="11"/>
      <c r="AF167" s="11"/>
      <c r="AG167" s="4"/>
      <c r="AH167" s="11"/>
      <c r="AI167" s="11"/>
      <c r="AJ167" s="11"/>
      <c r="AK167" s="11"/>
      <c r="AL167" s="11"/>
      <c r="AQ167" s="189"/>
      <c r="AR167" s="205"/>
      <c r="AS167" s="189"/>
      <c r="AT167" s="11"/>
      <c r="AU167" s="11"/>
      <c r="AV167" s="11"/>
      <c r="AW167" s="11"/>
      <c r="AX167" s="11"/>
      <c r="AY167" s="11"/>
    </row>
    <row r="168" spans="1:51" ht="18.75" customHeight="1">
      <c r="B168" s="233"/>
      <c r="C168" s="148"/>
      <c r="D168" s="148"/>
      <c r="E168" s="148"/>
      <c r="F168" s="235"/>
      <c r="G168" s="235"/>
      <c r="H168" s="227"/>
      <c r="I168" s="237"/>
      <c r="J168" s="148"/>
      <c r="K168" s="148"/>
      <c r="L168" s="148"/>
      <c r="M168" s="148"/>
      <c r="O168" s="159"/>
      <c r="Q168" s="1090"/>
      <c r="T168" s="911"/>
      <c r="U168" s="261"/>
      <c r="W168" s="159"/>
      <c r="Z168" s="11"/>
      <c r="AA168" s="317"/>
      <c r="AB168" s="189"/>
      <c r="AC168" s="189"/>
      <c r="AD168" s="189"/>
      <c r="AE168" s="189"/>
      <c r="AF168" s="189"/>
      <c r="AG168" s="797"/>
      <c r="AH168" s="189"/>
      <c r="AI168" s="189"/>
      <c r="AJ168" s="189"/>
      <c r="AK168" s="189"/>
      <c r="AL168" s="189"/>
      <c r="AM168" s="189"/>
      <c r="AQ168" s="213"/>
      <c r="AR168" s="189"/>
      <c r="AS168" s="189"/>
      <c r="AT168" s="11"/>
      <c r="AU168" s="11"/>
      <c r="AV168" s="11"/>
      <c r="AW168" s="11"/>
      <c r="AX168" s="11"/>
      <c r="AY168" s="11"/>
    </row>
    <row r="169" spans="1:51">
      <c r="C169" s="238"/>
      <c r="K169" s="148" t="s">
        <v>451</v>
      </c>
      <c r="M169" s="148"/>
      <c r="Z169" s="11"/>
      <c r="AA169" s="280"/>
      <c r="AB169" s="280"/>
      <c r="AC169" s="189"/>
      <c r="AD169" s="314"/>
      <c r="AE169" s="315"/>
      <c r="AF169" s="189"/>
      <c r="AG169" s="158"/>
      <c r="AH169" s="189"/>
      <c r="AI169" s="189"/>
      <c r="AJ169" s="189"/>
      <c r="AK169" s="189"/>
      <c r="AL169" s="189"/>
      <c r="AM169" s="189"/>
      <c r="AQ169" s="189"/>
      <c r="AR169" s="205"/>
      <c r="AS169" s="189"/>
      <c r="AT169" s="11"/>
      <c r="AU169" s="11"/>
      <c r="AV169" s="11"/>
      <c r="AW169" s="11"/>
      <c r="AX169" s="11"/>
      <c r="AY169" s="11"/>
    </row>
    <row r="170" spans="1:51" ht="13.5" customHeight="1">
      <c r="B170" s="148"/>
      <c r="C170" s="238"/>
      <c r="D170" s="148"/>
      <c r="E170" s="148"/>
      <c r="F170" s="442" t="s">
        <v>138</v>
      </c>
      <c r="G170" s="148"/>
      <c r="H170" s="148"/>
      <c r="I170" s="148"/>
      <c r="J170" s="148"/>
      <c r="K170" s="148"/>
      <c r="L170" s="148"/>
      <c r="M170" s="148"/>
      <c r="O170" s="912"/>
      <c r="S170" s="933"/>
      <c r="Y170" s="106"/>
      <c r="Z170" s="11"/>
      <c r="AA170" s="186"/>
      <c r="AB170" s="189"/>
      <c r="AC170" s="242"/>
      <c r="AD170" s="189"/>
      <c r="AE170" s="174"/>
      <c r="AF170" s="189"/>
      <c r="AG170" s="157"/>
      <c r="AH170" s="189"/>
      <c r="AI170" s="189"/>
      <c r="AJ170" s="189"/>
      <c r="AK170" s="189"/>
      <c r="AL170" s="189"/>
      <c r="AM170" s="189"/>
      <c r="AQ170" s="207"/>
      <c r="AR170" s="174"/>
      <c r="AS170" s="170"/>
      <c r="AT170" s="11"/>
      <c r="AU170" s="11"/>
      <c r="AV170" s="11"/>
      <c r="AW170" s="11"/>
      <c r="AX170" s="11"/>
      <c r="AY170" s="11"/>
    </row>
    <row r="171" spans="1:51" ht="21" customHeight="1">
      <c r="B171" s="350" t="s">
        <v>153</v>
      </c>
      <c r="C171" s="233"/>
      <c r="D171" s="236"/>
      <c r="E171" s="148"/>
      <c r="F171" s="442"/>
      <c r="G171" s="148"/>
      <c r="I171" s="148"/>
      <c r="J171" s="148"/>
      <c r="K171" s="148"/>
      <c r="L171" s="148"/>
      <c r="M171" s="148"/>
      <c r="Z171" s="11"/>
      <c r="AA171" s="186"/>
      <c r="AB171" s="189"/>
      <c r="AC171" s="242"/>
      <c r="AD171" s="189"/>
      <c r="AE171" s="174"/>
      <c r="AF171" s="189"/>
      <c r="AG171" s="157"/>
      <c r="AH171" s="189"/>
      <c r="AI171" s="189"/>
      <c r="AJ171" s="189"/>
      <c r="AK171" s="189"/>
      <c r="AL171" s="189"/>
      <c r="AM171" s="189"/>
      <c r="AQ171" s="207"/>
      <c r="AR171" s="174"/>
      <c r="AS171" s="170"/>
      <c r="AT171" s="11"/>
      <c r="AU171" s="11"/>
      <c r="AV171" s="11"/>
      <c r="AW171" s="11"/>
      <c r="AX171" s="11"/>
      <c r="AY171" s="11"/>
    </row>
    <row r="172" spans="1:51" ht="18" customHeight="1" thickBot="1">
      <c r="A172" s="11"/>
      <c r="B172" s="1718" t="s">
        <v>138</v>
      </c>
      <c r="C172" s="23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Z172" s="11"/>
      <c r="AA172" s="190"/>
      <c r="AB172" s="190"/>
      <c r="AC172" s="242"/>
      <c r="AD172" s="189"/>
      <c r="AE172" s="174"/>
      <c r="AF172" s="189"/>
      <c r="AG172" s="157"/>
      <c r="AH172" s="189"/>
      <c r="AI172" s="174"/>
      <c r="AJ172" s="189"/>
      <c r="AK172" s="189"/>
      <c r="AL172" s="189"/>
      <c r="AM172" s="189"/>
      <c r="AQ172" s="206"/>
      <c r="AR172" s="174"/>
      <c r="AS172" s="189"/>
      <c r="AT172" s="11"/>
      <c r="AU172" s="11"/>
      <c r="AV172" s="11"/>
      <c r="AW172" s="11"/>
      <c r="AX172" s="11"/>
      <c r="AY172" s="11"/>
    </row>
    <row r="173" spans="1:51" ht="14.25" customHeight="1">
      <c r="B173" s="239" t="s">
        <v>2</v>
      </c>
      <c r="C173" s="109" t="s">
        <v>511</v>
      </c>
      <c r="D173" s="1715" t="s">
        <v>505</v>
      </c>
      <c r="E173" s="241" t="s">
        <v>83</v>
      </c>
      <c r="F173" s="200"/>
      <c r="G173" s="200"/>
      <c r="H173" s="200"/>
      <c r="I173" s="200"/>
      <c r="J173" s="200"/>
      <c r="K173" s="200"/>
      <c r="L173" s="200"/>
      <c r="M173" s="194"/>
      <c r="Z173" s="11"/>
      <c r="AA173" s="190"/>
      <c r="AB173" s="326"/>
      <c r="AC173" s="242"/>
      <c r="AD173" s="331"/>
      <c r="AE173" s="174"/>
      <c r="AF173" s="189"/>
      <c r="AG173" s="157"/>
      <c r="AH173" s="189"/>
      <c r="AI173" s="186"/>
      <c r="AJ173" s="189"/>
      <c r="AK173" s="189"/>
      <c r="AL173" s="189"/>
      <c r="AM173" s="189"/>
      <c r="AQ173" s="206"/>
      <c r="AR173" s="174"/>
      <c r="AS173" s="188"/>
      <c r="AT173" s="11"/>
      <c r="AU173" s="11"/>
      <c r="AV173" s="11"/>
      <c r="AW173" s="11"/>
      <c r="AX173" s="11"/>
      <c r="AY173" s="11"/>
    </row>
    <row r="174" spans="1:51" ht="15.75" thickBot="1">
      <c r="B174" s="204" t="s">
        <v>5</v>
      </c>
      <c r="C174" s="242"/>
      <c r="D174" s="1716" t="s">
        <v>512</v>
      </c>
      <c r="E174" s="176"/>
      <c r="F174" s="189"/>
      <c r="G174" s="189"/>
      <c r="H174" s="189"/>
      <c r="I174" s="189"/>
      <c r="J174" s="189"/>
      <c r="K174" s="189"/>
      <c r="L174" s="189"/>
      <c r="M174" s="175"/>
      <c r="Z174" s="11"/>
      <c r="AA174" s="186"/>
      <c r="AB174" s="189"/>
      <c r="AC174" s="242"/>
      <c r="AD174" s="189"/>
      <c r="AE174" s="174"/>
      <c r="AF174" s="189"/>
      <c r="AG174" s="157"/>
      <c r="AH174" s="189"/>
      <c r="AI174" s="186"/>
      <c r="AJ174" s="189"/>
      <c r="AK174" s="189"/>
      <c r="AL174" s="189"/>
      <c r="AM174" s="189"/>
      <c r="AQ174" s="206"/>
      <c r="AR174" s="174"/>
      <c r="AS174" s="170"/>
      <c r="AT174" s="11"/>
      <c r="AU174" s="11"/>
      <c r="AV174" s="11"/>
      <c r="AW174" s="11"/>
      <c r="AX174" s="11"/>
      <c r="AY174" s="11"/>
    </row>
    <row r="175" spans="1:51" ht="16.5" thickBot="1">
      <c r="B175" s="644"/>
      <c r="C175" s="1717" t="s">
        <v>243</v>
      </c>
      <c r="D175" s="313"/>
      <c r="E175" s="217"/>
      <c r="F175" s="284" t="s">
        <v>367</v>
      </c>
      <c r="G175" s="217"/>
      <c r="H175" s="217"/>
      <c r="I175" s="217"/>
      <c r="J175" s="217"/>
      <c r="K175" s="750" t="s">
        <v>364</v>
      </c>
      <c r="L175" s="97"/>
      <c r="M175" s="73"/>
      <c r="Z175" s="11"/>
      <c r="AA175" s="190"/>
      <c r="AB175" s="190"/>
      <c r="AC175" s="174"/>
      <c r="AD175" s="189"/>
      <c r="AE175" s="174"/>
      <c r="AF175" s="189"/>
      <c r="AG175" s="158"/>
      <c r="AH175" s="189"/>
      <c r="AI175" s="186"/>
      <c r="AJ175" s="189"/>
      <c r="AK175" s="189"/>
      <c r="AL175" s="189"/>
      <c r="AM175" s="189"/>
      <c r="AQ175" s="206"/>
      <c r="AR175" s="174"/>
      <c r="AS175" s="170"/>
      <c r="AT175" s="11"/>
      <c r="AU175" s="11"/>
      <c r="AV175" s="11"/>
      <c r="AW175" s="11"/>
      <c r="AX175" s="11"/>
      <c r="AY175" s="11"/>
    </row>
    <row r="176" spans="1:51" ht="15.75" thickBot="1">
      <c r="B176" s="1749" t="s">
        <v>208</v>
      </c>
      <c r="C176" s="1706" t="s">
        <v>566</v>
      </c>
      <c r="D176" s="708">
        <v>200</v>
      </c>
      <c r="E176" s="453" t="s">
        <v>154</v>
      </c>
      <c r="F176" s="446" t="s">
        <v>155</v>
      </c>
      <c r="G176" s="447" t="s">
        <v>156</v>
      </c>
      <c r="H176" s="452" t="s">
        <v>154</v>
      </c>
      <c r="I176" s="446" t="s">
        <v>155</v>
      </c>
      <c r="J176" s="521" t="s">
        <v>156</v>
      </c>
      <c r="K176" s="111" t="s">
        <v>365</v>
      </c>
      <c r="L176" s="41"/>
      <c r="M176" s="103"/>
      <c r="Z176" s="11"/>
      <c r="AA176" s="190"/>
      <c r="AB176" s="328"/>
      <c r="AC176" s="242"/>
      <c r="AD176" s="189"/>
      <c r="AE176" s="174"/>
      <c r="AF176" s="189"/>
      <c r="AG176" s="158"/>
      <c r="AH176" s="189"/>
      <c r="AI176" s="189"/>
      <c r="AJ176" s="189"/>
      <c r="AK176" s="189"/>
      <c r="AL176" s="189"/>
      <c r="AM176" s="189"/>
      <c r="AQ176" s="210"/>
      <c r="AR176" s="174"/>
      <c r="AS176" s="170"/>
      <c r="AT176" s="11"/>
      <c r="AU176" s="11"/>
      <c r="AV176" s="11"/>
      <c r="AW176" s="11"/>
      <c r="AX176" s="11"/>
      <c r="AY176" s="11"/>
    </row>
    <row r="177" spans="2:51" ht="15.75" thickBot="1">
      <c r="B177" s="1750" t="s">
        <v>414</v>
      </c>
      <c r="C177" s="1208" t="s">
        <v>308</v>
      </c>
      <c r="D177" s="1751">
        <v>50</v>
      </c>
      <c r="E177" s="252" t="s">
        <v>130</v>
      </c>
      <c r="F177" s="251">
        <v>53.4</v>
      </c>
      <c r="G177" s="263">
        <v>40</v>
      </c>
      <c r="H177" s="196" t="s">
        <v>209</v>
      </c>
      <c r="I177" s="200"/>
      <c r="J177" s="194"/>
      <c r="K177" s="324" t="s">
        <v>154</v>
      </c>
      <c r="L177" s="318" t="s">
        <v>155</v>
      </c>
      <c r="M177" s="342" t="s">
        <v>156</v>
      </c>
      <c r="Z177" s="11"/>
      <c r="AA177" s="190"/>
      <c r="AB177" s="328"/>
      <c r="AC177" s="242"/>
      <c r="AD177" s="189"/>
      <c r="AE177" s="174"/>
      <c r="AF177" s="189"/>
      <c r="AG177" s="158"/>
      <c r="AH177" s="327"/>
      <c r="AI177" s="189"/>
      <c r="AJ177" s="189"/>
      <c r="AK177" s="189"/>
      <c r="AL177" s="189"/>
      <c r="AM177" s="189"/>
      <c r="AQ177" s="189"/>
      <c r="AR177" s="205"/>
      <c r="AS177" s="189"/>
      <c r="AT177" s="11"/>
      <c r="AU177" s="11"/>
      <c r="AV177" s="11"/>
      <c r="AW177" s="11"/>
      <c r="AX177" s="11"/>
      <c r="AY177" s="11"/>
    </row>
    <row r="178" spans="2:51" ht="15.75">
      <c r="B178" s="1752" t="s">
        <v>363</v>
      </c>
      <c r="C178" s="1208" t="s">
        <v>364</v>
      </c>
      <c r="D178" s="1751" t="s">
        <v>366</v>
      </c>
      <c r="E178" s="705" t="s">
        <v>132</v>
      </c>
      <c r="F178" s="465">
        <v>10</v>
      </c>
      <c r="G178" s="515">
        <v>8</v>
      </c>
      <c r="H178" s="516" t="s">
        <v>105</v>
      </c>
      <c r="I178" s="506">
        <v>24.2</v>
      </c>
      <c r="J178" s="498">
        <v>24.2</v>
      </c>
      <c r="K178" s="252" t="s">
        <v>111</v>
      </c>
      <c r="L178" s="251">
        <v>91.39</v>
      </c>
      <c r="M178" s="282">
        <v>79</v>
      </c>
      <c r="Z178" s="66"/>
      <c r="AA178" s="190"/>
      <c r="AB178" s="189"/>
      <c r="AC178" s="198"/>
      <c r="AD178" s="189"/>
      <c r="AE178" s="174"/>
      <c r="AF178" s="189"/>
      <c r="AG178" s="158"/>
      <c r="AH178" s="327"/>
      <c r="AI178" s="189"/>
      <c r="AJ178" s="189"/>
      <c r="AK178" s="189"/>
      <c r="AL178" s="189"/>
      <c r="AM178" s="189"/>
      <c r="AQ178" s="213"/>
      <c r="AR178" s="189"/>
      <c r="AS178" s="189"/>
      <c r="AT178" s="11"/>
      <c r="AU178" s="11"/>
      <c r="AV178" s="11"/>
      <c r="AW178" s="11"/>
      <c r="AX178" s="11"/>
      <c r="AY178" s="11"/>
    </row>
    <row r="179" spans="2:51">
      <c r="B179" s="1753"/>
      <c r="C179" s="990" t="s">
        <v>365</v>
      </c>
      <c r="D179" s="1754"/>
      <c r="E179" s="705" t="s">
        <v>134</v>
      </c>
      <c r="F179" s="465">
        <v>9.6</v>
      </c>
      <c r="G179" s="515">
        <v>8</v>
      </c>
      <c r="H179" s="495" t="s">
        <v>107</v>
      </c>
      <c r="I179" s="465">
        <v>1.75</v>
      </c>
      <c r="J179" s="468">
        <v>1.75</v>
      </c>
      <c r="K179" s="406" t="s">
        <v>97</v>
      </c>
      <c r="L179" s="412">
        <v>4</v>
      </c>
      <c r="M179" s="413">
        <v>4</v>
      </c>
      <c r="Z179" s="11"/>
      <c r="AA179" s="190"/>
      <c r="AB179" s="189"/>
      <c r="AC179" s="242"/>
      <c r="AD179" s="189"/>
      <c r="AE179" s="174"/>
      <c r="AF179" s="189"/>
      <c r="AG179" s="158"/>
      <c r="AH179" s="189"/>
      <c r="AI179" s="189"/>
      <c r="AJ179" s="189"/>
      <c r="AK179" s="189"/>
      <c r="AL179" s="189"/>
      <c r="AM179" s="189"/>
      <c r="AQ179" s="189"/>
      <c r="AR179" s="205"/>
      <c r="AS179" s="189"/>
      <c r="AT179" s="11"/>
      <c r="AU179" s="11"/>
      <c r="AV179" s="11"/>
      <c r="AW179" s="11"/>
      <c r="AX179" s="11"/>
      <c r="AY179" s="11"/>
    </row>
    <row r="180" spans="2:51">
      <c r="B180" s="1753" t="s">
        <v>489</v>
      </c>
      <c r="C180" s="990" t="s">
        <v>263</v>
      </c>
      <c r="D180" s="1754">
        <v>200</v>
      </c>
      <c r="E180" s="705" t="s">
        <v>107</v>
      </c>
      <c r="F180" s="465">
        <v>2</v>
      </c>
      <c r="G180" s="515">
        <v>2</v>
      </c>
      <c r="H180" s="517" t="s">
        <v>127</v>
      </c>
      <c r="I180" s="473" t="s">
        <v>279</v>
      </c>
      <c r="J180" s="498">
        <v>4.4000000000000004</v>
      </c>
      <c r="K180" s="705" t="s">
        <v>130</v>
      </c>
      <c r="L180" s="465">
        <v>152</v>
      </c>
      <c r="M180" s="466">
        <v>114</v>
      </c>
      <c r="Z180" s="11"/>
      <c r="AA180" s="190"/>
      <c r="AB180" s="174"/>
      <c r="AC180" s="189"/>
      <c r="AD180" s="189"/>
      <c r="AE180" s="174"/>
      <c r="AF180" s="189"/>
      <c r="AG180" s="158"/>
      <c r="AH180" s="189"/>
      <c r="AI180" s="189"/>
      <c r="AJ180" s="189"/>
      <c r="AK180" s="189"/>
      <c r="AL180" s="189"/>
      <c r="AM180" s="189"/>
      <c r="AQ180" s="189"/>
      <c r="AR180" s="205"/>
      <c r="AS180" s="189"/>
      <c r="AT180" s="11"/>
      <c r="AU180" s="11"/>
      <c r="AV180" s="11"/>
      <c r="AW180" s="11"/>
      <c r="AX180" s="11"/>
      <c r="AY180" s="11"/>
    </row>
    <row r="181" spans="2:51">
      <c r="B181" s="1755" t="s">
        <v>10</v>
      </c>
      <c r="C181" s="1707" t="s">
        <v>11</v>
      </c>
      <c r="D181" s="1756">
        <v>50</v>
      </c>
      <c r="E181" s="706" t="s">
        <v>109</v>
      </c>
      <c r="F181" s="499">
        <v>0.4</v>
      </c>
      <c r="G181" s="519">
        <v>0.4</v>
      </c>
      <c r="H181" s="517" t="s">
        <v>145</v>
      </c>
      <c r="I181" s="506">
        <v>15.4</v>
      </c>
      <c r="J181" s="498">
        <v>15.4</v>
      </c>
      <c r="K181" s="705" t="s">
        <v>133</v>
      </c>
      <c r="L181" s="465">
        <v>10</v>
      </c>
      <c r="M181" s="466">
        <v>8</v>
      </c>
      <c r="Z181" s="11"/>
      <c r="AA181" s="190"/>
      <c r="AB181" s="307"/>
      <c r="AC181" s="242"/>
      <c r="AD181" s="1155"/>
      <c r="AE181" s="242"/>
      <c r="AF181" s="189"/>
      <c r="AG181" s="158"/>
      <c r="AH181" s="189"/>
      <c r="AI181" s="189"/>
      <c r="AJ181" s="189"/>
      <c r="AK181" s="189"/>
      <c r="AL181" s="189"/>
      <c r="AM181" s="189"/>
      <c r="AQ181" s="189"/>
      <c r="AR181" s="205"/>
      <c r="AS181" s="189"/>
      <c r="AT181" s="11"/>
      <c r="AU181" s="11"/>
      <c r="AV181" s="11"/>
      <c r="AW181" s="11"/>
      <c r="AX181" s="11"/>
      <c r="AY181" s="11"/>
    </row>
    <row r="182" spans="2:51">
      <c r="B182" s="1755" t="s">
        <v>10</v>
      </c>
      <c r="C182" s="1707" t="s">
        <v>16</v>
      </c>
      <c r="D182" s="1756">
        <v>30</v>
      </c>
      <c r="E182" s="706" t="s">
        <v>110</v>
      </c>
      <c r="F182" s="469">
        <v>8.0000000000000002E-3</v>
      </c>
      <c r="G182" s="520">
        <v>8.0000000000000002E-3</v>
      </c>
      <c r="H182" s="517" t="s">
        <v>75</v>
      </c>
      <c r="I182" s="506">
        <v>0.45</v>
      </c>
      <c r="J182" s="498">
        <v>0.45</v>
      </c>
      <c r="K182" s="406" t="s">
        <v>107</v>
      </c>
      <c r="L182" s="412">
        <v>1</v>
      </c>
      <c r="M182" s="413">
        <v>1</v>
      </c>
      <c r="Z182" s="11"/>
      <c r="AA182" s="190"/>
      <c r="AB182" s="189"/>
      <c r="AC182" s="242"/>
      <c r="AD182" s="189"/>
      <c r="AE182" s="242"/>
      <c r="AF182" s="189"/>
      <c r="AG182" s="158"/>
      <c r="AH182" s="331"/>
      <c r="AI182" s="189"/>
      <c r="AJ182" s="189"/>
      <c r="AK182" s="189"/>
      <c r="AL182" s="189"/>
      <c r="AM182" s="189"/>
      <c r="AQ182" s="189"/>
      <c r="AR182" s="205"/>
      <c r="AS182" s="189"/>
      <c r="AT182" s="11"/>
      <c r="AU182" s="11"/>
      <c r="AV182" s="11"/>
      <c r="AW182" s="11"/>
      <c r="AX182" s="11"/>
      <c r="AY182" s="11"/>
    </row>
    <row r="183" spans="2:51">
      <c r="B183" s="1757" t="s">
        <v>13</v>
      </c>
      <c r="C183" s="786" t="s">
        <v>486</v>
      </c>
      <c r="D183" s="1756">
        <v>85</v>
      </c>
      <c r="E183" s="406" t="s">
        <v>106</v>
      </c>
      <c r="F183" s="412">
        <v>155</v>
      </c>
      <c r="G183" s="478">
        <v>155</v>
      </c>
      <c r="H183" s="753"/>
      <c r="I183" s="11"/>
      <c r="J183" s="100"/>
      <c r="K183" s="705" t="s">
        <v>97</v>
      </c>
      <c r="L183" s="465">
        <v>2</v>
      </c>
      <c r="M183" s="468">
        <v>2</v>
      </c>
      <c r="Z183" s="11"/>
      <c r="AA183" s="190"/>
      <c r="AB183" s="174"/>
      <c r="AC183" s="242"/>
      <c r="AD183" s="189"/>
      <c r="AE183" s="242"/>
      <c r="AF183" s="189"/>
      <c r="AG183" s="1026"/>
      <c r="AH183" s="189"/>
      <c r="AI183" s="189"/>
      <c r="AJ183" s="189"/>
      <c r="AK183" s="189"/>
      <c r="AL183" s="189"/>
      <c r="AM183" s="189"/>
      <c r="AQ183" s="189"/>
      <c r="AR183" s="205"/>
      <c r="AS183" s="189"/>
      <c r="AT183" s="11"/>
      <c r="AU183" s="11"/>
      <c r="AV183" s="11"/>
      <c r="AW183" s="11"/>
      <c r="AX183" s="11"/>
      <c r="AY183" s="11"/>
    </row>
    <row r="184" spans="2:51" ht="15.75" thickBot="1">
      <c r="B184" s="183"/>
      <c r="C184" s="205"/>
      <c r="D184" s="183"/>
      <c r="E184" s="705"/>
      <c r="F184" s="465"/>
      <c r="G184" s="528"/>
      <c r="H184" s="11"/>
      <c r="I184" s="11"/>
      <c r="J184" s="100"/>
      <c r="K184" s="406" t="s">
        <v>108</v>
      </c>
      <c r="L184" s="412">
        <v>2</v>
      </c>
      <c r="M184" s="413">
        <v>2</v>
      </c>
      <c r="Z184" s="11"/>
      <c r="AA184" s="307"/>
      <c r="AB184" s="186"/>
      <c r="AC184" s="174"/>
      <c r="AD184" s="189"/>
      <c r="AE184" s="242"/>
      <c r="AF184" s="189"/>
      <c r="AG184" s="158"/>
      <c r="AH184" s="189"/>
      <c r="AI184" s="189"/>
      <c r="AJ184" s="189"/>
      <c r="AK184" s="189"/>
      <c r="AL184" s="189"/>
      <c r="AM184" s="189"/>
      <c r="AQ184" s="189"/>
      <c r="AR184" s="205"/>
      <c r="AS184" s="189"/>
      <c r="AT184" s="11"/>
      <c r="AU184" s="11"/>
      <c r="AV184" s="11"/>
      <c r="AW184" s="11"/>
      <c r="AX184" s="11"/>
      <c r="AY184" s="11"/>
    </row>
    <row r="185" spans="2:51" ht="13.5" customHeight="1" thickBot="1">
      <c r="B185" s="183"/>
      <c r="C185" s="205"/>
      <c r="D185" s="183"/>
      <c r="E185" s="661" t="s">
        <v>312</v>
      </c>
      <c r="F185" s="531"/>
      <c r="G185" s="68"/>
      <c r="H185" s="203" t="s">
        <v>273</v>
      </c>
      <c r="I185" s="659"/>
      <c r="J185" s="660"/>
      <c r="K185" s="751" t="s">
        <v>135</v>
      </c>
      <c r="L185" s="465"/>
      <c r="M185" s="752"/>
      <c r="Z185" s="11"/>
      <c r="AA185" s="174"/>
      <c r="AB185" s="174"/>
      <c r="AC185" s="189"/>
      <c r="AD185" s="189"/>
      <c r="AE185" s="242"/>
      <c r="AF185" s="189"/>
      <c r="AG185" s="797"/>
      <c r="AH185" s="189"/>
      <c r="AI185" s="188"/>
      <c r="AJ185" s="189"/>
      <c r="AK185" s="189"/>
      <c r="AL185" s="189"/>
      <c r="AM185" s="189"/>
      <c r="AQ185" s="189"/>
      <c r="AR185" s="205"/>
      <c r="AS185" s="189"/>
      <c r="AT185" s="11"/>
      <c r="AU185" s="11"/>
      <c r="AV185" s="11"/>
      <c r="AW185" s="11"/>
      <c r="AX185" s="11"/>
      <c r="AY185" s="11"/>
    </row>
    <row r="186" spans="2:51" ht="15.75" customHeight="1" thickBot="1">
      <c r="B186" s="183"/>
      <c r="C186" s="205"/>
      <c r="D186" s="183"/>
      <c r="E186" s="340" t="s">
        <v>154</v>
      </c>
      <c r="F186" s="320" t="s">
        <v>155</v>
      </c>
      <c r="G186" s="321" t="s">
        <v>156</v>
      </c>
      <c r="H186" s="450" t="s">
        <v>154</v>
      </c>
      <c r="I186" s="318" t="s">
        <v>155</v>
      </c>
      <c r="J186" s="342" t="s">
        <v>156</v>
      </c>
      <c r="K186" s="705" t="s">
        <v>124</v>
      </c>
      <c r="L186" s="465">
        <v>7.5</v>
      </c>
      <c r="M186" s="468">
        <v>7.5</v>
      </c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74"/>
      <c r="AB186" s="189"/>
      <c r="AC186" s="174"/>
      <c r="AD186" s="189"/>
      <c r="AE186" s="174"/>
      <c r="AF186" s="174"/>
      <c r="AG186" s="797"/>
      <c r="AH186" s="189"/>
      <c r="AI186" s="206"/>
      <c r="AJ186" s="189"/>
      <c r="AK186" s="189"/>
      <c r="AL186" s="189"/>
      <c r="AM186" s="189"/>
      <c r="AQ186" s="189"/>
      <c r="AR186" s="205"/>
      <c r="AS186" s="189"/>
      <c r="AT186" s="11"/>
      <c r="AU186" s="11"/>
      <c r="AV186" s="11"/>
      <c r="AW186" s="11"/>
      <c r="AX186" s="11"/>
      <c r="AY186" s="11"/>
    </row>
    <row r="187" spans="2:51">
      <c r="B187" s="183"/>
      <c r="C187" s="205"/>
      <c r="D187" s="176"/>
      <c r="E187" s="754" t="s">
        <v>80</v>
      </c>
      <c r="F187" s="755">
        <v>52.6</v>
      </c>
      <c r="G187" s="756">
        <v>50</v>
      </c>
      <c r="H187" s="255" t="s">
        <v>252</v>
      </c>
      <c r="I187" s="251">
        <v>100</v>
      </c>
      <c r="J187" s="282">
        <v>100</v>
      </c>
      <c r="K187" s="705" t="s">
        <v>136</v>
      </c>
      <c r="L187" s="465">
        <v>2.25</v>
      </c>
      <c r="M187" s="468">
        <v>2.25</v>
      </c>
      <c r="O187" s="11"/>
      <c r="P187" s="11"/>
      <c r="Q187" s="11"/>
      <c r="R187" s="11"/>
      <c r="S187" s="11"/>
      <c r="T187" s="11"/>
      <c r="U187" s="11"/>
      <c r="V187" s="189"/>
      <c r="W187" s="189"/>
      <c r="X187" s="189"/>
      <c r="Y187" s="189"/>
      <c r="Z187" s="11"/>
      <c r="AA187" s="189"/>
      <c r="AB187" s="189"/>
      <c r="AC187" s="189"/>
      <c r="AD187" s="189"/>
      <c r="AE187" s="189"/>
      <c r="AF187" s="189"/>
      <c r="AG187" s="797"/>
      <c r="AH187" s="189"/>
      <c r="AI187" s="189"/>
      <c r="AJ187" s="189"/>
      <c r="AK187" s="189"/>
      <c r="AL187" s="189"/>
      <c r="AM187" s="189"/>
      <c r="AQ187" s="189"/>
      <c r="AR187" s="205"/>
      <c r="AS187" s="189"/>
      <c r="AT187" s="11"/>
      <c r="AU187" s="11"/>
      <c r="AV187" s="11"/>
      <c r="AW187" s="11"/>
      <c r="AX187" s="11"/>
      <c r="AY187" s="11"/>
    </row>
    <row r="188" spans="2:51">
      <c r="B188" s="183"/>
      <c r="C188" s="205"/>
      <c r="D188" s="176"/>
      <c r="E188" s="87"/>
      <c r="F188" s="11"/>
      <c r="G188" s="100"/>
      <c r="H188" s="705" t="s">
        <v>71</v>
      </c>
      <c r="I188" s="465">
        <v>12</v>
      </c>
      <c r="J188" s="466">
        <v>12</v>
      </c>
      <c r="K188" s="705" t="s">
        <v>137</v>
      </c>
      <c r="L188" s="465">
        <v>3</v>
      </c>
      <c r="M188" s="468">
        <v>3</v>
      </c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89"/>
      <c r="AB188" s="189"/>
      <c r="AC188" s="189"/>
      <c r="AD188" s="189"/>
      <c r="AE188" s="189"/>
      <c r="AF188" s="189"/>
      <c r="AG188" s="797"/>
      <c r="AH188" s="189"/>
      <c r="AI188" s="189"/>
      <c r="AJ188" s="189"/>
      <c r="AK188" s="189"/>
      <c r="AL188" s="189"/>
      <c r="AM188" s="189"/>
      <c r="AQ188" s="189"/>
      <c r="AR188" s="205"/>
      <c r="AS188" s="189"/>
      <c r="AT188" s="11"/>
      <c r="AU188" s="11"/>
      <c r="AV188" s="11"/>
      <c r="AW188" s="11"/>
      <c r="AX188" s="11"/>
      <c r="AY188" s="11"/>
    </row>
    <row r="189" spans="2:51">
      <c r="B189" s="183"/>
      <c r="C189" s="205"/>
      <c r="D189" s="176"/>
      <c r="E189" s="87"/>
      <c r="F189" s="11"/>
      <c r="G189" s="100"/>
      <c r="H189" s="723" t="s">
        <v>106</v>
      </c>
      <c r="I189" s="412">
        <v>104</v>
      </c>
      <c r="J189" s="422"/>
      <c r="K189" s="705" t="s">
        <v>106</v>
      </c>
      <c r="L189" s="465">
        <v>22.5</v>
      </c>
      <c r="M189" s="468">
        <v>22.5</v>
      </c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89"/>
      <c r="AB189" s="189"/>
      <c r="AC189" s="189"/>
      <c r="AD189" s="189"/>
      <c r="AE189" s="189"/>
      <c r="AF189" s="189"/>
      <c r="AG189" s="797"/>
      <c r="AH189" s="189"/>
      <c r="AI189" s="189"/>
      <c r="AJ189" s="189"/>
      <c r="AK189" s="189"/>
      <c r="AL189" s="189"/>
      <c r="AM189" s="189"/>
      <c r="AQ189" s="189"/>
      <c r="AR189" s="205"/>
      <c r="AS189" s="189"/>
      <c r="AT189" s="11"/>
      <c r="AU189" s="11"/>
      <c r="AV189" s="11"/>
      <c r="AW189" s="11"/>
      <c r="AX189" s="11"/>
      <c r="AY189" s="11"/>
    </row>
    <row r="190" spans="2:51">
      <c r="B190" s="183"/>
      <c r="C190" s="205"/>
      <c r="D190" s="183"/>
      <c r="E190" s="87"/>
      <c r="F190" s="11"/>
      <c r="G190" s="100"/>
      <c r="H190" s="723" t="s">
        <v>178</v>
      </c>
      <c r="I190" s="412">
        <v>22.5</v>
      </c>
      <c r="J190" s="422">
        <v>22.5</v>
      </c>
      <c r="K190" s="406" t="s">
        <v>110</v>
      </c>
      <c r="L190" s="687">
        <v>5.9999999999999995E-4</v>
      </c>
      <c r="M190" s="688">
        <v>5.9999999999999995E-4</v>
      </c>
      <c r="O190" s="11"/>
      <c r="P190" s="11"/>
      <c r="Q190" s="11"/>
      <c r="R190" s="11"/>
      <c r="S190" s="11"/>
      <c r="T190" s="11"/>
      <c r="U190" s="11"/>
      <c r="V190" s="11"/>
      <c r="W190" s="206"/>
      <c r="X190" s="197"/>
      <c r="Y190" s="197"/>
      <c r="Z190" s="11"/>
      <c r="AA190" s="11"/>
      <c r="AB190" s="11"/>
      <c r="AC190" s="11"/>
      <c r="AD190" s="11"/>
      <c r="AE190" s="11"/>
      <c r="AF190" s="11"/>
      <c r="AG190" s="4"/>
      <c r="AH190" s="11"/>
      <c r="AI190" s="189"/>
      <c r="AQ190" s="189"/>
      <c r="AR190" s="205"/>
      <c r="AS190" s="189"/>
      <c r="AT190" s="11"/>
      <c r="AU190" s="11"/>
      <c r="AV190" s="11"/>
      <c r="AW190" s="11"/>
      <c r="AX190" s="11"/>
      <c r="AY190" s="11"/>
    </row>
    <row r="191" spans="2:51">
      <c r="B191" s="183"/>
      <c r="C191" s="205"/>
      <c r="D191" s="183"/>
      <c r="E191" s="87"/>
      <c r="F191" s="11"/>
      <c r="G191" s="100"/>
      <c r="H191" s="723" t="s">
        <v>255</v>
      </c>
      <c r="I191" s="465">
        <v>3</v>
      </c>
      <c r="J191" s="466">
        <v>2.5</v>
      </c>
      <c r="K191" s="723" t="s">
        <v>75</v>
      </c>
      <c r="L191" s="473">
        <v>0.3</v>
      </c>
      <c r="M191" s="474">
        <v>0.3</v>
      </c>
      <c r="U191" s="11"/>
      <c r="V191" s="11"/>
      <c r="W191" s="11"/>
      <c r="X191" s="11"/>
      <c r="Y191" s="11"/>
      <c r="Z191" s="11"/>
      <c r="AG191" s="6"/>
      <c r="AI191" s="148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2:51" ht="15.75" thickBot="1">
      <c r="B192" s="454"/>
      <c r="C192" s="749"/>
      <c r="D192" s="454"/>
      <c r="E192" s="79"/>
      <c r="F192" s="41"/>
      <c r="G192" s="103"/>
      <c r="H192" s="757" t="s">
        <v>253</v>
      </c>
      <c r="I192" s="758">
        <v>10</v>
      </c>
      <c r="J192" s="759">
        <v>10</v>
      </c>
      <c r="K192" s="79"/>
      <c r="L192" s="41"/>
      <c r="M192" s="103"/>
      <c r="U192" s="11"/>
      <c r="V192" s="11"/>
      <c r="W192" s="11"/>
      <c r="X192" s="11"/>
      <c r="Y192" s="11"/>
      <c r="Z192" s="11"/>
      <c r="AG192" s="6"/>
      <c r="AI192" s="148"/>
      <c r="AQ192" s="11"/>
      <c r="AR192" s="11"/>
      <c r="AS192" s="11"/>
      <c r="AT192" s="11"/>
      <c r="AU192" s="11"/>
      <c r="AV192" s="11"/>
      <c r="AW192" s="11"/>
      <c r="AX192" s="11"/>
      <c r="AY192" s="11"/>
    </row>
    <row r="193" spans="1:51">
      <c r="C193" s="238"/>
      <c r="U193" s="11"/>
      <c r="V193" s="11"/>
      <c r="W193" s="11"/>
      <c r="X193" s="11"/>
      <c r="Y193" s="11"/>
      <c r="Z193" s="11"/>
      <c r="AG193" s="6"/>
      <c r="AI193" s="148"/>
      <c r="AQ193" s="11"/>
      <c r="AR193" s="11"/>
      <c r="AS193" s="11"/>
      <c r="AT193" s="11"/>
      <c r="AU193" s="11"/>
      <c r="AV193" s="11"/>
      <c r="AW193" s="11"/>
      <c r="AX193" s="11"/>
      <c r="AY193" s="11"/>
    </row>
    <row r="194" spans="1:51">
      <c r="C194" s="238"/>
      <c r="U194" s="11"/>
      <c r="V194" s="11"/>
      <c r="W194" s="11"/>
      <c r="X194" s="11"/>
      <c r="Y194" s="11"/>
      <c r="Z194" s="11"/>
      <c r="AG194" s="6"/>
      <c r="AI194" s="148"/>
      <c r="AQ194" s="11"/>
      <c r="AR194" s="11"/>
      <c r="AS194" s="11"/>
      <c r="AT194" s="11"/>
      <c r="AU194" s="11"/>
      <c r="AV194" s="11"/>
      <c r="AW194" s="11"/>
      <c r="AX194" s="11"/>
      <c r="AY194" s="11"/>
    </row>
    <row r="195" spans="1:51">
      <c r="C195" s="238"/>
      <c r="Z195" s="11"/>
      <c r="AG195" s="6"/>
      <c r="AI195" s="148"/>
      <c r="AQ195" s="11"/>
      <c r="AR195" s="11"/>
      <c r="AS195" s="11"/>
      <c r="AT195" s="11"/>
      <c r="AU195" s="11"/>
      <c r="AV195" s="11"/>
      <c r="AW195" s="11"/>
      <c r="AX195" s="11"/>
      <c r="AY195" s="11"/>
    </row>
    <row r="196" spans="1:51">
      <c r="C196" s="238"/>
      <c r="Z196" s="11"/>
      <c r="AG196" s="6"/>
      <c r="AI196" s="148"/>
      <c r="AQ196" s="11"/>
      <c r="AR196" s="11"/>
      <c r="AS196" s="11"/>
      <c r="AT196" s="11"/>
      <c r="AU196" s="11"/>
      <c r="AV196" s="11"/>
      <c r="AW196" s="11"/>
      <c r="AX196" s="11"/>
      <c r="AY196" s="11"/>
    </row>
    <row r="197" spans="1:51">
      <c r="C197" s="238"/>
      <c r="Z197" s="11"/>
      <c r="AG197" s="6"/>
      <c r="AI197" s="148"/>
      <c r="AQ197" s="11"/>
      <c r="AR197" s="11"/>
      <c r="AS197" s="11"/>
      <c r="AT197" s="11"/>
      <c r="AU197" s="11"/>
      <c r="AV197" s="11"/>
      <c r="AW197" s="11"/>
      <c r="AX197" s="11"/>
      <c r="AY197" s="11"/>
    </row>
    <row r="198" spans="1:51" ht="15.75" thickBot="1">
      <c r="B198" s="1718" t="s">
        <v>138</v>
      </c>
      <c r="C198" s="238"/>
      <c r="Z198" s="11"/>
      <c r="AG198" s="6"/>
      <c r="AI198" s="148"/>
      <c r="AQ198" s="11"/>
      <c r="AR198" s="11"/>
      <c r="AS198" s="11"/>
      <c r="AT198" s="11"/>
      <c r="AU198" s="11"/>
      <c r="AV198" s="11"/>
      <c r="AW198" s="11"/>
      <c r="AX198" s="11"/>
      <c r="AY198" s="11"/>
    </row>
    <row r="199" spans="1:51">
      <c r="B199" s="1909" t="s">
        <v>2</v>
      </c>
      <c r="C199" s="1910" t="s">
        <v>511</v>
      </c>
      <c r="D199" s="1911" t="s">
        <v>505</v>
      </c>
      <c r="E199" s="1907" t="s">
        <v>83</v>
      </c>
      <c r="F199" s="1912"/>
      <c r="G199" s="1912"/>
      <c r="H199" s="1912"/>
      <c r="I199" s="1912"/>
      <c r="J199" s="1912"/>
      <c r="K199" s="1912"/>
      <c r="L199" s="1912"/>
      <c r="M199" s="194"/>
      <c r="Z199" s="11"/>
      <c r="AG199" s="6"/>
      <c r="AI199" s="148"/>
      <c r="AQ199" s="11"/>
      <c r="AR199" s="11"/>
      <c r="AS199" s="11"/>
      <c r="AT199" s="11"/>
      <c r="AU199" s="11"/>
      <c r="AV199" s="11"/>
      <c r="AW199" s="11"/>
      <c r="AX199" s="11"/>
      <c r="AY199" s="11"/>
    </row>
    <row r="200" spans="1:51" ht="15.75" thickBot="1">
      <c r="B200" s="1913" t="s">
        <v>5</v>
      </c>
      <c r="C200" s="297"/>
      <c r="D200" s="1914" t="s">
        <v>512</v>
      </c>
      <c r="E200" s="1915"/>
      <c r="F200" s="293"/>
      <c r="G200" s="293"/>
      <c r="H200" s="293"/>
      <c r="I200" s="293"/>
      <c r="J200" s="293"/>
      <c r="K200" s="293"/>
      <c r="L200" s="293"/>
      <c r="M200" s="175"/>
      <c r="Z200" s="11"/>
      <c r="AA200" s="1154"/>
      <c r="AB200" s="189"/>
      <c r="AC200" s="189"/>
      <c r="AD200" s="189"/>
      <c r="AE200" s="174"/>
      <c r="AF200" s="174"/>
      <c r="AG200" s="158"/>
      <c r="AH200" s="174"/>
      <c r="AI200" s="189"/>
      <c r="AJ200" s="189"/>
      <c r="AQ200" s="11"/>
      <c r="AR200" s="11"/>
      <c r="AS200" s="11"/>
      <c r="AT200" s="11"/>
      <c r="AU200" s="11"/>
      <c r="AV200" s="11"/>
      <c r="AW200" s="11"/>
      <c r="AX200" s="11"/>
      <c r="AY200" s="11"/>
    </row>
    <row r="201" spans="1:51" ht="16.5" thickBot="1">
      <c r="B201" s="51"/>
      <c r="C201" s="1727" t="s">
        <v>244</v>
      </c>
      <c r="D201" s="68"/>
      <c r="E201" s="633" t="s">
        <v>333</v>
      </c>
      <c r="F201" s="634"/>
      <c r="G201" s="97"/>
      <c r="H201" s="554" t="s">
        <v>266</v>
      </c>
      <c r="I201" s="217"/>
      <c r="J201" s="199"/>
      <c r="K201" s="268" t="s">
        <v>369</v>
      </c>
      <c r="L201" s="217"/>
      <c r="M201" s="199"/>
      <c r="Z201" s="11"/>
      <c r="AA201" s="280"/>
      <c r="AB201" s="280"/>
      <c r="AC201" s="189"/>
      <c r="AD201" s="314"/>
      <c r="AE201" s="315"/>
      <c r="AF201" s="189"/>
      <c r="AG201" s="158"/>
      <c r="AH201" s="189"/>
      <c r="AI201" s="189"/>
      <c r="AJ201" s="189"/>
      <c r="AQ201" s="11"/>
      <c r="AR201" s="11"/>
      <c r="AS201" s="11"/>
      <c r="AT201" s="11"/>
      <c r="AU201" s="11"/>
      <c r="AV201" s="11"/>
      <c r="AW201" s="11"/>
      <c r="AX201" s="11"/>
      <c r="AY201" s="11"/>
    </row>
    <row r="202" spans="1:51" ht="15.75" thickBot="1">
      <c r="B202" s="649" t="s">
        <v>370</v>
      </c>
      <c r="C202" s="533" t="s">
        <v>333</v>
      </c>
      <c r="D202" s="708">
        <v>200</v>
      </c>
      <c r="E202" s="650" t="s">
        <v>154</v>
      </c>
      <c r="F202" s="616" t="s">
        <v>155</v>
      </c>
      <c r="G202" s="635" t="s">
        <v>156</v>
      </c>
      <c r="H202" s="445" t="s">
        <v>154</v>
      </c>
      <c r="I202" s="446" t="s">
        <v>155</v>
      </c>
      <c r="J202" s="521" t="s">
        <v>156</v>
      </c>
      <c r="K202" s="340" t="s">
        <v>154</v>
      </c>
      <c r="L202" s="320" t="s">
        <v>155</v>
      </c>
      <c r="M202" s="321" t="s">
        <v>156</v>
      </c>
      <c r="Z202" s="11"/>
      <c r="AA202" s="186"/>
      <c r="AB202" s="189"/>
      <c r="AC202" s="242"/>
      <c r="AD202" s="189"/>
      <c r="AE202" s="242"/>
      <c r="AF202" s="189"/>
      <c r="AG202" s="157"/>
      <c r="AH202" s="189"/>
      <c r="AI202" s="189"/>
      <c r="AJ202" s="189"/>
      <c r="AQ202" s="11"/>
      <c r="AR202" s="11"/>
      <c r="AS202" s="11"/>
      <c r="AT202" s="11"/>
      <c r="AU202" s="11"/>
      <c r="AV202" s="11"/>
      <c r="AW202" s="11"/>
      <c r="AX202" s="11"/>
      <c r="AY202" s="11"/>
    </row>
    <row r="203" spans="1:51">
      <c r="A203" s="11"/>
      <c r="B203" s="1758" t="s">
        <v>24</v>
      </c>
      <c r="C203" s="641" t="s">
        <v>567</v>
      </c>
      <c r="D203" s="1759" t="s">
        <v>251</v>
      </c>
      <c r="E203" s="642" t="s">
        <v>180</v>
      </c>
      <c r="F203" s="636">
        <v>15.9</v>
      </c>
      <c r="G203" s="711">
        <v>15.9</v>
      </c>
      <c r="H203" s="760" t="s">
        <v>267</v>
      </c>
      <c r="I203" s="200"/>
      <c r="J203" s="194"/>
      <c r="K203" s="255" t="s">
        <v>140</v>
      </c>
      <c r="L203" s="256">
        <v>29.45</v>
      </c>
      <c r="M203" s="257">
        <v>29.45</v>
      </c>
      <c r="Z203" s="11"/>
      <c r="AA203" s="186"/>
      <c r="AB203" s="189"/>
      <c r="AC203" s="242"/>
      <c r="AD203" s="189"/>
      <c r="AE203" s="242"/>
      <c r="AF203" s="189"/>
      <c r="AG203" s="157"/>
      <c r="AH203" s="189"/>
      <c r="AI203" s="189"/>
      <c r="AJ203" s="189"/>
      <c r="AQ203" s="11"/>
      <c r="AR203" s="11"/>
      <c r="AS203" s="11"/>
      <c r="AT203" s="11"/>
      <c r="AU203" s="11"/>
      <c r="AV203" s="11"/>
      <c r="AW203" s="11"/>
      <c r="AX203" s="11"/>
      <c r="AY203" s="11"/>
    </row>
    <row r="204" spans="1:51">
      <c r="B204" s="986" t="s">
        <v>147</v>
      </c>
      <c r="C204" s="786" t="s">
        <v>26</v>
      </c>
      <c r="D204" s="1481">
        <v>200</v>
      </c>
      <c r="E204" s="724" t="s">
        <v>92</v>
      </c>
      <c r="F204" s="506">
        <v>10</v>
      </c>
      <c r="G204" s="498">
        <v>8</v>
      </c>
      <c r="H204" s="397" t="s">
        <v>104</v>
      </c>
      <c r="I204" s="473">
        <v>23</v>
      </c>
      <c r="J204" s="474">
        <v>23</v>
      </c>
      <c r="K204" s="705" t="s">
        <v>105</v>
      </c>
      <c r="L204" s="473">
        <v>105.9</v>
      </c>
      <c r="M204" s="474">
        <v>105.9</v>
      </c>
      <c r="Z204" s="11"/>
      <c r="AA204" s="190"/>
      <c r="AB204" s="190"/>
      <c r="AC204" s="242"/>
      <c r="AD204" s="189"/>
      <c r="AE204" s="242"/>
      <c r="AF204" s="189"/>
      <c r="AG204" s="157"/>
      <c r="AH204" s="285"/>
      <c r="AI204" s="189"/>
      <c r="AJ204" s="189"/>
      <c r="AQ204" s="11"/>
      <c r="AR204" s="11"/>
      <c r="AS204" s="11"/>
      <c r="AT204" s="11"/>
      <c r="AU204" s="11"/>
      <c r="AV204" s="11"/>
      <c r="AW204" s="11"/>
      <c r="AX204" s="11"/>
      <c r="AY204" s="11"/>
    </row>
    <row r="205" spans="1:51">
      <c r="B205" s="1034" t="s">
        <v>500</v>
      </c>
      <c r="C205" s="786" t="s">
        <v>266</v>
      </c>
      <c r="D205" s="1481">
        <v>60</v>
      </c>
      <c r="E205" s="724" t="s">
        <v>197</v>
      </c>
      <c r="F205" s="506">
        <v>9.6</v>
      </c>
      <c r="G205" s="498">
        <v>8</v>
      </c>
      <c r="H205" s="397" t="s">
        <v>125</v>
      </c>
      <c r="I205" s="473">
        <v>0.11</v>
      </c>
      <c r="J205" s="474">
        <v>0.11</v>
      </c>
      <c r="K205" s="406" t="s">
        <v>71</v>
      </c>
      <c r="L205" s="395">
        <v>5.2</v>
      </c>
      <c r="M205" s="402">
        <v>5.2</v>
      </c>
      <c r="Z205" s="66"/>
      <c r="AA205" s="190"/>
      <c r="AB205" s="326"/>
      <c r="AC205" s="242"/>
      <c r="AD205" s="189"/>
      <c r="AE205" s="242"/>
      <c r="AF205" s="189"/>
      <c r="AG205" s="158"/>
      <c r="AH205" s="189"/>
      <c r="AI205" s="189"/>
      <c r="AJ205" s="189"/>
      <c r="AK205" s="11"/>
      <c r="AQ205" s="11"/>
      <c r="AR205" s="11"/>
      <c r="AS205" s="11"/>
      <c r="AT205" s="11"/>
      <c r="AU205" s="11"/>
      <c r="AV205" s="11"/>
      <c r="AW205" s="11"/>
      <c r="AX205" s="11"/>
      <c r="AY205" s="11"/>
    </row>
    <row r="206" spans="1:51">
      <c r="B206" s="986" t="s">
        <v>10</v>
      </c>
      <c r="C206" s="786" t="s">
        <v>11</v>
      </c>
      <c r="D206" s="1481">
        <v>45</v>
      </c>
      <c r="E206" s="724" t="s">
        <v>107</v>
      </c>
      <c r="F206" s="637">
        <v>3.4</v>
      </c>
      <c r="G206" s="681">
        <v>3.4</v>
      </c>
      <c r="H206" s="397" t="s">
        <v>126</v>
      </c>
      <c r="I206" s="473">
        <v>0.7</v>
      </c>
      <c r="J206" s="474">
        <v>0.7</v>
      </c>
      <c r="K206" s="723" t="s">
        <v>106</v>
      </c>
      <c r="L206" s="465">
        <v>60.4</v>
      </c>
      <c r="M206" s="468"/>
      <c r="Z206" s="11"/>
      <c r="AA206" s="186"/>
      <c r="AB206" s="189"/>
      <c r="AC206" s="242"/>
      <c r="AD206" s="189"/>
      <c r="AE206" s="242"/>
      <c r="AF206" s="189"/>
      <c r="AG206" s="158"/>
      <c r="AH206" s="189"/>
      <c r="AI206" s="189"/>
      <c r="AJ206" s="189"/>
      <c r="AK206" s="11"/>
      <c r="AQ206" s="11"/>
      <c r="AR206" s="11"/>
      <c r="AS206" s="11"/>
      <c r="AT206" s="11"/>
      <c r="AU206" s="11"/>
      <c r="AV206" s="11"/>
      <c r="AW206" s="11"/>
      <c r="AX206" s="11"/>
      <c r="AY206" s="11"/>
    </row>
    <row r="207" spans="1:51">
      <c r="B207" s="986" t="s">
        <v>10</v>
      </c>
      <c r="C207" s="786" t="s">
        <v>16</v>
      </c>
      <c r="D207" s="1481">
        <v>30</v>
      </c>
      <c r="E207" s="724" t="s">
        <v>90</v>
      </c>
      <c r="F207" s="476">
        <v>1.2</v>
      </c>
      <c r="G207" s="475">
        <v>1.2</v>
      </c>
      <c r="H207" s="397" t="s">
        <v>105</v>
      </c>
      <c r="I207" s="473">
        <v>4.5</v>
      </c>
      <c r="J207" s="474">
        <v>4.5</v>
      </c>
      <c r="K207" s="723" t="s">
        <v>107</v>
      </c>
      <c r="L207" s="473">
        <v>10</v>
      </c>
      <c r="M207" s="474">
        <v>10</v>
      </c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90"/>
      <c r="AB207" s="190"/>
      <c r="AC207" s="174"/>
      <c r="AD207" s="189"/>
      <c r="AE207" s="242"/>
      <c r="AF207" s="189"/>
      <c r="AG207" s="158"/>
      <c r="AH207" s="331"/>
      <c r="AI207" s="189"/>
      <c r="AJ207" s="189"/>
      <c r="AQ207" s="11"/>
      <c r="AR207" s="11"/>
      <c r="AS207" s="11"/>
      <c r="AT207" s="11"/>
      <c r="AU207" s="11"/>
      <c r="AV207" s="11"/>
      <c r="AW207" s="11"/>
      <c r="AX207" s="11"/>
      <c r="AY207" s="11"/>
    </row>
    <row r="208" spans="1:51" ht="12.75" customHeight="1">
      <c r="B208" s="1757" t="s">
        <v>13</v>
      </c>
      <c r="C208" s="786" t="s">
        <v>486</v>
      </c>
      <c r="D208" s="1756">
        <v>80</v>
      </c>
      <c r="E208" s="725" t="s">
        <v>109</v>
      </c>
      <c r="F208" s="638">
        <v>1</v>
      </c>
      <c r="G208" s="682">
        <v>1</v>
      </c>
      <c r="H208" s="472" t="s">
        <v>329</v>
      </c>
      <c r="I208" s="473" t="s">
        <v>376</v>
      </c>
      <c r="J208" s="498">
        <v>0.89</v>
      </c>
      <c r="K208" s="87"/>
      <c r="L208" s="11"/>
      <c r="M208" s="100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90"/>
      <c r="AB208" s="328"/>
      <c r="AC208" s="242"/>
      <c r="AD208" s="189"/>
      <c r="AE208" s="242"/>
      <c r="AF208" s="189"/>
      <c r="AG208" s="158"/>
      <c r="AH208" s="189"/>
      <c r="AI208" s="189"/>
      <c r="AJ208" s="189"/>
      <c r="AQ208" s="11"/>
      <c r="AR208" s="11"/>
      <c r="AS208" s="11"/>
      <c r="AT208" s="11"/>
      <c r="AU208" s="11"/>
      <c r="AV208" s="11"/>
      <c r="AW208" s="11"/>
      <c r="AX208" s="11"/>
      <c r="AY208" s="11"/>
    </row>
    <row r="209" spans="2:51" ht="15.75" thickBot="1">
      <c r="B209" s="87"/>
      <c r="C209" s="179"/>
      <c r="D209" s="11"/>
      <c r="E209" s="725" t="s">
        <v>110</v>
      </c>
      <c r="F209" s="469">
        <v>8.0000000000000002E-3</v>
      </c>
      <c r="G209" s="470">
        <v>8.0000000000000002E-3</v>
      </c>
      <c r="H209" s="397" t="s">
        <v>107</v>
      </c>
      <c r="I209" s="473">
        <v>0.45</v>
      </c>
      <c r="J209" s="474">
        <v>0.45</v>
      </c>
      <c r="K209" s="177"/>
      <c r="L209" s="187"/>
      <c r="M209" s="178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90"/>
      <c r="AB209" s="190"/>
      <c r="AC209" s="242"/>
      <c r="AD209" s="189"/>
      <c r="AE209" s="242"/>
      <c r="AF209" s="189"/>
      <c r="AG209" s="158"/>
      <c r="AH209" s="189"/>
      <c r="AI209" s="189"/>
      <c r="AJ209" s="189"/>
      <c r="AQ209" s="11"/>
      <c r="AR209" s="11"/>
      <c r="AS209" s="11"/>
      <c r="AT209" s="11"/>
      <c r="AU209" s="11"/>
      <c r="AV209" s="11"/>
      <c r="AW209" s="11"/>
      <c r="AX209" s="11"/>
      <c r="AY209" s="11"/>
    </row>
    <row r="210" spans="2:51" ht="15.75" thickBot="1">
      <c r="B210" s="87"/>
      <c r="C210" s="179"/>
      <c r="D210" s="11"/>
      <c r="E210" s="643" t="s">
        <v>106</v>
      </c>
      <c r="F210" s="639">
        <v>190</v>
      </c>
      <c r="G210" s="762">
        <v>190</v>
      </c>
      <c r="H210" s="397" t="s">
        <v>106</v>
      </c>
      <c r="I210" s="473">
        <v>7.5</v>
      </c>
      <c r="J210" s="474">
        <v>7.5</v>
      </c>
      <c r="K210" s="203" t="s">
        <v>26</v>
      </c>
      <c r="L210" s="217"/>
      <c r="M210" s="199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90"/>
      <c r="AB210" s="189"/>
      <c r="AC210" s="198"/>
      <c r="AD210" s="189"/>
      <c r="AE210" s="242"/>
      <c r="AF210" s="189"/>
      <c r="AG210" s="158"/>
      <c r="AH210" s="189"/>
      <c r="AI210" s="189"/>
      <c r="AJ210" s="189"/>
      <c r="AQ210" s="11"/>
      <c r="AR210" s="11"/>
      <c r="AS210" s="11"/>
      <c r="AT210" s="11"/>
      <c r="AU210" s="11"/>
      <c r="AV210" s="11"/>
      <c r="AW210" s="11"/>
      <c r="AX210" s="11"/>
      <c r="AY210" s="11"/>
    </row>
    <row r="211" spans="2:51" ht="14.25" customHeight="1" thickBot="1">
      <c r="B211" s="87"/>
      <c r="C211" s="179"/>
      <c r="D211" s="11"/>
      <c r="E211" s="725"/>
      <c r="F211" s="714"/>
      <c r="G211" s="715"/>
      <c r="H211" s="761" t="s">
        <v>109</v>
      </c>
      <c r="I211" s="535">
        <v>0.44</v>
      </c>
      <c r="J211" s="536">
        <v>0.44</v>
      </c>
      <c r="K211" s="455" t="s">
        <v>154</v>
      </c>
      <c r="L211" s="318" t="s">
        <v>155</v>
      </c>
      <c r="M211" s="342" t="s">
        <v>156</v>
      </c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90"/>
      <c r="AB211" s="189"/>
      <c r="AC211" s="242"/>
      <c r="AD211" s="189"/>
      <c r="AE211" s="242"/>
      <c r="AF211" s="189"/>
      <c r="AG211" s="158"/>
      <c r="AH211" s="189"/>
      <c r="AI211" s="189"/>
      <c r="AJ211" s="189"/>
      <c r="AQ211" s="11"/>
      <c r="AR211" s="11"/>
      <c r="AS211" s="11"/>
      <c r="AT211" s="11"/>
      <c r="AU211" s="11"/>
      <c r="AV211" s="11"/>
      <c r="AW211" s="11"/>
      <c r="AX211" s="11"/>
      <c r="AY211" s="11"/>
    </row>
    <row r="212" spans="2:51" ht="13.5" customHeight="1">
      <c r="B212" s="87"/>
      <c r="C212" s="179"/>
      <c r="D212" s="11"/>
      <c r="E212" s="87"/>
      <c r="F212" s="11"/>
      <c r="G212" s="100"/>
      <c r="H212" s="772" t="s">
        <v>268</v>
      </c>
      <c r="I212" s="467">
        <v>30</v>
      </c>
      <c r="J212" s="773"/>
      <c r="K212" s="255" t="s">
        <v>146</v>
      </c>
      <c r="L212" s="272">
        <v>3.5</v>
      </c>
      <c r="M212" s="276">
        <v>3.5</v>
      </c>
      <c r="O212" s="11"/>
      <c r="P212" s="11"/>
      <c r="Q212" s="11"/>
      <c r="R212" s="11"/>
      <c r="S212" s="11"/>
      <c r="T212" s="11"/>
      <c r="U212" s="11"/>
      <c r="V212" s="189"/>
      <c r="W212" s="189"/>
      <c r="X212" s="189"/>
      <c r="Y212" s="189"/>
      <c r="Z212" s="11"/>
      <c r="AA212" s="190"/>
      <c r="AB212" s="174"/>
      <c r="AC212" s="329"/>
      <c r="AD212" s="285"/>
      <c r="AE212" s="189"/>
      <c r="AF212" s="189"/>
      <c r="AG212" s="158"/>
      <c r="AH212" s="327"/>
      <c r="AI212" s="174"/>
      <c r="AJ212" s="189"/>
      <c r="AQ212" s="11"/>
      <c r="AR212" s="11"/>
      <c r="AS212" s="11"/>
      <c r="AT212" s="11"/>
      <c r="AU212" s="11"/>
      <c r="AV212" s="11"/>
      <c r="AW212" s="11"/>
      <c r="AX212" s="11"/>
      <c r="AY212" s="11"/>
    </row>
    <row r="213" spans="2:51" ht="14.25" customHeight="1">
      <c r="B213" s="87"/>
      <c r="C213" s="179"/>
      <c r="D213" s="11"/>
      <c r="E213" s="87"/>
      <c r="F213" s="11"/>
      <c r="G213" s="100"/>
      <c r="H213" s="393" t="s">
        <v>303</v>
      </c>
      <c r="I213" s="524">
        <v>20.83</v>
      </c>
      <c r="J213" s="529">
        <v>20</v>
      </c>
      <c r="K213" s="523" t="s">
        <v>82</v>
      </c>
      <c r="L213" s="465">
        <v>200</v>
      </c>
      <c r="M213" s="468">
        <v>200</v>
      </c>
      <c r="O213" s="11"/>
      <c r="P213" s="11"/>
      <c r="Q213" s="11"/>
      <c r="R213" s="11"/>
      <c r="S213" s="11"/>
      <c r="T213" s="11"/>
      <c r="U213" s="11"/>
      <c r="V213" s="11"/>
      <c r="W213" s="189"/>
      <c r="X213" s="11"/>
      <c r="Y213" s="11"/>
      <c r="Z213" s="11"/>
      <c r="AA213" s="190"/>
      <c r="AB213" s="307"/>
      <c r="AC213" s="242"/>
      <c r="AD213" s="331"/>
      <c r="AE213" s="242"/>
      <c r="AF213" s="189"/>
      <c r="AG213" s="1026"/>
      <c r="AH213" s="189"/>
      <c r="AI213" s="186"/>
      <c r="AJ213" s="189"/>
      <c r="AQ213" s="11"/>
      <c r="AR213" s="11"/>
      <c r="AS213" s="11"/>
      <c r="AT213" s="11"/>
      <c r="AU213" s="11"/>
      <c r="AV213" s="11"/>
      <c r="AW213" s="11"/>
      <c r="AX213" s="11"/>
      <c r="AY213" s="11"/>
    </row>
    <row r="214" spans="2:51" ht="14.25" customHeight="1">
      <c r="B214" s="87"/>
      <c r="C214" s="179"/>
      <c r="D214" s="11"/>
      <c r="E214" s="87"/>
      <c r="F214" s="11"/>
      <c r="G214" s="100"/>
      <c r="H214" s="723" t="s">
        <v>69</v>
      </c>
      <c r="I214" s="467">
        <v>10</v>
      </c>
      <c r="J214" s="474">
        <v>10</v>
      </c>
      <c r="K214" s="523" t="s">
        <v>71</v>
      </c>
      <c r="L214" s="465">
        <v>13</v>
      </c>
      <c r="M214" s="468">
        <v>13</v>
      </c>
      <c r="O214" s="11"/>
      <c r="P214" s="11"/>
      <c r="Q214" s="11"/>
      <c r="R214" s="11"/>
      <c r="S214" s="11"/>
      <c r="T214" s="11"/>
      <c r="U214" s="11"/>
      <c r="V214" s="11"/>
      <c r="W214" s="7"/>
      <c r="X214" s="31"/>
      <c r="Y214" s="212"/>
      <c r="Z214" s="11"/>
      <c r="AA214" s="190"/>
      <c r="AB214" s="174"/>
      <c r="AC214" s="242"/>
      <c r="AD214" s="189"/>
      <c r="AE214" s="189"/>
      <c r="AF214" s="189"/>
      <c r="AG214" s="797"/>
      <c r="AH214" s="189"/>
      <c r="AI214" s="186"/>
      <c r="AJ214" s="189"/>
      <c r="AQ214" s="11"/>
      <c r="AR214" s="11"/>
      <c r="AS214" s="11"/>
      <c r="AT214" s="11"/>
      <c r="AU214" s="11"/>
      <c r="AV214" s="11"/>
      <c r="AW214" s="11"/>
      <c r="AX214" s="11"/>
      <c r="AY214" s="11"/>
    </row>
    <row r="215" spans="2:51" ht="15.75">
      <c r="B215" s="87"/>
      <c r="C215" s="179"/>
      <c r="D215" s="11"/>
      <c r="E215" s="87"/>
      <c r="F215" s="11"/>
      <c r="G215" s="100"/>
      <c r="H215" s="11"/>
      <c r="I215" s="11"/>
      <c r="J215" s="100"/>
      <c r="K215" s="724" t="s">
        <v>106</v>
      </c>
      <c r="L215" s="864">
        <v>10</v>
      </c>
      <c r="M215" s="1518"/>
      <c r="O215" s="11"/>
      <c r="P215" s="11"/>
      <c r="Q215" s="11"/>
      <c r="R215" s="11"/>
      <c r="S215" s="11"/>
      <c r="T215" s="11"/>
      <c r="U215" s="11"/>
      <c r="V215" s="11"/>
      <c r="W215" s="7"/>
      <c r="X215" s="31"/>
      <c r="Y215" s="212"/>
      <c r="Z215" s="11"/>
      <c r="AA215" s="190"/>
      <c r="AB215" s="174"/>
      <c r="AC215" s="242"/>
      <c r="AD215" s="189"/>
      <c r="AE215" s="242"/>
      <c r="AF215" s="189"/>
      <c r="AG215" s="158"/>
      <c r="AH215" s="189"/>
      <c r="AI215" s="186"/>
      <c r="AJ215" s="189"/>
      <c r="AQ215" s="11"/>
      <c r="AR215" s="11"/>
      <c r="AS215" s="11"/>
      <c r="AT215" s="11"/>
      <c r="AU215" s="11"/>
      <c r="AV215" s="11"/>
      <c r="AW215" s="11"/>
      <c r="AX215" s="11"/>
      <c r="AY215" s="11"/>
    </row>
    <row r="216" spans="2:51" ht="16.5" thickBot="1">
      <c r="B216" s="79"/>
      <c r="C216" s="379"/>
      <c r="D216" s="41"/>
      <c r="E216" s="79"/>
      <c r="F216" s="41"/>
      <c r="G216" s="103"/>
      <c r="H216" s="41"/>
      <c r="I216" s="41"/>
      <c r="J216" s="103"/>
      <c r="K216" s="79"/>
      <c r="L216" s="41"/>
      <c r="M216" s="103"/>
      <c r="O216" s="11"/>
      <c r="P216" s="11"/>
      <c r="Q216" s="11"/>
      <c r="R216" s="11"/>
      <c r="S216" s="11"/>
      <c r="T216" s="11"/>
      <c r="U216" s="11"/>
      <c r="V216" s="11"/>
      <c r="W216" s="7"/>
      <c r="X216" s="31"/>
      <c r="Y216" s="189"/>
      <c r="Z216" s="11"/>
      <c r="AA216" s="307"/>
      <c r="AB216" s="186"/>
      <c r="AC216" s="242"/>
      <c r="AD216" s="189"/>
      <c r="AE216" s="242"/>
      <c r="AF216" s="189"/>
      <c r="AG216" s="797"/>
      <c r="AH216" s="189"/>
      <c r="AI216" s="189"/>
      <c r="AJ216" s="189"/>
      <c r="AQ216" s="11"/>
      <c r="AR216" s="11"/>
      <c r="AS216" s="11"/>
      <c r="AT216" s="11"/>
      <c r="AU216" s="11"/>
      <c r="AV216" s="11"/>
      <c r="AW216" s="11"/>
      <c r="AX216" s="11"/>
      <c r="AY216" s="11"/>
    </row>
    <row r="217" spans="2:51" ht="12" customHeight="1">
      <c r="O217" s="11"/>
      <c r="P217" s="11"/>
      <c r="Q217" s="11"/>
      <c r="R217" s="11"/>
      <c r="S217" s="11"/>
      <c r="T217" s="11"/>
      <c r="U217" s="11"/>
      <c r="V217" s="11"/>
      <c r="W217" s="7"/>
      <c r="X217" s="31"/>
      <c r="Y217" s="189"/>
      <c r="Z217" s="11"/>
      <c r="AA217" s="174"/>
      <c r="AB217" s="174"/>
      <c r="AC217" s="189"/>
      <c r="AD217" s="189"/>
      <c r="AE217" s="242"/>
      <c r="AF217" s="189"/>
      <c r="AG217" s="797"/>
      <c r="AH217" s="189"/>
      <c r="AI217" s="174"/>
      <c r="AJ217" s="189"/>
      <c r="AQ217" s="11"/>
      <c r="AR217" s="11"/>
      <c r="AS217" s="11"/>
      <c r="AT217" s="11"/>
      <c r="AU217" s="11"/>
      <c r="AV217" s="11"/>
      <c r="AW217" s="11"/>
      <c r="AX217" s="11"/>
      <c r="AY217" s="11"/>
    </row>
    <row r="218" spans="2:51" ht="14.25" customHeight="1">
      <c r="C218" s="238"/>
      <c r="O218" s="11"/>
      <c r="P218" s="11"/>
      <c r="Q218" s="11"/>
      <c r="R218" s="11"/>
      <c r="S218" s="11"/>
      <c r="T218" s="11"/>
      <c r="U218" s="11"/>
      <c r="V218" s="11"/>
      <c r="W218" s="7"/>
      <c r="X218" s="31"/>
      <c r="Y218" s="189"/>
      <c r="Z218" s="11"/>
      <c r="AA218" s="174"/>
      <c r="AB218" s="331"/>
      <c r="AC218" s="189"/>
      <c r="AD218" s="189"/>
      <c r="AE218" s="174"/>
      <c r="AF218" s="174"/>
      <c r="AG218" s="797"/>
      <c r="AH218" s="189"/>
      <c r="AI218" s="186"/>
      <c r="AJ218" s="189"/>
      <c r="AQ218" s="11"/>
      <c r="AR218" s="11"/>
      <c r="AS218" s="11"/>
      <c r="AT218" s="11"/>
      <c r="AU218" s="11"/>
      <c r="AV218" s="11"/>
      <c r="AW218" s="11"/>
      <c r="AX218" s="11"/>
      <c r="AY218" s="11"/>
    </row>
    <row r="219" spans="2:51" ht="14.25" customHeight="1">
      <c r="C219" s="238"/>
      <c r="U219" s="11"/>
      <c r="V219" s="11"/>
      <c r="W219" s="66"/>
      <c r="X219" s="31"/>
      <c r="Y219" s="11"/>
      <c r="Z219" s="11"/>
      <c r="AA219" s="189"/>
      <c r="AB219" s="189"/>
      <c r="AC219" s="189"/>
      <c r="AD219" s="189"/>
      <c r="AE219" s="189"/>
      <c r="AF219" s="189"/>
      <c r="AG219" s="797"/>
      <c r="AH219" s="189"/>
      <c r="AI219" s="186"/>
      <c r="AJ219" s="189"/>
      <c r="AQ219" s="11"/>
      <c r="AR219" s="11"/>
      <c r="AS219" s="11"/>
      <c r="AT219" s="11"/>
      <c r="AU219" s="11"/>
      <c r="AV219" s="11"/>
      <c r="AW219" s="11"/>
      <c r="AX219" s="11"/>
      <c r="AY219" s="11"/>
    </row>
    <row r="220" spans="2:51">
      <c r="C220" s="238"/>
      <c r="H220" s="66"/>
      <c r="I220" s="156"/>
      <c r="J220" s="300"/>
      <c r="U220" s="11"/>
      <c r="V220" s="11"/>
      <c r="W220" s="11"/>
      <c r="X220" s="11"/>
      <c r="Y220" s="11"/>
      <c r="Z220" s="11"/>
      <c r="AA220" s="11"/>
      <c r="AI220" s="186"/>
      <c r="AJ220" s="11"/>
      <c r="AQ220" s="11"/>
      <c r="AR220" s="11"/>
      <c r="AS220" s="11"/>
      <c r="AT220" s="11"/>
      <c r="AU220" s="11"/>
      <c r="AV220" s="11"/>
      <c r="AW220" s="11"/>
      <c r="AX220" s="11"/>
      <c r="AY220" s="11"/>
    </row>
    <row r="221" spans="2:51">
      <c r="B221" s="206"/>
      <c r="C221" s="174"/>
      <c r="D221" s="170"/>
      <c r="E221" s="189"/>
      <c r="F221" s="189"/>
      <c r="G221" s="189"/>
      <c r="K221" s="174"/>
      <c r="L221" s="170"/>
      <c r="M221" s="287"/>
      <c r="U221" s="11"/>
      <c r="V221" s="11"/>
      <c r="W221" s="11"/>
      <c r="X221" s="11"/>
      <c r="Y221" s="11"/>
      <c r="Z221" s="11"/>
      <c r="AA221" s="11"/>
      <c r="AI221" s="186"/>
      <c r="AJ221" s="11"/>
      <c r="AQ221" s="11"/>
      <c r="AR221" s="11"/>
      <c r="AS221" s="11"/>
      <c r="AT221" s="11"/>
      <c r="AU221" s="11"/>
      <c r="AV221" s="11"/>
      <c r="AW221" s="11"/>
      <c r="AX221" s="11"/>
      <c r="AY221" s="11"/>
    </row>
    <row r="222" spans="2:51">
      <c r="C222" s="238"/>
      <c r="Z222" s="11"/>
      <c r="AA222" s="11"/>
      <c r="AI222" s="189"/>
      <c r="AJ222" s="11"/>
      <c r="AQ222" s="11"/>
      <c r="AR222" s="11"/>
      <c r="AS222" s="11"/>
      <c r="AT222" s="11"/>
      <c r="AU222" s="11"/>
      <c r="AV222" s="11"/>
      <c r="AW222" s="11"/>
      <c r="AX222" s="11"/>
      <c r="AY222" s="11"/>
    </row>
    <row r="223" spans="2:51">
      <c r="B223" s="189"/>
      <c r="C223" s="205"/>
      <c r="D223" s="189"/>
      <c r="E223" s="189"/>
      <c r="F223" s="189"/>
      <c r="G223" s="189"/>
      <c r="K223" s="189"/>
      <c r="L223" s="189"/>
      <c r="M223" s="189"/>
      <c r="Z223" s="11"/>
      <c r="AA223" s="11"/>
      <c r="AI223" s="189"/>
      <c r="AJ223" s="11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2:51">
      <c r="B224" s="189"/>
      <c r="C224" s="205"/>
      <c r="D224" s="189"/>
      <c r="E224" s="189"/>
      <c r="F224" s="189"/>
      <c r="G224" s="189"/>
      <c r="K224" s="189"/>
      <c r="L224" s="189"/>
      <c r="M224" s="189"/>
      <c r="Z224" s="11"/>
      <c r="AA224" s="482"/>
      <c r="AI224" s="206"/>
      <c r="AJ224" s="11"/>
      <c r="AQ224" s="11"/>
      <c r="AR224" s="11"/>
      <c r="AS224" s="11"/>
      <c r="AT224" s="11"/>
      <c r="AU224" s="11"/>
      <c r="AV224" s="11"/>
      <c r="AW224" s="11"/>
      <c r="AX224" s="11"/>
      <c r="AY224" s="11"/>
    </row>
    <row r="225" spans="2:51">
      <c r="B225" s="189"/>
      <c r="C225" s="205"/>
      <c r="D225" s="189"/>
      <c r="E225" s="189"/>
      <c r="F225" s="189"/>
      <c r="G225" s="189"/>
      <c r="K225" s="189"/>
      <c r="L225" s="189"/>
      <c r="M225" s="189"/>
      <c r="Z225" s="11"/>
      <c r="AA225" s="170"/>
      <c r="AI225" s="189"/>
      <c r="AJ225" s="11"/>
      <c r="AQ225" s="11"/>
      <c r="AR225" s="11"/>
      <c r="AS225" s="11"/>
      <c r="AT225" s="11"/>
      <c r="AU225" s="11"/>
      <c r="AV225" s="11"/>
      <c r="AW225" s="11"/>
      <c r="AX225" s="11"/>
      <c r="AY225" s="11"/>
    </row>
    <row r="226" spans="2:51" ht="15.75">
      <c r="B226" s="214"/>
      <c r="C226" s="189"/>
      <c r="D226" s="205"/>
      <c r="E226" s="332"/>
      <c r="F226" s="189"/>
      <c r="G226" s="189"/>
      <c r="K226" s="189"/>
      <c r="L226" s="189"/>
      <c r="M226" s="189"/>
      <c r="Z226" s="11"/>
      <c r="AA226" s="189"/>
      <c r="AI226" s="206"/>
      <c r="AJ226" s="11"/>
      <c r="AQ226" s="11"/>
      <c r="AR226" s="11"/>
      <c r="AS226" s="11"/>
      <c r="AT226" s="11"/>
      <c r="AU226" s="11"/>
      <c r="AV226" s="11"/>
      <c r="AW226" s="11"/>
      <c r="AX226" s="11"/>
      <c r="AY226" s="11"/>
    </row>
    <row r="227" spans="2:51">
      <c r="B227" s="189"/>
      <c r="C227" s="205"/>
      <c r="D227" s="189"/>
      <c r="E227" s="288"/>
      <c r="F227" s="189"/>
      <c r="G227" s="189"/>
      <c r="K227" s="189"/>
      <c r="L227" s="189"/>
      <c r="M227" s="189"/>
      <c r="Z227" s="11"/>
      <c r="AA227" s="189"/>
      <c r="AI227" s="189"/>
      <c r="AJ227" s="11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2:51">
      <c r="B228" s="189"/>
      <c r="C228" s="205"/>
      <c r="D228" s="189"/>
      <c r="E228" s="324"/>
      <c r="F228" s="325"/>
      <c r="G228" s="319"/>
      <c r="K228" s="189"/>
      <c r="L228" s="189"/>
      <c r="M228" s="189"/>
      <c r="Z228" s="11"/>
      <c r="AA228" s="189"/>
      <c r="AI228" s="189"/>
      <c r="AQ228" s="11"/>
      <c r="AR228" s="11"/>
      <c r="AS228" s="11"/>
      <c r="AT228" s="11"/>
      <c r="AU228" s="11"/>
      <c r="AV228" s="11"/>
      <c r="AW228" s="11"/>
      <c r="AX228" s="11"/>
      <c r="AY228" s="11"/>
    </row>
    <row r="229" spans="2:51">
      <c r="B229" s="189"/>
      <c r="C229" s="205"/>
      <c r="D229" s="189"/>
      <c r="E229" s="174"/>
      <c r="F229" s="170"/>
      <c r="G229" s="298"/>
      <c r="K229" s="189"/>
      <c r="L229" s="189"/>
      <c r="M229" s="189"/>
      <c r="Z229" s="11"/>
      <c r="AA229" s="189"/>
      <c r="AI229" s="148"/>
      <c r="AQ229" s="11"/>
      <c r="AR229" s="11"/>
      <c r="AS229" s="11"/>
      <c r="AT229" s="11"/>
      <c r="AU229" s="11"/>
      <c r="AV229" s="11"/>
      <c r="AW229" s="11"/>
      <c r="AX229" s="11"/>
      <c r="AY229" s="11"/>
    </row>
    <row r="230" spans="2:51">
      <c r="B230" s="189"/>
      <c r="C230" s="205"/>
      <c r="D230" s="189"/>
      <c r="E230" s="174"/>
      <c r="F230" s="170"/>
      <c r="G230" s="298"/>
      <c r="K230" s="189"/>
      <c r="L230" s="189"/>
      <c r="M230" s="189"/>
      <c r="Z230" s="11"/>
      <c r="AA230" s="189"/>
      <c r="AI230" s="148"/>
      <c r="AQ230" s="11"/>
      <c r="AR230" s="11"/>
      <c r="AS230" s="11"/>
      <c r="AT230" s="11"/>
      <c r="AU230" s="11"/>
      <c r="AV230" s="11"/>
      <c r="AW230" s="11"/>
      <c r="AX230" s="11"/>
      <c r="AY230" s="11"/>
    </row>
    <row r="231" spans="2:51">
      <c r="B231" s="189"/>
      <c r="C231" s="205"/>
      <c r="D231" s="189"/>
      <c r="E231" s="174"/>
      <c r="F231" s="170"/>
      <c r="G231" s="298"/>
      <c r="K231" s="189"/>
      <c r="L231" s="189"/>
      <c r="M231" s="189"/>
      <c r="Z231" s="11"/>
      <c r="AA231" s="189"/>
      <c r="AI231" s="148"/>
      <c r="AQ231" s="11"/>
      <c r="AR231" s="11"/>
      <c r="AS231" s="11"/>
      <c r="AT231" s="11"/>
      <c r="AU231" s="11"/>
      <c r="AV231" s="11"/>
      <c r="AW231" s="11"/>
      <c r="AX231" s="11"/>
      <c r="AY231" s="11"/>
    </row>
    <row r="232" spans="2:51">
      <c r="B232" s="189"/>
      <c r="C232" s="205"/>
      <c r="D232" s="189"/>
      <c r="E232" s="174"/>
      <c r="F232" s="170"/>
      <c r="G232" s="298"/>
      <c r="K232" s="189"/>
      <c r="L232" s="189"/>
      <c r="M232" s="189"/>
      <c r="Z232" s="189"/>
      <c r="AA232" s="189"/>
      <c r="AI232" s="148"/>
      <c r="AQ232" s="11"/>
      <c r="AR232" s="11"/>
      <c r="AS232" s="11"/>
      <c r="AT232" s="11"/>
      <c r="AU232" s="11"/>
      <c r="AV232" s="11"/>
      <c r="AW232" s="11"/>
      <c r="AX232" s="11"/>
      <c r="AY232" s="11"/>
    </row>
    <row r="233" spans="2:51">
      <c r="B233" s="189"/>
      <c r="C233" s="205"/>
      <c r="D233" s="189"/>
      <c r="E233" s="174"/>
      <c r="F233" s="690"/>
      <c r="G233" s="292"/>
      <c r="K233" s="189"/>
      <c r="L233" s="189"/>
      <c r="M233" s="189"/>
      <c r="Z233" s="189"/>
      <c r="AA233" s="189"/>
      <c r="AH233" s="206"/>
      <c r="AI233" s="174"/>
      <c r="AQ233" s="11"/>
      <c r="AR233" s="11"/>
      <c r="AS233" s="11"/>
      <c r="AT233" s="11"/>
      <c r="AU233" s="11"/>
      <c r="AV233" s="11"/>
      <c r="AW233" s="11"/>
      <c r="AX233" s="11"/>
      <c r="AY233" s="11"/>
    </row>
    <row r="234" spans="2:51">
      <c r="B234" s="189"/>
      <c r="C234" s="205"/>
      <c r="D234" s="189"/>
      <c r="E234" s="190"/>
      <c r="F234" s="193"/>
      <c r="G234" s="299"/>
      <c r="H234" s="189"/>
      <c r="I234" s="189"/>
      <c r="J234" s="189"/>
      <c r="K234" s="189"/>
      <c r="L234" s="189"/>
      <c r="M234" s="189"/>
      <c r="Z234" s="11"/>
      <c r="AA234" s="189"/>
      <c r="AH234" s="206"/>
      <c r="AI234" s="242"/>
      <c r="AQ234" s="11"/>
      <c r="AR234" s="11"/>
      <c r="AS234" s="11"/>
      <c r="AT234" s="11"/>
      <c r="AU234" s="11"/>
      <c r="AV234" s="11"/>
      <c r="AW234" s="11"/>
      <c r="AX234" s="11"/>
      <c r="AY234" s="11"/>
    </row>
    <row r="235" spans="2:51">
      <c r="B235" s="189"/>
      <c r="C235" s="205"/>
      <c r="D235" s="189"/>
      <c r="E235" s="190"/>
      <c r="F235" s="193"/>
      <c r="G235" s="299"/>
      <c r="H235" s="189"/>
      <c r="I235" s="189"/>
      <c r="J235" s="189"/>
      <c r="K235" s="189"/>
      <c r="L235" s="189"/>
      <c r="M235" s="189"/>
      <c r="Z235" s="11"/>
      <c r="AA235" s="189"/>
      <c r="AH235" s="11"/>
      <c r="AI235" s="189"/>
      <c r="AQ235" s="11"/>
      <c r="AR235" s="11"/>
      <c r="AS235" s="11"/>
      <c r="AT235" s="11"/>
      <c r="AU235" s="11"/>
      <c r="AV235" s="11"/>
      <c r="AW235" s="11"/>
      <c r="AX235" s="11"/>
      <c r="AY235" s="11"/>
    </row>
    <row r="236" spans="2:51">
      <c r="B236" s="189"/>
      <c r="C236" s="205"/>
      <c r="D236" s="189"/>
      <c r="E236" s="190"/>
      <c r="F236" s="191"/>
      <c r="G236" s="322"/>
      <c r="H236" s="189"/>
      <c r="I236" s="189"/>
      <c r="J236" s="189"/>
      <c r="K236" s="189"/>
      <c r="L236" s="189"/>
      <c r="M236" s="189"/>
      <c r="Z236" s="11"/>
      <c r="AA236" s="189"/>
      <c r="AH236" s="11"/>
      <c r="AI236" s="189"/>
      <c r="AQ236" s="11"/>
      <c r="AR236" s="11"/>
      <c r="AS236" s="11"/>
      <c r="AT236" s="11"/>
      <c r="AU236" s="11"/>
      <c r="AV236" s="11"/>
      <c r="AW236" s="11"/>
      <c r="AX236" s="11"/>
      <c r="AY236" s="11"/>
    </row>
    <row r="237" spans="2:51">
      <c r="B237" s="189"/>
      <c r="C237" s="205"/>
      <c r="D237" s="189"/>
      <c r="E237" s="174"/>
      <c r="F237" s="198"/>
      <c r="G237" s="289"/>
      <c r="H237" s="189"/>
      <c r="I237" s="189"/>
      <c r="J237" s="189"/>
      <c r="K237" s="174"/>
      <c r="L237" s="287"/>
      <c r="M237" s="658"/>
      <c r="U237" s="11"/>
      <c r="V237" s="11"/>
      <c r="W237" s="174"/>
      <c r="X237" s="170"/>
      <c r="Y237" s="212"/>
      <c r="Z237" s="11"/>
      <c r="AA237" s="189"/>
      <c r="AH237" s="11"/>
      <c r="AI237" s="189"/>
      <c r="AQ237" s="11"/>
      <c r="AR237" s="11"/>
      <c r="AS237" s="11"/>
      <c r="AT237" s="11"/>
      <c r="AU237" s="11"/>
      <c r="AV237" s="11"/>
      <c r="AW237" s="11"/>
      <c r="AX237" s="11"/>
      <c r="AY237" s="11"/>
    </row>
    <row r="238" spans="2:51" ht="15.75">
      <c r="B238" s="189"/>
      <c r="C238" s="205"/>
      <c r="D238" s="189"/>
      <c r="E238" s="174"/>
      <c r="F238" s="170"/>
      <c r="G238" s="254"/>
      <c r="H238" s="189"/>
      <c r="I238" s="189"/>
      <c r="J238" s="189"/>
      <c r="K238" s="174"/>
      <c r="L238" s="287"/>
      <c r="M238" s="298"/>
      <c r="U238" s="11"/>
      <c r="V238" s="11"/>
      <c r="W238" s="197"/>
      <c r="X238" s="201"/>
      <c r="Y238" s="212"/>
      <c r="Z238" s="11"/>
      <c r="AA238" s="317"/>
      <c r="AB238" s="189"/>
      <c r="AC238" s="189"/>
      <c r="AD238" s="189"/>
      <c r="AE238" s="189"/>
      <c r="AF238" s="189"/>
      <c r="AG238" s="189"/>
      <c r="AH238" s="189"/>
      <c r="AI238" s="189"/>
      <c r="AQ238" s="11"/>
      <c r="AR238" s="11"/>
      <c r="AS238" s="11"/>
      <c r="AT238" s="11"/>
      <c r="AU238" s="11"/>
      <c r="AV238" s="11"/>
      <c r="AW238" s="11"/>
      <c r="AX238" s="11"/>
      <c r="AY238" s="11"/>
    </row>
    <row r="239" spans="2:51">
      <c r="B239" s="189"/>
      <c r="C239" s="205"/>
      <c r="D239" s="189"/>
      <c r="E239" s="189"/>
      <c r="F239" s="189"/>
      <c r="G239" s="189"/>
      <c r="H239" s="189"/>
      <c r="I239" s="189"/>
      <c r="J239" s="189"/>
      <c r="K239" s="189"/>
      <c r="L239" s="189"/>
      <c r="M239" s="189"/>
      <c r="U239" s="11"/>
      <c r="V239" s="11"/>
      <c r="W239" s="197"/>
      <c r="X239" s="201"/>
      <c r="Y239" s="212"/>
      <c r="Z239" s="11"/>
      <c r="AA239" s="280"/>
      <c r="AB239" s="280"/>
      <c r="AC239" s="189"/>
      <c r="AD239" s="314"/>
      <c r="AE239" s="315"/>
      <c r="AF239" s="189"/>
      <c r="AG239" s="158"/>
      <c r="AH239" s="189"/>
      <c r="AI239" s="189"/>
      <c r="AQ239" s="11"/>
      <c r="AR239" s="11"/>
      <c r="AS239" s="11"/>
      <c r="AT239" s="11"/>
      <c r="AU239" s="11"/>
      <c r="AV239" s="11"/>
      <c r="AW239" s="11"/>
      <c r="AX239" s="11"/>
      <c r="AY239" s="11"/>
    </row>
    <row r="240" spans="2:51" ht="15.75">
      <c r="B240" s="211"/>
      <c r="C240" s="189"/>
      <c r="D240" s="205"/>
      <c r="E240" s="189"/>
      <c r="F240" s="189"/>
      <c r="G240" s="189"/>
      <c r="H240" s="189"/>
      <c r="I240" s="189"/>
      <c r="J240" s="189"/>
      <c r="K240" s="695"/>
      <c r="L240" s="189"/>
      <c r="M240" s="189"/>
      <c r="U240" s="11"/>
      <c r="V240" s="11"/>
      <c r="W240" s="197"/>
      <c r="X240" s="201"/>
      <c r="Y240" s="212"/>
      <c r="Z240" s="11"/>
      <c r="AA240" s="186"/>
      <c r="AB240" s="189"/>
      <c r="AC240" s="242"/>
      <c r="AD240" s="189"/>
      <c r="AE240" s="174"/>
      <c r="AF240" s="189"/>
      <c r="AG240" s="186"/>
      <c r="AH240" s="189"/>
      <c r="AI240" s="189"/>
      <c r="AQ240" s="11"/>
      <c r="AR240" s="11"/>
      <c r="AS240" s="11"/>
      <c r="AT240" s="11"/>
      <c r="AU240" s="11"/>
      <c r="AV240" s="11"/>
      <c r="AW240" s="11"/>
      <c r="AX240" s="11"/>
      <c r="AY240" s="11"/>
    </row>
    <row r="241" spans="2:51" ht="15.75">
      <c r="B241" s="189"/>
      <c r="C241" s="205"/>
      <c r="D241" s="189"/>
      <c r="E241" s="189"/>
      <c r="F241" s="189"/>
      <c r="G241" s="189"/>
      <c r="H241" s="189"/>
      <c r="I241" s="189"/>
      <c r="J241" s="189"/>
      <c r="K241" s="324"/>
      <c r="L241" s="325"/>
      <c r="M241" s="319"/>
      <c r="U241" s="11"/>
      <c r="V241" s="11"/>
      <c r="W241" s="7"/>
      <c r="X241" s="337"/>
      <c r="Y241" s="212"/>
      <c r="Z241" s="11"/>
      <c r="AA241" s="186"/>
      <c r="AB241" s="189"/>
      <c r="AC241" s="242"/>
      <c r="AD241" s="297"/>
      <c r="AE241" s="174"/>
      <c r="AF241" s="189"/>
      <c r="AG241" s="186"/>
      <c r="AH241" s="189"/>
      <c r="AI241" s="189"/>
      <c r="AQ241" s="11"/>
      <c r="AR241" s="11"/>
      <c r="AS241" s="11"/>
      <c r="AT241" s="11"/>
      <c r="AU241" s="11"/>
      <c r="AV241" s="11"/>
      <c r="AW241" s="11"/>
      <c r="AX241" s="11"/>
      <c r="AY241" s="11"/>
    </row>
    <row r="242" spans="2:51" ht="15.75">
      <c r="B242" s="416"/>
      <c r="C242" s="174"/>
      <c r="D242" s="170"/>
      <c r="E242" s="189"/>
      <c r="F242" s="189"/>
      <c r="G242" s="189"/>
      <c r="H242" s="189"/>
      <c r="I242" s="189"/>
      <c r="J242" s="189"/>
      <c r="K242" s="186"/>
      <c r="L242" s="696"/>
      <c r="M242" s="290"/>
      <c r="U242" s="11"/>
      <c r="V242" s="11"/>
      <c r="W242" s="7"/>
      <c r="X242" s="337"/>
      <c r="Y242" s="212"/>
      <c r="Z242" s="11"/>
      <c r="AA242" s="190"/>
      <c r="AB242" s="190"/>
      <c r="AC242" s="242"/>
      <c r="AD242" s="189"/>
      <c r="AE242" s="174"/>
      <c r="AF242" s="189"/>
      <c r="AG242" s="186"/>
      <c r="AH242" s="189"/>
      <c r="AI242" s="189"/>
      <c r="AQ242" s="11"/>
      <c r="AR242" s="11"/>
      <c r="AS242" s="11"/>
      <c r="AT242" s="11"/>
      <c r="AU242" s="11"/>
      <c r="AV242" s="11"/>
      <c r="AW242" s="11"/>
      <c r="AX242" s="11"/>
      <c r="AY242" s="11"/>
    </row>
    <row r="243" spans="2:51" ht="15.75">
      <c r="B243" s="208"/>
      <c r="C243" s="174"/>
      <c r="D243" s="170"/>
      <c r="E243" s="189"/>
      <c r="F243" s="189"/>
      <c r="G243" s="189"/>
      <c r="H243" s="189"/>
      <c r="I243" s="189"/>
      <c r="J243" s="189"/>
      <c r="K243" s="174"/>
      <c r="L243" s="170"/>
      <c r="M243" s="298"/>
      <c r="U243" s="11"/>
      <c r="V243" s="11"/>
      <c r="W243" s="7"/>
      <c r="X243" s="337"/>
      <c r="Y243" s="189"/>
      <c r="Z243" s="11"/>
      <c r="AA243" s="190"/>
      <c r="AB243" s="326"/>
      <c r="AC243" s="242"/>
      <c r="AD243" s="189"/>
      <c r="AE243" s="174"/>
      <c r="AF243" s="189"/>
      <c r="AG243" s="174"/>
      <c r="AH243" s="189"/>
      <c r="AI243" s="189"/>
      <c r="AQ243" s="11"/>
      <c r="AR243" s="11"/>
      <c r="AS243" s="11"/>
      <c r="AT243" s="11"/>
      <c r="AU243" s="11"/>
      <c r="AV243" s="11"/>
      <c r="AW243" s="11"/>
      <c r="AX243" s="11"/>
      <c r="AY243" s="11"/>
    </row>
    <row r="244" spans="2:51" ht="15.75">
      <c r="B244" s="189"/>
      <c r="C244" s="205"/>
      <c r="D244" s="189"/>
      <c r="E244" s="189"/>
      <c r="F244" s="189"/>
      <c r="G244" s="189"/>
      <c r="H244" s="189"/>
      <c r="I244" s="189"/>
      <c r="J244" s="189"/>
      <c r="K244" s="186"/>
      <c r="L244" s="188"/>
      <c r="M244" s="254"/>
      <c r="U244" s="11"/>
      <c r="V244" s="11"/>
      <c r="W244" s="7"/>
      <c r="X244" s="337"/>
      <c r="Y244" s="189"/>
      <c r="Z244" s="11"/>
      <c r="AA244" s="186"/>
      <c r="AB244" s="190"/>
      <c r="AC244" s="242"/>
      <c r="AD244" s="189"/>
      <c r="AE244" s="174"/>
      <c r="AF244" s="189"/>
      <c r="AG244" s="174"/>
      <c r="AH244" s="189"/>
      <c r="AI244" s="189"/>
      <c r="AQ244" s="11"/>
      <c r="AR244" s="11"/>
      <c r="AS244" s="11"/>
      <c r="AT244" s="11"/>
      <c r="AU244" s="11"/>
      <c r="AV244" s="11"/>
      <c r="AW244" s="11"/>
      <c r="AX244" s="11"/>
      <c r="AY244" s="11"/>
    </row>
    <row r="245" spans="2:51" ht="15.75">
      <c r="B245" s="209"/>
      <c r="C245" s="174"/>
      <c r="D245" s="170"/>
      <c r="E245" s="189"/>
      <c r="F245" s="189"/>
      <c r="G245" s="189"/>
      <c r="H245" s="189"/>
      <c r="I245" s="189"/>
      <c r="J245" s="189"/>
      <c r="K245" s="186"/>
      <c r="L245" s="188"/>
      <c r="M245" s="254"/>
      <c r="U245" s="11"/>
      <c r="V245" s="11"/>
      <c r="W245" s="7"/>
      <c r="X245" s="337"/>
      <c r="Y245" s="189"/>
      <c r="Z245" s="11"/>
      <c r="AA245" s="190"/>
      <c r="AB245" s="190"/>
      <c r="AC245" s="174"/>
      <c r="AD245" s="189"/>
      <c r="AE245" s="174"/>
      <c r="AF245" s="189"/>
      <c r="AG245" s="174"/>
      <c r="AH245" s="327"/>
      <c r="AI245" s="189"/>
      <c r="AQ245" s="11"/>
      <c r="AR245" s="11"/>
      <c r="AS245" s="11"/>
      <c r="AT245" s="11"/>
      <c r="AU245" s="11"/>
      <c r="AV245" s="11"/>
      <c r="AW245" s="11"/>
      <c r="AX245" s="11"/>
      <c r="AY245" s="11"/>
    </row>
    <row r="246" spans="2:51">
      <c r="B246" s="209"/>
      <c r="C246" s="174"/>
      <c r="D246" s="170"/>
      <c r="E246" s="189"/>
      <c r="F246" s="189"/>
      <c r="G246" s="189"/>
      <c r="H246" s="189"/>
      <c r="I246" s="189"/>
      <c r="J246" s="189"/>
      <c r="K246" s="186"/>
      <c r="L246" s="188"/>
      <c r="M246" s="254"/>
      <c r="U246" s="11"/>
      <c r="V246" s="11"/>
      <c r="W246" s="11"/>
      <c r="X246" s="189"/>
      <c r="Y246" s="189"/>
      <c r="Z246" s="11"/>
      <c r="AA246" s="190"/>
      <c r="AB246" s="190"/>
      <c r="AC246" s="242"/>
      <c r="AD246" s="189"/>
      <c r="AE246" s="174"/>
      <c r="AF246" s="189"/>
      <c r="AG246" s="174"/>
      <c r="AH246" s="327"/>
      <c r="AI246" s="189"/>
      <c r="AQ246" s="11"/>
      <c r="AR246" s="11"/>
      <c r="AS246" s="11"/>
      <c r="AT246" s="11"/>
      <c r="AU246" s="11"/>
      <c r="AV246" s="11"/>
      <c r="AW246" s="11"/>
      <c r="AX246" s="11"/>
      <c r="AY246" s="11"/>
    </row>
    <row r="247" spans="2:51">
      <c r="B247" s="189"/>
      <c r="C247" s="205"/>
      <c r="D247" s="189"/>
      <c r="E247" s="189"/>
      <c r="F247" s="189"/>
      <c r="G247" s="189"/>
      <c r="H247" s="189"/>
      <c r="I247" s="189"/>
      <c r="J247" s="189"/>
      <c r="K247" s="248"/>
      <c r="L247" s="189"/>
      <c r="M247" s="697"/>
      <c r="U247" s="11"/>
      <c r="V247" s="11"/>
      <c r="W247" s="189"/>
      <c r="X247" s="189"/>
      <c r="Y247" s="189"/>
      <c r="Z247" s="11"/>
      <c r="AA247" s="190"/>
      <c r="AB247" s="328"/>
      <c r="AC247" s="242"/>
      <c r="AD247" s="189"/>
      <c r="AE247" s="174"/>
      <c r="AF247" s="189"/>
      <c r="AG247" s="174"/>
      <c r="AH247" s="189"/>
      <c r="AI247" s="189"/>
      <c r="AQ247" s="11"/>
      <c r="AR247" s="11"/>
      <c r="AS247" s="11"/>
      <c r="AT247" s="11"/>
      <c r="AU247" s="11"/>
      <c r="AV247" s="11"/>
      <c r="AW247" s="11"/>
      <c r="AX247" s="11"/>
      <c r="AY247" s="11"/>
    </row>
    <row r="248" spans="2:51">
      <c r="B248" s="189"/>
      <c r="C248" s="205"/>
      <c r="D248" s="189"/>
      <c r="E248" s="189"/>
      <c r="F248" s="189"/>
      <c r="G248" s="189"/>
      <c r="H248" s="189"/>
      <c r="I248" s="189"/>
      <c r="J248" s="189"/>
      <c r="K248" s="324"/>
      <c r="L248" s="325"/>
      <c r="M248" s="319"/>
      <c r="U248" s="11"/>
      <c r="V248" s="11"/>
      <c r="W248" s="189"/>
      <c r="X248" s="189"/>
      <c r="Y248" s="189"/>
      <c r="Z248" s="11"/>
      <c r="AA248" s="190"/>
      <c r="AB248" s="328"/>
      <c r="AC248" s="198"/>
      <c r="AD248" s="189"/>
      <c r="AE248" s="174"/>
      <c r="AF248" s="189"/>
      <c r="AG248" s="174"/>
      <c r="AH248" s="189"/>
      <c r="AI248" s="189"/>
      <c r="AQ248" s="11"/>
      <c r="AR248" s="11"/>
      <c r="AS248" s="11"/>
      <c r="AT248" s="11"/>
      <c r="AU248" s="11"/>
      <c r="AV248" s="11"/>
      <c r="AW248" s="11"/>
      <c r="AX248" s="11"/>
      <c r="AY248" s="11"/>
    </row>
    <row r="249" spans="2:51">
      <c r="B249" s="189"/>
      <c r="C249" s="205"/>
      <c r="D249" s="189"/>
      <c r="E249" s="189"/>
      <c r="F249" s="189"/>
      <c r="G249" s="189"/>
      <c r="H249" s="189"/>
      <c r="I249" s="189"/>
      <c r="J249" s="189"/>
      <c r="K249" s="174"/>
      <c r="L249" s="188"/>
      <c r="M249" s="254"/>
      <c r="U249" s="11"/>
      <c r="V249" s="11"/>
      <c r="W249" s="189"/>
      <c r="X249" s="189"/>
      <c r="Y249" s="189"/>
      <c r="Z249" s="11"/>
      <c r="AA249" s="190"/>
      <c r="AB249" s="190"/>
      <c r="AC249" s="242"/>
      <c r="AD249" s="189"/>
      <c r="AE249" s="174"/>
      <c r="AF249" s="189"/>
      <c r="AG249" s="174"/>
      <c r="AH249" s="189"/>
      <c r="AI249" s="189"/>
      <c r="AQ249" s="11"/>
      <c r="AR249" s="11"/>
      <c r="AS249" s="11"/>
      <c r="AT249" s="11"/>
      <c r="AU249" s="11"/>
      <c r="AV249" s="11"/>
      <c r="AW249" s="11"/>
      <c r="AX249" s="11"/>
      <c r="AY249" s="11"/>
    </row>
    <row r="250" spans="2:51">
      <c r="B250" s="189"/>
      <c r="C250" s="205"/>
      <c r="D250" s="189"/>
      <c r="E250" s="189"/>
      <c r="F250" s="189"/>
      <c r="G250" s="189"/>
      <c r="H250" s="189"/>
      <c r="I250" s="189"/>
      <c r="J250" s="189"/>
      <c r="K250" s="189"/>
      <c r="L250" s="189"/>
      <c r="M250" s="189"/>
      <c r="U250" s="11"/>
      <c r="V250" s="11"/>
      <c r="W250" s="189"/>
      <c r="X250" s="189"/>
      <c r="Y250" s="189"/>
      <c r="Z250" s="11"/>
      <c r="AA250" s="190"/>
      <c r="AB250" s="174"/>
      <c r="AC250" s="329"/>
      <c r="AD250" s="327"/>
      <c r="AE250" s="174"/>
      <c r="AF250" s="189"/>
      <c r="AG250" s="174"/>
      <c r="AH250" s="189"/>
      <c r="AI250" s="189"/>
      <c r="AQ250" s="11"/>
      <c r="AR250" s="11"/>
      <c r="AS250" s="11"/>
      <c r="AT250" s="11"/>
      <c r="AU250" s="11"/>
      <c r="AV250" s="11"/>
      <c r="AW250" s="11"/>
      <c r="AX250" s="11"/>
      <c r="AY250" s="11"/>
    </row>
    <row r="251" spans="2:51">
      <c r="B251" s="189"/>
      <c r="C251" s="205"/>
      <c r="D251" s="189"/>
      <c r="E251" s="189"/>
      <c r="F251" s="189"/>
      <c r="G251" s="189"/>
      <c r="H251" s="189"/>
      <c r="I251" s="189"/>
      <c r="J251" s="189"/>
      <c r="K251" s="698"/>
      <c r="L251" s="293"/>
      <c r="M251" s="697"/>
      <c r="N251" s="190"/>
      <c r="O251" s="174"/>
      <c r="P251" s="242"/>
      <c r="Q251" s="189"/>
      <c r="R251" s="242"/>
      <c r="S251" s="189"/>
      <c r="T251" s="189"/>
      <c r="U251" s="189"/>
      <c r="V251" s="189"/>
      <c r="W251" s="189"/>
      <c r="X251" s="189"/>
      <c r="Y251" s="189"/>
      <c r="Z251" s="11"/>
      <c r="AA251" s="190"/>
      <c r="AB251" s="307"/>
      <c r="AC251" s="242"/>
      <c r="AD251" s="189"/>
      <c r="AE251" s="242"/>
      <c r="AF251" s="189"/>
      <c r="AG251" s="248"/>
      <c r="AH251" s="189"/>
      <c r="AI251" s="189"/>
      <c r="AQ251" s="11"/>
      <c r="AR251" s="11"/>
      <c r="AS251" s="11"/>
      <c r="AT251" s="11"/>
      <c r="AU251" s="11"/>
      <c r="AV251" s="11"/>
      <c r="AW251" s="11"/>
      <c r="AX251" s="11"/>
      <c r="AY251" s="11"/>
    </row>
    <row r="252" spans="2:51">
      <c r="B252" s="189"/>
      <c r="C252" s="205"/>
      <c r="D252" s="189"/>
      <c r="E252" s="189"/>
      <c r="F252" s="189"/>
      <c r="G252" s="189"/>
      <c r="H252" s="189"/>
      <c r="I252" s="189"/>
      <c r="J252" s="189"/>
      <c r="K252" s="324"/>
      <c r="L252" s="325"/>
      <c r="M252" s="319"/>
      <c r="N252" s="190"/>
      <c r="O252" s="174"/>
      <c r="P252" s="242"/>
      <c r="Q252" s="189"/>
      <c r="R252" s="242"/>
      <c r="S252" s="189"/>
      <c r="T252" s="189"/>
      <c r="U252" s="189"/>
      <c r="V252" s="189"/>
      <c r="W252" s="189"/>
      <c r="X252" s="189"/>
      <c r="Y252" s="189"/>
      <c r="Z252" s="11"/>
      <c r="AD252" s="11"/>
      <c r="AE252" s="11"/>
      <c r="AF252" s="11"/>
      <c r="AG252" s="11"/>
      <c r="AQ252" s="11"/>
      <c r="AR252" s="11"/>
      <c r="AS252" s="11"/>
      <c r="AT252" s="11"/>
      <c r="AU252" s="11"/>
      <c r="AV252" s="11"/>
      <c r="AW252" s="11"/>
      <c r="AX252" s="11"/>
      <c r="AY252" s="11"/>
    </row>
    <row r="253" spans="2:51">
      <c r="B253" s="189"/>
      <c r="C253" s="205"/>
      <c r="D253" s="189"/>
      <c r="E253" s="189"/>
      <c r="F253" s="189"/>
      <c r="G253" s="189"/>
      <c r="H253" s="189"/>
      <c r="I253" s="189"/>
      <c r="J253" s="189"/>
      <c r="K253" s="174"/>
      <c r="L253" s="170"/>
      <c r="M253" s="298"/>
      <c r="N253" s="307"/>
      <c r="O253" s="186"/>
      <c r="P253" s="174"/>
      <c r="Q253" s="327"/>
      <c r="R253" s="242"/>
      <c r="S253" s="189"/>
      <c r="T253" s="189"/>
      <c r="U253" s="189"/>
      <c r="V253" s="189"/>
      <c r="W253" s="189"/>
      <c r="X253" s="189"/>
      <c r="Y253" s="189"/>
      <c r="Z253" s="11"/>
      <c r="AD253" s="11"/>
      <c r="AE253" s="11"/>
      <c r="AF253" s="11"/>
      <c r="AG253" s="11"/>
      <c r="AQ253" s="11"/>
      <c r="AR253" s="11"/>
      <c r="AS253" s="11"/>
      <c r="AT253" s="11"/>
      <c r="AU253" s="11"/>
      <c r="AV253" s="11"/>
      <c r="AW253" s="11"/>
      <c r="AX253" s="11"/>
      <c r="AY253" s="11"/>
    </row>
    <row r="254" spans="2:51">
      <c r="B254" s="189"/>
      <c r="C254" s="205"/>
      <c r="D254" s="189"/>
      <c r="E254" s="189"/>
      <c r="F254" s="189"/>
      <c r="G254" s="189"/>
      <c r="H254" s="189"/>
      <c r="I254" s="189"/>
      <c r="J254" s="189"/>
      <c r="K254" s="174"/>
      <c r="L254" s="170"/>
      <c r="M254" s="298"/>
      <c r="N254" s="174"/>
      <c r="O254" s="174"/>
      <c r="P254" s="189"/>
      <c r="Q254" s="189"/>
      <c r="R254" s="242"/>
      <c r="S254" s="330"/>
      <c r="T254" s="189"/>
      <c r="U254" s="189"/>
      <c r="V254" s="189"/>
      <c r="W254" s="189"/>
      <c r="X254" s="189"/>
      <c r="Y254" s="189"/>
      <c r="Z254" s="11"/>
      <c r="AD254" s="11"/>
      <c r="AE254" s="11"/>
      <c r="AF254" s="11"/>
      <c r="AG254" s="11"/>
      <c r="AQ254" s="11"/>
      <c r="AR254" s="11"/>
      <c r="AS254" s="11"/>
      <c r="AT254" s="11"/>
      <c r="AU254" s="11"/>
      <c r="AV254" s="11"/>
      <c r="AW254" s="11"/>
      <c r="AX254" s="11"/>
      <c r="AY254" s="11"/>
    </row>
    <row r="255" spans="2:51">
      <c r="B255" s="189"/>
      <c r="C255" s="205"/>
      <c r="D255" s="189"/>
      <c r="E255" s="189"/>
      <c r="F255" s="189"/>
      <c r="G255" s="189"/>
      <c r="H255" s="189"/>
      <c r="I255" s="189"/>
      <c r="J255" s="189"/>
      <c r="K255" s="174"/>
      <c r="L255" s="170"/>
      <c r="M255" s="699"/>
      <c r="N255" s="174"/>
      <c r="O255" s="331"/>
      <c r="P255" s="189"/>
      <c r="Q255" s="189"/>
      <c r="R255" s="174"/>
      <c r="S255" s="189"/>
      <c r="T255" s="189"/>
      <c r="U255" s="189"/>
      <c r="V255" s="189"/>
      <c r="W255" s="189"/>
      <c r="X255" s="189"/>
      <c r="Y255" s="189"/>
      <c r="Z255" s="11"/>
      <c r="AD255" s="11"/>
      <c r="AE255" s="11"/>
      <c r="AF255" s="11"/>
      <c r="AG255" s="11"/>
      <c r="AQ255" s="11"/>
      <c r="AR255" s="11"/>
      <c r="AS255" s="11"/>
      <c r="AT255" s="11"/>
      <c r="AU255" s="11"/>
      <c r="AV255" s="11"/>
      <c r="AW255" s="11"/>
      <c r="AX255" s="11"/>
      <c r="AY255" s="11"/>
    </row>
    <row r="256" spans="2:51" ht="15.75">
      <c r="B256" s="189"/>
      <c r="C256" s="205"/>
      <c r="D256" s="189"/>
      <c r="E256" s="189"/>
      <c r="F256" s="189"/>
      <c r="G256" s="189"/>
      <c r="H256" s="189"/>
      <c r="I256" s="189"/>
      <c r="J256" s="189"/>
      <c r="K256" s="189"/>
      <c r="L256" s="189"/>
      <c r="M256" s="189"/>
      <c r="N256" s="317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1"/>
      <c r="AD256" s="11"/>
      <c r="AE256" s="11"/>
      <c r="AF256" s="11"/>
      <c r="AG256" s="11"/>
      <c r="AQ256" s="11"/>
      <c r="AR256" s="11"/>
      <c r="AS256" s="11"/>
      <c r="AT256" s="11"/>
      <c r="AU256" s="11"/>
      <c r="AV256" s="11"/>
      <c r="AW256" s="11"/>
      <c r="AX256" s="11"/>
      <c r="AY256" s="11"/>
    </row>
    <row r="257" spans="2:51">
      <c r="B257" s="691"/>
      <c r="C257" s="205"/>
      <c r="D257" s="189"/>
      <c r="E257" s="189"/>
      <c r="F257" s="189"/>
      <c r="G257" s="189"/>
      <c r="H257" s="189"/>
      <c r="I257" s="189"/>
      <c r="J257" s="189"/>
      <c r="K257" s="189"/>
      <c r="L257" s="189"/>
      <c r="M257" s="189"/>
      <c r="N257" s="280"/>
      <c r="O257" s="280"/>
      <c r="P257" s="189"/>
      <c r="Q257" s="314"/>
      <c r="R257" s="315"/>
      <c r="S257" s="189"/>
      <c r="T257" s="158"/>
      <c r="U257" s="189"/>
      <c r="V257" s="189"/>
      <c r="W257" s="189"/>
      <c r="X257" s="189"/>
      <c r="Y257" s="189"/>
      <c r="Z257" s="11"/>
      <c r="AD257" s="11"/>
      <c r="AE257" s="11"/>
      <c r="AF257" s="11"/>
      <c r="AG257" s="11"/>
      <c r="AQ257" s="11"/>
      <c r="AR257" s="11"/>
      <c r="AS257" s="11"/>
      <c r="AT257" s="11"/>
      <c r="AU257" s="11"/>
      <c r="AV257" s="11"/>
      <c r="AW257" s="11"/>
      <c r="AX257" s="11"/>
      <c r="AY257" s="11"/>
    </row>
    <row r="258" spans="2:51">
      <c r="B258" s="189"/>
      <c r="C258" s="205"/>
      <c r="D258" s="189"/>
      <c r="E258" s="189"/>
      <c r="F258" s="189"/>
      <c r="G258" s="189"/>
      <c r="H258" s="189"/>
      <c r="I258" s="189"/>
      <c r="J258" s="189"/>
      <c r="K258" s="189"/>
      <c r="L258" s="189"/>
      <c r="M258" s="189"/>
      <c r="N258" s="186"/>
      <c r="O258" s="189"/>
      <c r="P258" s="242"/>
      <c r="Q258" s="189"/>
      <c r="R258" s="174"/>
      <c r="S258" s="189"/>
      <c r="T258" s="186"/>
      <c r="U258" s="189"/>
      <c r="V258" s="189"/>
      <c r="W258" s="189"/>
      <c r="X258" s="189"/>
      <c r="Y258" s="189"/>
      <c r="Z258" s="11"/>
      <c r="AD258" s="11"/>
      <c r="AE258" s="11"/>
      <c r="AF258" s="11"/>
      <c r="AG258" s="11"/>
      <c r="AQ258" s="11"/>
      <c r="AR258" s="11"/>
      <c r="AS258" s="11"/>
      <c r="AT258" s="11"/>
      <c r="AU258" s="11"/>
      <c r="AV258" s="11"/>
      <c r="AW258" s="11"/>
      <c r="AX258" s="11"/>
      <c r="AY258" s="11"/>
    </row>
    <row r="259" spans="2:51">
      <c r="B259" s="189"/>
      <c r="C259" s="205"/>
      <c r="D259" s="189"/>
      <c r="E259" s="692"/>
      <c r="F259" s="189"/>
      <c r="G259" s="189"/>
      <c r="H259" s="291"/>
      <c r="I259" s="189"/>
      <c r="J259" s="189"/>
      <c r="K259" s="189"/>
      <c r="L259" s="189"/>
      <c r="M259" s="189"/>
      <c r="N259" s="186"/>
      <c r="O259" s="189"/>
      <c r="P259" s="242"/>
      <c r="Q259" s="297"/>
      <c r="R259" s="174"/>
      <c r="S259" s="189"/>
      <c r="T259" s="186"/>
      <c r="U259" s="189"/>
      <c r="V259" s="189"/>
      <c r="W259" s="189"/>
      <c r="X259" s="189"/>
      <c r="Y259" s="189"/>
      <c r="Z259" s="11"/>
      <c r="AD259" s="11"/>
      <c r="AE259" s="11"/>
      <c r="AF259" s="11"/>
      <c r="AG259" s="11"/>
      <c r="AQ259" s="11"/>
      <c r="AR259" s="11"/>
      <c r="AS259" s="11"/>
      <c r="AT259" s="11"/>
      <c r="AU259" s="11"/>
      <c r="AV259" s="11"/>
      <c r="AW259" s="11"/>
      <c r="AX259" s="11"/>
      <c r="AY259" s="11"/>
    </row>
    <row r="260" spans="2:51">
      <c r="B260" s="208"/>
      <c r="C260" s="174"/>
      <c r="D260" s="170"/>
      <c r="E260" s="692"/>
      <c r="F260" s="189"/>
      <c r="G260" s="189"/>
      <c r="H260" s="174"/>
      <c r="I260" s="170"/>
      <c r="J260" s="298"/>
      <c r="K260" s="189"/>
      <c r="L260" s="189"/>
      <c r="M260" s="189"/>
      <c r="N260" s="190"/>
      <c r="O260" s="190"/>
      <c r="P260" s="242"/>
      <c r="Q260" s="189"/>
      <c r="R260" s="174"/>
      <c r="S260" s="189"/>
      <c r="T260" s="186"/>
      <c r="U260" s="189"/>
      <c r="V260" s="189"/>
      <c r="W260" s="189"/>
      <c r="X260" s="189"/>
      <c r="Y260" s="189"/>
      <c r="Z260" s="11"/>
      <c r="AD260" s="11"/>
      <c r="AE260" s="11"/>
      <c r="AF260" s="11"/>
      <c r="AG260" s="11"/>
      <c r="AQ260" s="11"/>
      <c r="AR260" s="11"/>
      <c r="AS260" s="11"/>
      <c r="AT260" s="11"/>
      <c r="AU260" s="11"/>
      <c r="AV260" s="11"/>
      <c r="AW260" s="11"/>
      <c r="AX260" s="11"/>
      <c r="AY260" s="11"/>
    </row>
    <row r="261" spans="2:51">
      <c r="B261" s="206"/>
      <c r="C261" s="174"/>
      <c r="D261" s="170"/>
      <c r="E261" s="324"/>
      <c r="F261" s="325"/>
      <c r="G261" s="319"/>
      <c r="H261" s="174"/>
      <c r="I261" s="170"/>
      <c r="J261" s="298"/>
      <c r="K261" s="189"/>
      <c r="L261" s="189"/>
      <c r="M261" s="189"/>
      <c r="N261" s="190"/>
      <c r="O261" s="328"/>
      <c r="P261" s="242"/>
      <c r="Q261" s="189"/>
      <c r="R261" s="174"/>
      <c r="S261" s="189"/>
      <c r="T261" s="186"/>
      <c r="U261" s="189"/>
      <c r="V261" s="189"/>
      <c r="W261" s="189"/>
      <c r="X261" s="189"/>
      <c r="Y261" s="189"/>
      <c r="Z261" s="11"/>
      <c r="AD261" s="11"/>
      <c r="AE261" s="11"/>
      <c r="AF261" s="11"/>
      <c r="AG261" s="11"/>
      <c r="AQ261" s="11"/>
      <c r="AR261" s="11"/>
      <c r="AS261" s="11"/>
      <c r="AT261" s="11"/>
      <c r="AU261" s="11"/>
      <c r="AV261" s="11"/>
      <c r="AW261" s="11"/>
      <c r="AX261" s="11"/>
      <c r="AY261" s="11"/>
    </row>
    <row r="262" spans="2:51">
      <c r="B262" s="189"/>
      <c r="C262" s="205"/>
      <c r="D262" s="189"/>
      <c r="E262" s="174"/>
      <c r="F262" s="198"/>
      <c r="G262" s="289"/>
      <c r="H262" s="174"/>
      <c r="I262" s="170"/>
      <c r="J262" s="298"/>
      <c r="K262" s="189"/>
      <c r="L262" s="189"/>
      <c r="M262" s="189"/>
      <c r="N262" s="186"/>
      <c r="O262" s="190"/>
      <c r="P262" s="242"/>
      <c r="Q262" s="189"/>
      <c r="R262" s="174"/>
      <c r="S262" s="189"/>
      <c r="T262" s="186"/>
      <c r="U262" s="189"/>
      <c r="V262" s="189"/>
      <c r="W262" s="189"/>
      <c r="X262" s="189"/>
      <c r="Y262" s="189"/>
      <c r="Z262" s="11"/>
      <c r="AD262" s="11"/>
      <c r="AE262" s="11"/>
      <c r="AF262" s="11"/>
      <c r="AG262" s="11"/>
      <c r="AQ262" s="11"/>
      <c r="AR262" s="11"/>
      <c r="AS262" s="11"/>
      <c r="AT262" s="11"/>
      <c r="AU262" s="11"/>
      <c r="AV262" s="11"/>
      <c r="AW262" s="11"/>
      <c r="AX262" s="11"/>
      <c r="AY262" s="11"/>
    </row>
    <row r="263" spans="2:51" ht="15.75">
      <c r="B263" s="213"/>
      <c r="C263" s="174"/>
      <c r="D263" s="170"/>
      <c r="E263" s="693"/>
      <c r="F263" s="201"/>
      <c r="G263" s="292"/>
      <c r="H263" s="174"/>
      <c r="I263" s="170"/>
      <c r="J263" s="298"/>
      <c r="K263" s="189"/>
      <c r="L263" s="189"/>
      <c r="M263" s="189"/>
      <c r="N263" s="190"/>
      <c r="O263" s="190"/>
      <c r="P263" s="174"/>
      <c r="Q263" s="189"/>
      <c r="R263" s="174"/>
      <c r="S263" s="189"/>
      <c r="T263" s="174"/>
      <c r="U263" s="189"/>
      <c r="V263" s="189"/>
      <c r="W263" s="189"/>
      <c r="X263" s="189"/>
      <c r="Y263" s="189"/>
      <c r="Z263" s="11"/>
      <c r="AD263" s="11"/>
      <c r="AE263" s="11"/>
      <c r="AF263" s="11"/>
      <c r="AG263" s="11"/>
      <c r="AQ263" s="11"/>
      <c r="AR263" s="11"/>
      <c r="AS263" s="11"/>
      <c r="AT263" s="11"/>
      <c r="AU263" s="11"/>
      <c r="AV263" s="11"/>
      <c r="AW263" s="11"/>
      <c r="AX263" s="11"/>
      <c r="AY263" s="11"/>
    </row>
    <row r="264" spans="2:51">
      <c r="B264" s="223"/>
      <c r="C264" s="174"/>
      <c r="D264" s="188"/>
      <c r="E264" s="174"/>
      <c r="F264" s="170"/>
      <c r="G264" s="298"/>
      <c r="H264" s="189"/>
      <c r="I264" s="189"/>
      <c r="J264" s="189"/>
      <c r="K264" s="189"/>
      <c r="L264" s="189"/>
      <c r="M264" s="189"/>
      <c r="N264" s="190"/>
      <c r="O264" s="335"/>
      <c r="P264" s="242"/>
      <c r="Q264" s="189"/>
      <c r="R264" s="174"/>
      <c r="S264" s="331"/>
      <c r="T264" s="174"/>
      <c r="U264" s="189"/>
      <c r="V264" s="189"/>
      <c r="W264" s="189"/>
      <c r="X264" s="189"/>
      <c r="Y264" s="189"/>
      <c r="Z264" s="11"/>
      <c r="AD264" s="11"/>
      <c r="AE264" s="11"/>
      <c r="AF264" s="11"/>
      <c r="AG264" s="11"/>
      <c r="AQ264" s="11"/>
      <c r="AR264" s="11"/>
      <c r="AS264" s="11"/>
      <c r="AT264" s="11"/>
      <c r="AU264" s="11"/>
      <c r="AV264" s="11"/>
      <c r="AW264" s="11"/>
      <c r="AX264" s="11"/>
      <c r="AY264" s="11"/>
    </row>
    <row r="265" spans="2:51">
      <c r="B265" s="189"/>
      <c r="C265" s="201"/>
      <c r="D265" s="189"/>
      <c r="E265" s="174"/>
      <c r="F265" s="170"/>
      <c r="G265" s="298"/>
      <c r="H265" s="189"/>
      <c r="I265" s="189"/>
      <c r="J265" s="189"/>
      <c r="K265" s="189"/>
      <c r="L265" s="189"/>
      <c r="M265" s="189"/>
      <c r="N265" s="190"/>
      <c r="O265" s="328"/>
      <c r="P265" s="242"/>
      <c r="Q265" s="189"/>
      <c r="R265" s="174"/>
      <c r="S265" s="189"/>
      <c r="T265" s="174"/>
      <c r="U265" s="189"/>
      <c r="V265" s="189"/>
      <c r="W265" s="189"/>
      <c r="X265" s="189"/>
      <c r="Y265" s="189"/>
      <c r="Z265" s="11"/>
      <c r="AD265" s="11"/>
      <c r="AE265" s="11"/>
      <c r="AF265" s="11"/>
      <c r="AG265" s="11"/>
      <c r="AQ265" s="11"/>
      <c r="AR265" s="11"/>
      <c r="AS265" s="11"/>
      <c r="AT265" s="11"/>
      <c r="AU265" s="11"/>
      <c r="AV265" s="11"/>
      <c r="AW265" s="11"/>
      <c r="AX265" s="11"/>
      <c r="AY265" s="11"/>
    </row>
    <row r="266" spans="2:51">
      <c r="B266" s="206"/>
      <c r="C266" s="174"/>
      <c r="D266" s="170"/>
      <c r="E266" s="174"/>
      <c r="F266" s="170"/>
      <c r="G266" s="298"/>
      <c r="H266" s="189"/>
      <c r="I266" s="189"/>
      <c r="J266" s="189"/>
      <c r="K266" s="189"/>
      <c r="L266" s="189"/>
      <c r="M266" s="189"/>
      <c r="N266" s="190"/>
      <c r="O266" s="328"/>
      <c r="P266" s="198"/>
      <c r="Q266" s="189"/>
      <c r="R266" s="174"/>
      <c r="S266" s="189"/>
      <c r="T266" s="174"/>
      <c r="U266" s="189"/>
      <c r="V266" s="189"/>
      <c r="W266" s="189"/>
      <c r="X266" s="189"/>
      <c r="Y266" s="189"/>
      <c r="Z266" s="11"/>
      <c r="AD266" s="11"/>
      <c r="AE266" s="11"/>
      <c r="AF266" s="11"/>
      <c r="AG266" s="11"/>
      <c r="AQ266" s="11"/>
      <c r="AR266" s="11"/>
      <c r="AS266" s="11"/>
      <c r="AT266" s="11"/>
      <c r="AU266" s="11"/>
      <c r="AV266" s="11"/>
      <c r="AW266" s="11"/>
      <c r="AX266" s="11"/>
      <c r="AY266" s="11"/>
    </row>
    <row r="267" spans="2:51">
      <c r="B267" s="348"/>
      <c r="C267" s="174"/>
      <c r="D267" s="170"/>
      <c r="E267" s="190"/>
      <c r="F267" s="193"/>
      <c r="G267" s="299"/>
      <c r="H267" s="189"/>
      <c r="I267" s="189"/>
      <c r="J267" s="189"/>
      <c r="K267" s="189"/>
      <c r="L267" s="189"/>
      <c r="M267" s="189"/>
      <c r="N267" s="190"/>
      <c r="O267" s="190"/>
      <c r="P267" s="242"/>
      <c r="Q267" s="189"/>
      <c r="R267" s="174"/>
      <c r="S267" s="189"/>
      <c r="T267" s="174"/>
      <c r="U267" s="189"/>
      <c r="V267" s="189"/>
      <c r="W267" s="189"/>
      <c r="X267" s="189"/>
      <c r="Y267" s="189"/>
      <c r="Z267" s="11"/>
      <c r="AD267" s="11"/>
      <c r="AE267" s="11"/>
      <c r="AF267" s="11"/>
      <c r="AG267" s="11"/>
      <c r="AQ267" s="11"/>
      <c r="AR267" s="11"/>
      <c r="AS267" s="11"/>
      <c r="AT267" s="11"/>
      <c r="AU267" s="11"/>
      <c r="AV267" s="11"/>
      <c r="AW267" s="11"/>
      <c r="AX267" s="11"/>
      <c r="AY267" s="11"/>
    </row>
    <row r="268" spans="2:51">
      <c r="B268" s="208"/>
      <c r="C268" s="174"/>
      <c r="D268" s="170"/>
      <c r="E268" s="189"/>
      <c r="F268" s="189"/>
      <c r="G268" s="189"/>
      <c r="H268" s="189"/>
      <c r="I268" s="189"/>
      <c r="J268" s="189"/>
      <c r="K268" s="189"/>
      <c r="L268" s="189"/>
      <c r="M268" s="189"/>
      <c r="N268" s="190"/>
      <c r="O268" s="174"/>
      <c r="P268" s="329"/>
      <c r="Q268" s="189"/>
      <c r="R268" s="174"/>
      <c r="S268" s="189"/>
      <c r="T268" s="174"/>
      <c r="U268" s="189"/>
      <c r="V268" s="189"/>
      <c r="W268" s="189"/>
      <c r="X268" s="189"/>
      <c r="Y268" s="189"/>
      <c r="Z268" s="11"/>
      <c r="AD268" s="11"/>
      <c r="AE268" s="11"/>
      <c r="AF268" s="11"/>
      <c r="AG268" s="11"/>
      <c r="AQ268" s="11"/>
      <c r="AR268" s="11"/>
      <c r="AS268" s="11"/>
      <c r="AT268" s="11"/>
      <c r="AU268" s="11"/>
      <c r="AV268" s="11"/>
      <c r="AW268" s="11"/>
      <c r="AX268" s="11"/>
      <c r="AY268" s="11"/>
    </row>
    <row r="269" spans="2:51">
      <c r="B269" s="218"/>
      <c r="C269" s="201"/>
      <c r="D269" s="188"/>
      <c r="E269" s="692"/>
      <c r="F269" s="280"/>
      <c r="G269" s="280"/>
      <c r="H269" s="189"/>
      <c r="I269" s="189"/>
      <c r="J269" s="189"/>
      <c r="K269" s="189"/>
      <c r="L269" s="189"/>
      <c r="M269" s="189"/>
      <c r="N269" s="190"/>
      <c r="O269" s="307"/>
      <c r="P269" s="242"/>
      <c r="Q269" s="331"/>
      <c r="R269" s="242"/>
      <c r="S269" s="189"/>
      <c r="T269" s="174"/>
      <c r="U269" s="189"/>
      <c r="V269" s="189"/>
      <c r="W269" s="189"/>
      <c r="X269" s="189"/>
      <c r="Y269" s="189"/>
      <c r="AD269" s="11"/>
      <c r="AE269" s="11"/>
      <c r="AF269" s="11"/>
      <c r="AG269" s="11"/>
      <c r="AQ269" s="11"/>
      <c r="AR269" s="11"/>
      <c r="AS269" s="11"/>
      <c r="AT269" s="11"/>
      <c r="AU269" s="11"/>
      <c r="AV269" s="11"/>
      <c r="AW269" s="11"/>
      <c r="AX269" s="11"/>
      <c r="AY269" s="11"/>
    </row>
    <row r="270" spans="2:51">
      <c r="B270" s="207"/>
      <c r="C270" s="174"/>
      <c r="D270" s="170"/>
      <c r="E270" s="293"/>
      <c r="F270" s="189"/>
      <c r="G270" s="189"/>
      <c r="H270" s="189"/>
      <c r="I270" s="189"/>
      <c r="J270" s="189"/>
      <c r="K270" s="293"/>
      <c r="L270" s="189"/>
      <c r="M270" s="189"/>
      <c r="N270" s="190"/>
      <c r="O270" s="174"/>
      <c r="P270" s="242"/>
      <c r="Q270" s="189"/>
      <c r="R270" s="242"/>
      <c r="S270" s="189"/>
      <c r="T270" s="174"/>
      <c r="U270" s="189"/>
      <c r="V270" s="189"/>
      <c r="W270" s="189"/>
      <c r="X270" s="189"/>
      <c r="Y270" s="189"/>
      <c r="AD270" s="11"/>
      <c r="AE270" s="11"/>
      <c r="AF270" s="11"/>
      <c r="AG270" s="11"/>
      <c r="AQ270" s="11"/>
      <c r="AR270" s="11"/>
      <c r="AS270" s="11"/>
      <c r="AT270" s="11"/>
      <c r="AU270" s="11"/>
      <c r="AV270" s="11"/>
      <c r="AW270" s="11"/>
      <c r="AX270" s="11"/>
      <c r="AY270" s="11"/>
    </row>
    <row r="271" spans="2:51" ht="12" customHeight="1">
      <c r="B271" s="349"/>
      <c r="C271" s="174"/>
      <c r="D271" s="170"/>
      <c r="E271" s="324"/>
      <c r="F271" s="325"/>
      <c r="G271" s="319"/>
      <c r="H271" s="189"/>
      <c r="I271" s="189"/>
      <c r="J271" s="189"/>
      <c r="K271" s="186"/>
      <c r="L271" s="188"/>
      <c r="M271" s="254"/>
      <c r="N271" s="190"/>
      <c r="O271" s="174"/>
      <c r="P271" s="242"/>
      <c r="Q271" s="189"/>
      <c r="R271" s="242"/>
      <c r="S271" s="189"/>
      <c r="T271" s="248"/>
      <c r="U271" s="189"/>
      <c r="V271" s="189"/>
      <c r="W271" s="189"/>
      <c r="X271" s="189"/>
      <c r="Y271" s="189"/>
      <c r="AD271" s="11"/>
      <c r="AE271" s="11"/>
      <c r="AF271" s="11"/>
      <c r="AG271" s="11"/>
      <c r="AQ271" s="11"/>
      <c r="AR271" s="11"/>
      <c r="AS271" s="11"/>
      <c r="AT271" s="11"/>
      <c r="AU271" s="11"/>
      <c r="AV271" s="11"/>
      <c r="AW271" s="11"/>
      <c r="AX271" s="11"/>
      <c r="AY271" s="11"/>
    </row>
    <row r="272" spans="2:51" ht="11.25" customHeight="1">
      <c r="B272" s="189"/>
      <c r="C272" s="189"/>
      <c r="D272" s="189"/>
      <c r="E272" s="174"/>
      <c r="F272" s="201"/>
      <c r="G272" s="292"/>
      <c r="H272" s="189"/>
      <c r="I272" s="189"/>
      <c r="J272" s="189"/>
      <c r="K272" s="174"/>
      <c r="L272" s="188"/>
      <c r="M272" s="254"/>
      <c r="N272" s="307"/>
      <c r="O272" s="186"/>
      <c r="P272" s="174"/>
      <c r="Q272" s="327"/>
      <c r="R272" s="242"/>
      <c r="S272" s="189"/>
      <c r="T272" s="189"/>
      <c r="U272" s="189"/>
      <c r="V272" s="189"/>
      <c r="W272" s="189"/>
      <c r="X272" s="189"/>
      <c r="Y272" s="189"/>
      <c r="AD272" s="11"/>
      <c r="AE272" s="11"/>
      <c r="AF272" s="11"/>
      <c r="AG272" s="11"/>
      <c r="AQ272" s="11"/>
      <c r="AR272" s="11"/>
      <c r="AS272" s="11"/>
      <c r="AT272" s="11"/>
      <c r="AU272" s="11"/>
      <c r="AV272" s="11"/>
      <c r="AW272" s="11"/>
      <c r="AX272" s="11"/>
      <c r="AY272" s="11"/>
    </row>
    <row r="273" spans="2:51" ht="12" customHeight="1">
      <c r="B273" s="206"/>
      <c r="C273" s="197"/>
      <c r="D273" s="197"/>
      <c r="E273" s="174"/>
      <c r="F273" s="192"/>
      <c r="G273" s="694"/>
      <c r="H273" s="189"/>
      <c r="I273" s="189"/>
      <c r="J273" s="189"/>
      <c r="K273" s="174"/>
      <c r="L273" s="170"/>
      <c r="M273" s="298"/>
      <c r="N273" s="174"/>
      <c r="O273" s="174"/>
      <c r="P273" s="189"/>
      <c r="Q273" s="189"/>
      <c r="R273" s="242"/>
      <c r="S273" s="186"/>
      <c r="T273" s="174"/>
      <c r="U273" s="189"/>
      <c r="V273" s="189"/>
      <c r="W273" s="189"/>
      <c r="X273" s="189"/>
      <c r="Y273" s="189"/>
      <c r="AD273" s="11"/>
      <c r="AE273" s="11"/>
      <c r="AF273" s="11"/>
      <c r="AG273" s="11"/>
      <c r="AQ273" s="11"/>
      <c r="AR273" s="11"/>
      <c r="AS273" s="11"/>
      <c r="AT273" s="11"/>
      <c r="AU273" s="11"/>
      <c r="AV273" s="11"/>
      <c r="AW273" s="11"/>
      <c r="AX273" s="11"/>
      <c r="AY273" s="11"/>
    </row>
    <row r="274" spans="2:51">
      <c r="B274" s="206"/>
      <c r="C274" s="174"/>
      <c r="D274" s="170"/>
      <c r="E274" s="174"/>
      <c r="F274" s="170"/>
      <c r="G274" s="298"/>
      <c r="H274" s="189"/>
      <c r="I274" s="189"/>
      <c r="J274" s="189"/>
      <c r="K274" s="186"/>
      <c r="L274" s="188"/>
      <c r="M274" s="188"/>
      <c r="N274" s="174"/>
      <c r="O274" s="331"/>
      <c r="P274" s="189"/>
      <c r="Q274" s="189"/>
      <c r="R274" s="174"/>
      <c r="S274" s="174"/>
      <c r="T274" s="189"/>
      <c r="U274" s="189"/>
      <c r="V274" s="189"/>
      <c r="W274" s="189"/>
      <c r="X274" s="189"/>
      <c r="Y274" s="189"/>
      <c r="AD274" s="11"/>
      <c r="AE274" s="11"/>
      <c r="AF274" s="11"/>
      <c r="AG274" s="11"/>
      <c r="AQ274" s="11"/>
      <c r="AR274" s="11"/>
      <c r="AS274" s="11"/>
      <c r="AT274" s="11"/>
      <c r="AU274" s="11"/>
      <c r="AV274" s="11"/>
      <c r="AW274" s="11"/>
      <c r="AX274" s="11"/>
      <c r="AY274" s="11"/>
    </row>
    <row r="275" spans="2:51">
      <c r="B275" s="189"/>
      <c r="C275" s="205"/>
      <c r="D275" s="189"/>
      <c r="E275" s="186"/>
      <c r="F275" s="188"/>
      <c r="G275" s="254"/>
      <c r="H275" s="189"/>
      <c r="I275" s="189"/>
      <c r="J275" s="189"/>
      <c r="K275" s="174"/>
      <c r="L275" s="188"/>
      <c r="M275" s="254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AD275" s="11"/>
      <c r="AE275" s="11"/>
      <c r="AF275" s="11"/>
      <c r="AG275" s="11"/>
      <c r="AQ275" s="11"/>
      <c r="AR275" s="11"/>
      <c r="AS275" s="11"/>
      <c r="AT275" s="11"/>
      <c r="AU275" s="11"/>
      <c r="AV275" s="11"/>
      <c r="AW275" s="11"/>
      <c r="AX275" s="11"/>
      <c r="AY275" s="11"/>
    </row>
    <row r="276" spans="2:51">
      <c r="B276" s="189"/>
      <c r="C276" s="205"/>
      <c r="D276" s="189"/>
      <c r="E276" s="174"/>
      <c r="F276" s="170"/>
      <c r="G276" s="298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AD276" s="11"/>
      <c r="AE276" s="11"/>
      <c r="AF276" s="11"/>
      <c r="AG276" s="11"/>
      <c r="AQ276" s="11"/>
      <c r="AR276" s="11"/>
      <c r="AS276" s="11"/>
      <c r="AT276" s="11"/>
      <c r="AU276" s="11"/>
      <c r="AV276" s="11"/>
      <c r="AW276" s="11"/>
      <c r="AX276" s="11"/>
      <c r="AY276" s="11"/>
    </row>
    <row r="277" spans="2:51">
      <c r="B277" s="189"/>
      <c r="C277" s="205"/>
      <c r="D277" s="189"/>
      <c r="E277" s="174"/>
      <c r="F277" s="188"/>
      <c r="G277" s="254"/>
      <c r="H277" s="189"/>
      <c r="I277" s="189"/>
      <c r="J277" s="189"/>
      <c r="K277" s="189"/>
      <c r="L277" s="189"/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AD277" s="11"/>
      <c r="AE277" s="11"/>
      <c r="AF277" s="11"/>
      <c r="AG277" s="11"/>
      <c r="AQ277" s="11"/>
      <c r="AR277" s="11"/>
      <c r="AS277" s="11"/>
      <c r="AT277" s="11"/>
      <c r="AU277" s="11"/>
      <c r="AV277" s="11"/>
      <c r="AW277" s="11"/>
      <c r="AX277" s="11"/>
      <c r="AY277" s="11"/>
    </row>
    <row r="278" spans="2:51">
      <c r="B278" s="189"/>
      <c r="C278" s="205"/>
      <c r="D278" s="189"/>
      <c r="E278" s="174"/>
      <c r="F278" s="170"/>
      <c r="G278" s="298"/>
      <c r="H278" s="189"/>
      <c r="I278" s="189"/>
      <c r="J278" s="189"/>
      <c r="K278" s="332"/>
      <c r="L278" s="189"/>
      <c r="M278" s="186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AD278" s="11"/>
      <c r="AE278" s="11"/>
      <c r="AF278" s="11"/>
      <c r="AG278" s="11"/>
      <c r="AQ278" s="11"/>
      <c r="AR278" s="11"/>
      <c r="AS278" s="11"/>
      <c r="AT278" s="11"/>
      <c r="AU278" s="11"/>
      <c r="AV278" s="11"/>
      <c r="AW278" s="11"/>
      <c r="AX278" s="11"/>
      <c r="AY278" s="11"/>
    </row>
    <row r="279" spans="2:51" ht="15.75">
      <c r="B279" s="213"/>
      <c r="C279" s="189"/>
      <c r="D279" s="189"/>
      <c r="E279" s="190"/>
      <c r="F279" s="193"/>
      <c r="G279" s="299"/>
      <c r="H279" s="189"/>
      <c r="I279" s="189"/>
      <c r="J279" s="189"/>
      <c r="K279" s="324"/>
      <c r="L279" s="325"/>
      <c r="M279" s="319"/>
      <c r="N279" s="189"/>
      <c r="AD279" s="11"/>
      <c r="AE279" s="11"/>
      <c r="AF279" s="11"/>
      <c r="AG279" s="11"/>
      <c r="AQ279" s="11"/>
      <c r="AR279" s="11"/>
      <c r="AS279" s="11"/>
      <c r="AT279" s="11"/>
      <c r="AU279" s="11"/>
      <c r="AV279" s="11"/>
      <c r="AW279" s="11"/>
      <c r="AX279" s="11"/>
      <c r="AY279" s="11"/>
    </row>
    <row r="280" spans="2:51">
      <c r="B280" s="189"/>
      <c r="C280" s="205"/>
      <c r="D280" s="189"/>
      <c r="E280" s="190"/>
      <c r="F280" s="191"/>
      <c r="G280" s="322"/>
      <c r="H280" s="189"/>
      <c r="I280" s="189"/>
      <c r="J280" s="189"/>
      <c r="K280" s="174"/>
      <c r="L280" s="198"/>
      <c r="M280" s="289"/>
      <c r="N280" s="189"/>
      <c r="AD280" s="11"/>
      <c r="AE280" s="11"/>
      <c r="AF280" s="11"/>
      <c r="AG280" s="11"/>
      <c r="AQ280" s="11"/>
      <c r="AR280" s="11"/>
      <c r="AS280" s="11"/>
      <c r="AT280" s="11"/>
      <c r="AU280" s="11"/>
      <c r="AV280" s="11"/>
      <c r="AW280" s="11"/>
      <c r="AX280" s="11"/>
      <c r="AY280" s="11"/>
    </row>
    <row r="281" spans="2:51">
      <c r="B281" s="207"/>
      <c r="C281" s="174"/>
      <c r="D281" s="170"/>
      <c r="E281" s="174"/>
      <c r="F281" s="170"/>
      <c r="G281" s="298"/>
      <c r="H281" s="189"/>
      <c r="I281" s="189"/>
      <c r="J281" s="189"/>
      <c r="K281" s="174"/>
      <c r="L281" s="198"/>
      <c r="M281" s="289"/>
      <c r="N281" s="189"/>
      <c r="AD281" s="11"/>
      <c r="AE281" s="11"/>
      <c r="AF281" s="11"/>
      <c r="AG281" s="11"/>
      <c r="AQ281" s="11"/>
      <c r="AR281" s="11"/>
      <c r="AS281" s="11"/>
      <c r="AT281" s="11"/>
      <c r="AU281" s="11"/>
      <c r="AV281" s="11"/>
      <c r="AW281" s="11"/>
      <c r="AX281" s="11"/>
      <c r="AY281" s="11"/>
    </row>
    <row r="282" spans="2:51">
      <c r="B282" s="207"/>
      <c r="C282" s="174"/>
      <c r="D282" s="170"/>
      <c r="E282" s="174"/>
      <c r="F282" s="170"/>
      <c r="G282" s="254"/>
      <c r="H282" s="189"/>
      <c r="I282" s="189"/>
      <c r="J282" s="189"/>
      <c r="K282" s="174"/>
      <c r="L282" s="198"/>
      <c r="M282" s="289"/>
      <c r="N282" s="189"/>
      <c r="AD282" s="11"/>
      <c r="AE282" s="11"/>
      <c r="AF282" s="11"/>
      <c r="AG282" s="11"/>
      <c r="AQ282" s="11"/>
      <c r="AR282" s="11"/>
      <c r="AS282" s="11"/>
      <c r="AT282" s="11"/>
      <c r="AU282" s="11"/>
      <c r="AV282" s="11"/>
      <c r="AW282" s="11"/>
      <c r="AX282" s="11"/>
      <c r="AY282" s="11"/>
    </row>
    <row r="283" spans="2:51">
      <c r="B283" s="206"/>
      <c r="C283" s="174"/>
      <c r="D283" s="189"/>
      <c r="E283" s="189"/>
      <c r="F283" s="189"/>
      <c r="G283" s="189"/>
      <c r="H283" s="189"/>
      <c r="I283" s="189"/>
      <c r="J283" s="189"/>
      <c r="K283" s="186"/>
      <c r="L283" s="188"/>
      <c r="M283" s="254"/>
      <c r="N283" s="189"/>
      <c r="AD283" s="11"/>
      <c r="AE283" s="11"/>
      <c r="AF283" s="11"/>
      <c r="AG283" s="11"/>
      <c r="AQ283" s="11"/>
      <c r="AR283" s="11"/>
      <c r="AS283" s="11"/>
      <c r="AT283" s="11"/>
      <c r="AU283" s="11"/>
      <c r="AV283" s="11"/>
      <c r="AW283" s="11"/>
      <c r="AX283" s="11"/>
      <c r="AY283" s="11"/>
    </row>
    <row r="284" spans="2:51">
      <c r="B284" s="206"/>
      <c r="C284" s="174"/>
      <c r="D284" s="188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AD284" s="11"/>
      <c r="AE284" s="11"/>
      <c r="AF284" s="11"/>
      <c r="AG284" s="11"/>
      <c r="AQ284" s="11"/>
      <c r="AR284" s="11"/>
      <c r="AS284" s="11"/>
      <c r="AT284" s="11"/>
      <c r="AU284" s="11"/>
      <c r="AV284" s="11"/>
      <c r="AW284" s="11"/>
      <c r="AX284" s="11"/>
      <c r="AY284" s="11"/>
    </row>
    <row r="285" spans="2:51">
      <c r="B285" s="206"/>
      <c r="C285" s="174"/>
      <c r="D285" s="170"/>
      <c r="E285" s="189"/>
      <c r="F285" s="189"/>
      <c r="G285" s="189"/>
      <c r="H285" s="247"/>
      <c r="I285" s="334"/>
      <c r="J285" s="254"/>
      <c r="K285" s="174"/>
      <c r="L285" s="198"/>
      <c r="M285" s="289"/>
      <c r="N285" s="189"/>
      <c r="AD285" s="11"/>
      <c r="AE285" s="11"/>
      <c r="AF285" s="11"/>
      <c r="AG285" s="11"/>
      <c r="AQ285" s="11"/>
      <c r="AR285" s="11"/>
      <c r="AS285" s="11"/>
      <c r="AT285" s="11"/>
      <c r="AU285" s="11"/>
      <c r="AV285" s="11"/>
      <c r="AW285" s="11"/>
      <c r="AX285" s="11"/>
      <c r="AY285" s="11"/>
    </row>
    <row r="286" spans="2:51">
      <c r="B286" s="206"/>
      <c r="C286" s="174"/>
      <c r="D286" s="170"/>
      <c r="E286" s="174"/>
      <c r="F286" s="201"/>
      <c r="G286" s="292"/>
      <c r="H286" s="174"/>
      <c r="I286" s="170"/>
      <c r="J286" s="298"/>
      <c r="K286" s="174"/>
      <c r="L286" s="198"/>
      <c r="M286" s="289"/>
      <c r="N286" s="189"/>
      <c r="AD286" s="11"/>
      <c r="AE286" s="11"/>
      <c r="AF286" s="11"/>
      <c r="AG286" s="11"/>
      <c r="AQ286" s="11"/>
      <c r="AR286" s="11"/>
      <c r="AS286" s="11"/>
      <c r="AT286" s="11"/>
      <c r="AU286" s="11"/>
      <c r="AV286" s="11"/>
      <c r="AW286" s="11"/>
      <c r="AX286" s="11"/>
      <c r="AY286" s="11"/>
    </row>
    <row r="287" spans="2:51">
      <c r="B287" s="210"/>
      <c r="C287" s="174"/>
      <c r="D287" s="170"/>
      <c r="E287" s="174"/>
      <c r="F287" s="201"/>
      <c r="G287" s="292"/>
      <c r="H287" s="174"/>
      <c r="I287" s="170"/>
      <c r="J287" s="298"/>
      <c r="K287" s="190"/>
      <c r="L287" s="191"/>
      <c r="M287" s="292"/>
      <c r="N287" s="189"/>
      <c r="AD287" s="11"/>
      <c r="AE287" s="11"/>
      <c r="AF287" s="11"/>
      <c r="AG287" s="11"/>
      <c r="AQ287" s="11"/>
      <c r="AR287" s="11"/>
      <c r="AS287" s="11"/>
      <c r="AT287" s="11"/>
      <c r="AU287" s="11"/>
      <c r="AV287" s="11"/>
      <c r="AW287" s="11"/>
      <c r="AX287" s="11"/>
      <c r="AY287" s="11"/>
    </row>
    <row r="288" spans="2:51">
      <c r="B288" s="189"/>
      <c r="C288" s="205"/>
      <c r="D288" s="189"/>
      <c r="E288" s="174"/>
      <c r="F288" s="201"/>
      <c r="G288" s="292"/>
      <c r="H288" s="174"/>
      <c r="I288" s="334"/>
      <c r="J288" s="254"/>
      <c r="K288" s="174"/>
      <c r="L288" s="201"/>
      <c r="M288" s="292"/>
      <c r="N288" s="189"/>
      <c r="AD288" s="11"/>
      <c r="AE288" s="11"/>
      <c r="AF288" s="11"/>
      <c r="AG288" s="11"/>
      <c r="AQ288" s="11"/>
      <c r="AR288" s="11"/>
      <c r="AS288" s="11"/>
      <c r="AT288" s="11"/>
      <c r="AU288" s="11"/>
      <c r="AV288" s="11"/>
      <c r="AW288" s="11"/>
      <c r="AX288" s="11"/>
      <c r="AY288" s="11"/>
    </row>
    <row r="289" spans="2:51" ht="15.75">
      <c r="B289" s="213"/>
      <c r="C289" s="189"/>
      <c r="D289" s="189"/>
      <c r="E289" s="174"/>
      <c r="F289" s="201"/>
      <c r="G289" s="292"/>
      <c r="H289" s="208"/>
      <c r="I289" s="334"/>
      <c r="J289" s="254"/>
      <c r="K289" s="243"/>
      <c r="L289" s="189"/>
      <c r="M289" s="189"/>
      <c r="N289" s="189"/>
      <c r="AD289" s="11"/>
      <c r="AE289" s="11"/>
      <c r="AF289" s="11"/>
      <c r="AG289" s="11"/>
      <c r="AQ289" s="11"/>
      <c r="AR289" s="11"/>
      <c r="AS289" s="11"/>
      <c r="AT289" s="11"/>
      <c r="AU289" s="11"/>
      <c r="AV289" s="11"/>
      <c r="AW289" s="11"/>
      <c r="AX289" s="11"/>
      <c r="AY289" s="11"/>
    </row>
    <row r="290" spans="2:51">
      <c r="B290" s="189"/>
      <c r="C290" s="205"/>
      <c r="D290" s="189"/>
      <c r="E290" s="174"/>
      <c r="F290" s="170"/>
      <c r="G290" s="298"/>
      <c r="H290" s="189"/>
      <c r="I290" s="189"/>
      <c r="J290" s="189"/>
      <c r="K290" s="174"/>
      <c r="L290" s="170"/>
      <c r="M290" s="298"/>
      <c r="N290" s="189"/>
      <c r="AD290" s="11"/>
      <c r="AE290" s="11"/>
      <c r="AF290" s="11"/>
      <c r="AG290" s="11"/>
      <c r="AQ290" s="11"/>
      <c r="AR290" s="11"/>
      <c r="AS290" s="11"/>
      <c r="AT290" s="11"/>
      <c r="AU290" s="11"/>
      <c r="AV290" s="11"/>
      <c r="AW290" s="11"/>
      <c r="AX290" s="11"/>
      <c r="AY290" s="11"/>
    </row>
    <row r="291" spans="2:51">
      <c r="B291" s="189"/>
      <c r="C291" s="205"/>
      <c r="D291" s="189"/>
      <c r="E291" s="190"/>
      <c r="F291" s="193"/>
      <c r="G291" s="299"/>
      <c r="H291" s="189"/>
      <c r="I291" s="189"/>
      <c r="J291" s="189"/>
      <c r="K291" s="174"/>
      <c r="L291" s="170"/>
      <c r="M291" s="298"/>
      <c r="N291" s="189"/>
      <c r="AD291" s="11"/>
      <c r="AE291" s="11"/>
      <c r="AF291" s="11"/>
      <c r="AG291" s="11"/>
      <c r="AQ291" s="11"/>
      <c r="AR291" s="11"/>
      <c r="AS291" s="11"/>
      <c r="AT291" s="11"/>
      <c r="AU291" s="11"/>
      <c r="AV291" s="11"/>
      <c r="AW291" s="11"/>
      <c r="AX291" s="11"/>
      <c r="AY291" s="11"/>
    </row>
    <row r="292" spans="2:51">
      <c r="B292" s="189"/>
      <c r="C292" s="205"/>
      <c r="D292" s="189"/>
      <c r="E292" s="190"/>
      <c r="F292" s="191"/>
      <c r="G292" s="322"/>
      <c r="H292" s="189"/>
      <c r="I292" s="189"/>
      <c r="J292" s="189"/>
      <c r="K292" s="174"/>
      <c r="L292" s="170"/>
      <c r="M292" s="298"/>
      <c r="N292" s="189"/>
      <c r="AD292" s="11"/>
      <c r="AE292" s="11"/>
      <c r="AF292" s="11"/>
      <c r="AG292" s="11"/>
      <c r="AQ292" s="11"/>
      <c r="AR292" s="11"/>
      <c r="AS292" s="11"/>
      <c r="AT292" s="11"/>
      <c r="AU292" s="11"/>
      <c r="AV292" s="11"/>
      <c r="AW292" s="11"/>
      <c r="AX292" s="11"/>
      <c r="AY292" s="11"/>
    </row>
    <row r="293" spans="2:51">
      <c r="B293" s="189"/>
      <c r="C293" s="205"/>
      <c r="D293" s="189"/>
      <c r="E293" s="174"/>
      <c r="F293" s="198"/>
      <c r="G293" s="289"/>
      <c r="H293" s="189"/>
      <c r="I293" s="189"/>
      <c r="J293" s="189"/>
      <c r="K293" s="174"/>
      <c r="L293" s="188"/>
      <c r="M293" s="254"/>
      <c r="N293" s="189"/>
      <c r="AD293" s="11"/>
      <c r="AE293" s="11"/>
      <c r="AF293" s="11"/>
      <c r="AG293" s="11"/>
      <c r="AQ293" s="11"/>
      <c r="AR293" s="11"/>
      <c r="AS293" s="11"/>
      <c r="AT293" s="11"/>
      <c r="AU293" s="11"/>
      <c r="AV293" s="11"/>
      <c r="AW293" s="11"/>
      <c r="AX293" s="11"/>
      <c r="AY293" s="11"/>
    </row>
    <row r="294" spans="2:51">
      <c r="B294" s="189"/>
      <c r="C294" s="205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AD294" s="11"/>
      <c r="AE294" s="11"/>
      <c r="AF294" s="11"/>
      <c r="AG294" s="11"/>
      <c r="AQ294" s="11"/>
      <c r="AR294" s="11"/>
      <c r="AS294" s="11"/>
      <c r="AT294" s="11"/>
      <c r="AU294" s="11"/>
      <c r="AV294" s="11"/>
      <c r="AW294" s="11"/>
      <c r="AX294" s="11"/>
      <c r="AY294" s="11"/>
    </row>
    <row r="295" spans="2:51">
      <c r="B295" s="189"/>
      <c r="C295" s="205"/>
      <c r="D295" s="189"/>
      <c r="E295" s="189"/>
      <c r="F295" s="189"/>
      <c r="G295" s="189"/>
      <c r="H295" s="189"/>
      <c r="I295" s="189"/>
      <c r="J295" s="189"/>
      <c r="K295" s="189"/>
      <c r="L295" s="189"/>
      <c r="M295" s="189"/>
      <c r="N295" s="189"/>
      <c r="AD295" s="11"/>
      <c r="AE295" s="11"/>
      <c r="AF295" s="11"/>
      <c r="AG295" s="11"/>
      <c r="AQ295" s="11"/>
      <c r="AR295" s="11"/>
      <c r="AS295" s="11"/>
      <c r="AT295" s="11"/>
      <c r="AU295" s="11"/>
      <c r="AV295" s="11"/>
      <c r="AW295" s="11"/>
      <c r="AX295" s="11"/>
      <c r="AY295" s="11"/>
    </row>
    <row r="296" spans="2:51">
      <c r="B296" s="189"/>
      <c r="C296" s="205"/>
      <c r="D296" s="189"/>
      <c r="E296" s="189"/>
      <c r="F296" s="189"/>
      <c r="G296" s="189"/>
      <c r="H296" s="189"/>
      <c r="I296" s="189"/>
      <c r="J296" s="189"/>
      <c r="K296" s="189"/>
      <c r="L296" s="189"/>
      <c r="M296" s="189"/>
      <c r="N296" s="189"/>
      <c r="AD296" s="11"/>
      <c r="AE296" s="11"/>
      <c r="AF296" s="11"/>
      <c r="AG296" s="11"/>
      <c r="AQ296" s="11"/>
      <c r="AR296" s="11"/>
      <c r="AS296" s="11"/>
      <c r="AT296" s="11"/>
      <c r="AU296" s="11"/>
      <c r="AV296" s="11"/>
      <c r="AW296" s="11"/>
      <c r="AX296" s="11"/>
      <c r="AY296" s="11"/>
    </row>
    <row r="297" spans="2:51">
      <c r="B297" s="189"/>
      <c r="C297" s="205"/>
      <c r="D297" s="189"/>
      <c r="E297" s="189"/>
      <c r="F297" s="189"/>
      <c r="G297" s="189"/>
      <c r="H297" s="189"/>
      <c r="I297" s="189"/>
      <c r="J297" s="189"/>
      <c r="K297" s="189"/>
      <c r="L297" s="189"/>
      <c r="M297" s="189"/>
      <c r="N297" s="189"/>
      <c r="AD297" s="11"/>
      <c r="AE297" s="11"/>
      <c r="AF297" s="11"/>
      <c r="AG297" s="11"/>
      <c r="AQ297" s="11"/>
      <c r="AR297" s="11"/>
      <c r="AS297" s="11"/>
      <c r="AT297" s="11"/>
      <c r="AU297" s="11"/>
      <c r="AV297" s="11"/>
      <c r="AW297" s="11"/>
      <c r="AX297" s="11"/>
      <c r="AY297" s="11"/>
    </row>
    <row r="298" spans="2:51">
      <c r="B298" s="189"/>
      <c r="C298" s="205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AD298" s="11"/>
      <c r="AE298" s="11"/>
      <c r="AF298" s="11"/>
      <c r="AG298" s="11"/>
      <c r="AQ298" s="11"/>
      <c r="AR298" s="11"/>
      <c r="AS298" s="11"/>
      <c r="AT298" s="11"/>
      <c r="AU298" s="11"/>
      <c r="AV298" s="11"/>
      <c r="AW298" s="11"/>
      <c r="AX298" s="11"/>
      <c r="AY298" s="11"/>
    </row>
    <row r="299" spans="2:51">
      <c r="B299" s="189"/>
      <c r="C299" s="205"/>
      <c r="D299" s="189"/>
      <c r="E299" s="189"/>
      <c r="F299" s="189"/>
      <c r="G299" s="189"/>
      <c r="H299" s="189"/>
      <c r="I299" s="189"/>
      <c r="J299" s="189"/>
      <c r="K299" s="189"/>
      <c r="L299" s="189"/>
      <c r="M299" s="189"/>
      <c r="N299" s="189"/>
      <c r="AD299" s="11"/>
      <c r="AE299" s="11"/>
      <c r="AF299" s="11"/>
      <c r="AG299" s="11"/>
      <c r="AQ299" s="11"/>
      <c r="AR299" s="11"/>
      <c r="AS299" s="11"/>
      <c r="AT299" s="11"/>
      <c r="AU299" s="11"/>
      <c r="AV299" s="11"/>
      <c r="AW299" s="11"/>
      <c r="AX299" s="11"/>
      <c r="AY299" s="11"/>
    </row>
    <row r="300" spans="2:51">
      <c r="B300" s="189"/>
      <c r="C300" s="205"/>
      <c r="D300" s="189"/>
      <c r="E300" s="189"/>
      <c r="F300" s="189"/>
      <c r="G300" s="189"/>
      <c r="H300" s="189"/>
      <c r="I300" s="189"/>
      <c r="J300" s="189"/>
      <c r="K300" s="189"/>
      <c r="L300" s="189"/>
      <c r="M300" s="189"/>
      <c r="N300" s="189"/>
      <c r="AD300" s="11"/>
      <c r="AE300" s="11"/>
      <c r="AF300" s="11"/>
      <c r="AG300" s="11"/>
    </row>
    <row r="301" spans="2:51">
      <c r="B301" s="189"/>
      <c r="C301" s="205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AD301" s="11"/>
      <c r="AE301" s="11"/>
      <c r="AF301" s="11"/>
      <c r="AG301" s="11"/>
    </row>
    <row r="302" spans="2:51">
      <c r="B302" s="189"/>
      <c r="C302" s="205"/>
      <c r="D302" s="189"/>
      <c r="E302" s="189"/>
      <c r="F302" s="189"/>
      <c r="G302" s="189"/>
      <c r="H302" s="189"/>
      <c r="I302" s="189"/>
      <c r="J302" s="189"/>
      <c r="K302" s="189"/>
      <c r="L302" s="189"/>
      <c r="M302" s="189"/>
      <c r="N302" s="189"/>
    </row>
    <row r="303" spans="2:51">
      <c r="B303" s="189"/>
      <c r="C303" s="205"/>
      <c r="D303" s="189"/>
      <c r="E303" s="189"/>
      <c r="F303" s="189"/>
      <c r="G303" s="189"/>
      <c r="H303" s="189"/>
      <c r="I303" s="189"/>
      <c r="J303" s="189"/>
      <c r="K303" s="189"/>
      <c r="L303" s="189"/>
      <c r="M303" s="189"/>
      <c r="N303" s="189"/>
    </row>
    <row r="304" spans="2:51">
      <c r="B304" s="148"/>
      <c r="C304" s="238"/>
      <c r="D304" s="148"/>
      <c r="E304" s="148"/>
      <c r="F304" s="148"/>
      <c r="G304" s="148"/>
      <c r="H304" s="148"/>
      <c r="I304" s="148"/>
      <c r="J304" s="148"/>
      <c r="K304" s="148"/>
    </row>
    <row r="305" spans="2:11">
      <c r="B305" s="148"/>
      <c r="C305" s="238"/>
      <c r="D305" s="148"/>
      <c r="E305" s="148"/>
      <c r="F305" s="148"/>
      <c r="G305" s="148"/>
      <c r="H305" s="148"/>
      <c r="I305" s="148"/>
      <c r="J305" s="148"/>
      <c r="K305" s="148"/>
    </row>
    <row r="306" spans="2:11">
      <c r="B306" s="148"/>
      <c r="C306" s="238"/>
      <c r="D306" s="148"/>
      <c r="E306" s="148"/>
      <c r="F306" s="148"/>
      <c r="G306" s="148"/>
      <c r="H306" s="148"/>
      <c r="I306" s="148"/>
      <c r="J306" s="148"/>
      <c r="K306" s="148"/>
    </row>
    <row r="307" spans="2:11">
      <c r="B307" s="148"/>
      <c r="C307" s="238"/>
      <c r="D307" s="148"/>
      <c r="E307" s="148"/>
      <c r="F307" s="148"/>
      <c r="G307" s="148"/>
      <c r="H307" s="148"/>
      <c r="I307" s="148"/>
      <c r="J307" s="148"/>
      <c r="K307" s="14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0"/>
  <sheetViews>
    <sheetView topLeftCell="A4" zoomScaleNormal="100" workbookViewId="0">
      <pane xSplit="1" topLeftCell="B1" activePane="topRight" state="frozen"/>
      <selection pane="topRight" activeCell="S39" sqref="S39"/>
    </sheetView>
  </sheetViews>
  <sheetFormatPr defaultRowHeight="15"/>
  <cols>
    <col min="1" max="1" width="1.85546875" customWidth="1"/>
    <col min="2" max="2" width="4.42578125" customWidth="1"/>
    <col min="3" max="3" width="33" customWidth="1"/>
    <col min="4" max="4" width="9.42578125" customWidth="1"/>
    <col min="5" max="5" width="7.28515625" customWidth="1"/>
    <col min="6" max="6" width="7.7109375" customWidth="1"/>
    <col min="7" max="8" width="7.140625" customWidth="1"/>
    <col min="9" max="9" width="6.85546875" customWidth="1"/>
    <col min="10" max="10" width="6.7109375" customWidth="1"/>
    <col min="11" max="11" width="7.140625" customWidth="1"/>
    <col min="12" max="12" width="7.42578125" customWidth="1"/>
    <col min="13" max="13" width="6.7109375" customWidth="1"/>
    <col min="14" max="14" width="7.28515625" customWidth="1"/>
    <col min="15" max="15" width="9.42578125" customWidth="1"/>
    <col min="16" max="16" width="7.85546875" customWidth="1"/>
    <col min="17" max="17" width="8.140625" customWidth="1"/>
    <col min="19" max="19" width="6.42578125" customWidth="1"/>
    <col min="21" max="21" width="7.42578125" customWidth="1"/>
    <col min="23" max="23" width="7.140625" customWidth="1"/>
    <col min="24" max="24" width="17.85546875" customWidth="1"/>
    <col min="25" max="25" width="7.7109375" customWidth="1"/>
    <col min="26" max="26" width="5" customWidth="1"/>
    <col min="27" max="27" width="6.85546875" customWidth="1"/>
    <col min="28" max="28" width="12.5703125" customWidth="1"/>
    <col min="29" max="29" width="6" customWidth="1"/>
    <col min="30" max="30" width="9" customWidth="1"/>
  </cols>
  <sheetData>
    <row r="1" spans="2:29" ht="10.5" customHeight="1"/>
    <row r="2" spans="2:29" ht="15.75" thickBot="1">
      <c r="B2" s="159" t="s">
        <v>573</v>
      </c>
      <c r="D2" s="159" t="s">
        <v>39</v>
      </c>
      <c r="J2" t="s">
        <v>595</v>
      </c>
      <c r="O2" s="41"/>
      <c r="P2" s="41"/>
      <c r="Q2" s="189"/>
      <c r="R2" s="280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</row>
    <row r="3" spans="2:29">
      <c r="B3" s="116"/>
      <c r="C3" s="1762"/>
      <c r="D3" s="39" t="s">
        <v>40</v>
      </c>
      <c r="E3" s="96" t="s">
        <v>593</v>
      </c>
      <c r="F3" s="96"/>
      <c r="G3" s="96"/>
      <c r="H3" s="96"/>
      <c r="I3" s="96"/>
      <c r="J3" s="96"/>
      <c r="K3" s="96"/>
      <c r="L3" s="96"/>
      <c r="M3" s="69"/>
      <c r="N3" s="69"/>
      <c r="O3" s="39" t="s">
        <v>41</v>
      </c>
      <c r="P3" s="39" t="s">
        <v>42</v>
      </c>
      <c r="Q3" s="242"/>
      <c r="R3" s="999"/>
      <c r="S3" s="189"/>
      <c r="T3" s="999"/>
      <c r="U3" s="242"/>
      <c r="V3" s="189"/>
      <c r="W3" s="189"/>
      <c r="X3" s="189"/>
      <c r="Y3" s="189"/>
      <c r="Z3" s="189"/>
      <c r="AA3" s="189"/>
      <c r="AB3" s="189"/>
      <c r="AC3" s="189"/>
    </row>
    <row r="4" spans="2:29">
      <c r="B4" s="87"/>
      <c r="C4" s="1763"/>
      <c r="D4" s="1512" t="s">
        <v>574</v>
      </c>
      <c r="E4" s="928" t="s">
        <v>588</v>
      </c>
      <c r="F4" s="928"/>
      <c r="H4" s="928"/>
      <c r="J4" s="928"/>
      <c r="K4" t="s">
        <v>589</v>
      </c>
      <c r="L4" s="928"/>
      <c r="M4" s="27"/>
      <c r="N4" s="27"/>
      <c r="O4" s="1512" t="s">
        <v>590</v>
      </c>
      <c r="P4" s="99" t="s">
        <v>43</v>
      </c>
      <c r="Q4" s="242"/>
      <c r="R4" s="999"/>
      <c r="S4" s="189"/>
      <c r="T4" s="999"/>
      <c r="U4" s="242"/>
      <c r="V4" s="189"/>
      <c r="W4" s="189"/>
      <c r="X4" s="189"/>
      <c r="Y4" s="189"/>
      <c r="Z4" s="189"/>
      <c r="AA4" s="189"/>
      <c r="AB4" s="189"/>
      <c r="AC4" s="189"/>
    </row>
    <row r="5" spans="2:29" ht="15.75" thickBot="1">
      <c r="B5" s="87"/>
      <c r="C5" s="1764" t="s">
        <v>44</v>
      </c>
      <c r="D5" s="99" t="s">
        <v>41</v>
      </c>
      <c r="E5" s="101"/>
      <c r="F5" s="101"/>
      <c r="G5" s="101"/>
      <c r="I5" s="101"/>
      <c r="K5" s="88" t="s">
        <v>230</v>
      </c>
      <c r="L5" s="101"/>
      <c r="M5" s="71"/>
      <c r="N5" s="71"/>
      <c r="O5" s="99" t="s">
        <v>46</v>
      </c>
      <c r="P5" s="99" t="s">
        <v>45</v>
      </c>
      <c r="Q5" s="999"/>
      <c r="R5" s="999"/>
      <c r="S5" s="189"/>
      <c r="T5" s="999"/>
      <c r="U5" s="242"/>
      <c r="V5" s="189"/>
      <c r="W5" s="189"/>
      <c r="X5" s="189"/>
      <c r="Y5" s="189"/>
      <c r="Z5" s="189"/>
      <c r="AA5" s="189"/>
      <c r="AB5" s="1403"/>
      <c r="AC5" s="189"/>
    </row>
    <row r="6" spans="2:29">
      <c r="B6" s="87" t="s">
        <v>575</v>
      </c>
      <c r="C6" s="1763"/>
      <c r="D6" s="98" t="s">
        <v>58</v>
      </c>
      <c r="E6" s="39" t="s">
        <v>47</v>
      </c>
      <c r="F6" s="39" t="s">
        <v>48</v>
      </c>
      <c r="G6" s="39" t="s">
        <v>49</v>
      </c>
      <c r="H6" s="39" t="s">
        <v>50</v>
      </c>
      <c r="I6" s="38" t="s">
        <v>51</v>
      </c>
      <c r="J6" s="39" t="s">
        <v>52</v>
      </c>
      <c r="K6" s="38" t="s">
        <v>53</v>
      </c>
      <c r="L6" s="39" t="s">
        <v>54</v>
      </c>
      <c r="M6" s="38" t="s">
        <v>55</v>
      </c>
      <c r="N6" s="39" t="s">
        <v>56</v>
      </c>
      <c r="O6" s="99" t="s">
        <v>591</v>
      </c>
      <c r="P6" s="99" t="s">
        <v>57</v>
      </c>
      <c r="Q6" s="999"/>
      <c r="R6" s="999"/>
      <c r="S6" s="189"/>
      <c r="T6" s="999"/>
      <c r="U6" s="242"/>
      <c r="V6" s="189"/>
      <c r="W6" s="189"/>
      <c r="X6" s="189"/>
      <c r="Y6" s="189"/>
      <c r="Z6" s="809"/>
      <c r="AA6" s="189"/>
      <c r="AB6" s="1403"/>
      <c r="AC6" s="189"/>
    </row>
    <row r="7" spans="2:29">
      <c r="B7" s="87"/>
      <c r="C7" s="1764" t="s">
        <v>576</v>
      </c>
      <c r="E7" s="99" t="s">
        <v>59</v>
      </c>
      <c r="F7" s="99" t="s">
        <v>59</v>
      </c>
      <c r="G7" s="99" t="s">
        <v>59</v>
      </c>
      <c r="H7" s="99" t="s">
        <v>59</v>
      </c>
      <c r="I7" s="929" t="s">
        <v>59</v>
      </c>
      <c r="J7" s="99" t="s">
        <v>59</v>
      </c>
      <c r="K7" s="929" t="s">
        <v>59</v>
      </c>
      <c r="L7" s="99" t="s">
        <v>59</v>
      </c>
      <c r="M7" s="929" t="s">
        <v>59</v>
      </c>
      <c r="N7" s="99" t="s">
        <v>59</v>
      </c>
      <c r="O7" s="99" t="s">
        <v>592</v>
      </c>
      <c r="P7" s="99" t="s">
        <v>554</v>
      </c>
      <c r="Q7" s="242"/>
      <c r="R7" s="999"/>
      <c r="S7" s="189"/>
      <c r="T7" s="999"/>
      <c r="U7" s="242"/>
      <c r="V7" s="189"/>
      <c r="W7" s="189"/>
      <c r="X7" s="189"/>
      <c r="Y7" s="189"/>
      <c r="Z7" s="809"/>
      <c r="AA7" s="189"/>
      <c r="AB7" s="1404"/>
      <c r="AC7" s="189"/>
    </row>
    <row r="8" spans="2:29" ht="13.5" customHeight="1" thickBot="1">
      <c r="B8" s="87"/>
      <c r="C8" s="1765"/>
      <c r="D8" s="102" t="s">
        <v>577</v>
      </c>
      <c r="E8" s="71"/>
      <c r="F8" s="72"/>
      <c r="G8" s="71"/>
      <c r="H8" s="72"/>
      <c r="I8" s="139"/>
      <c r="J8" s="72"/>
      <c r="K8" s="72"/>
      <c r="L8" s="71"/>
      <c r="M8" s="72"/>
      <c r="N8" s="139"/>
      <c r="O8" s="42"/>
      <c r="P8" s="42" t="s">
        <v>555</v>
      </c>
      <c r="Q8" s="198"/>
      <c r="R8" s="999"/>
      <c r="S8" s="242"/>
      <c r="T8" s="999"/>
      <c r="U8" s="242"/>
      <c r="V8" s="189"/>
      <c r="W8" s="1405"/>
      <c r="X8" s="999"/>
      <c r="Y8" s="797"/>
      <c r="Z8" s="1406"/>
      <c r="AA8" s="189"/>
      <c r="AB8" s="1404"/>
      <c r="AC8" s="189"/>
    </row>
    <row r="9" spans="2:29">
      <c r="B9" s="1766">
        <v>1</v>
      </c>
      <c r="C9" s="359" t="s">
        <v>578</v>
      </c>
      <c r="D9" s="1771">
        <v>28</v>
      </c>
      <c r="E9" s="1769">
        <f>'ОБЕД раскладка 7-11л. '!Q10</f>
        <v>20</v>
      </c>
      <c r="F9" s="1770">
        <f>'ОБЕД раскладка 7-11л. '!Q26</f>
        <v>20</v>
      </c>
      <c r="G9" s="1770">
        <f>'ОБЕД раскладка 7-11л. '!Q43</f>
        <v>30</v>
      </c>
      <c r="H9" s="1770">
        <f>'ОБЕД раскладка 7-11л. '!Q64</f>
        <v>30</v>
      </c>
      <c r="I9" s="1770">
        <f>'ОБЕД раскладка 7-11л. '!Q80</f>
        <v>30</v>
      </c>
      <c r="J9" s="1770">
        <f>'ОБЕД раскладка 7-11л. '!Q98</f>
        <v>30</v>
      </c>
      <c r="K9" s="1770">
        <f>'ОБЕД раскладка 7-11л. '!Q117</f>
        <v>30</v>
      </c>
      <c r="L9" s="1770">
        <f>'ОБЕД раскладка 7-11л. '!Q130</f>
        <v>30</v>
      </c>
      <c r="M9" s="1770">
        <f>'ОБЕД раскладка 7-11л. '!Q142</f>
        <v>30</v>
      </c>
      <c r="N9" s="1775">
        <f>'ОБЕД раскладка 7-11л. '!Q155</f>
        <v>30</v>
      </c>
      <c r="O9" s="1779">
        <v>28</v>
      </c>
      <c r="P9" s="386">
        <v>100</v>
      </c>
      <c r="Q9" s="999"/>
      <c r="R9" s="189"/>
      <c r="S9" s="1000"/>
      <c r="T9" s="189"/>
      <c r="U9" s="189"/>
      <c r="V9" s="189"/>
      <c r="W9" s="1407"/>
      <c r="X9" s="242"/>
      <c r="Y9" s="212"/>
      <c r="Z9" s="1335"/>
      <c r="AA9" s="189"/>
      <c r="AB9" s="1408"/>
      <c r="AC9" s="189"/>
    </row>
    <row r="10" spans="2:29">
      <c r="B10" s="1767">
        <v>2</v>
      </c>
      <c r="C10" s="1140" t="s">
        <v>61</v>
      </c>
      <c r="D10" s="1772">
        <v>52.5</v>
      </c>
      <c r="E10" s="358">
        <f>'ОБЕД раскладка 7-11л. '!Q11</f>
        <v>50</v>
      </c>
      <c r="F10" s="1412">
        <f>'ОБЕД раскладка 7-11л. '!Q27</f>
        <v>50</v>
      </c>
      <c r="G10" s="1412">
        <f>'ОБЕД раскладка 7-11л. '!Q44</f>
        <v>50</v>
      </c>
      <c r="H10" s="1412">
        <f>'ОБЕД раскладка 7-11л. '!Q65</f>
        <v>50</v>
      </c>
      <c r="I10" s="1412">
        <f>'ОБЕД раскладка 7-11л. '!Q81</f>
        <v>66.2</v>
      </c>
      <c r="J10" s="1412">
        <f>'ОБЕД раскладка 7-11л. '!Q99</f>
        <v>50</v>
      </c>
      <c r="K10" s="1412">
        <f>'ОБЕД раскладка 7-11л. '!Q118</f>
        <v>63.8</v>
      </c>
      <c r="L10" s="1412">
        <f>'ОБЕД раскладка 7-11л. '!Q131</f>
        <v>50</v>
      </c>
      <c r="M10" s="1412">
        <f>'ОБЕД раскладка 7-11л. '!Q143</f>
        <v>50</v>
      </c>
      <c r="N10" s="1776">
        <f>'ОБЕД раскладка 7-11л. '!Q156</f>
        <v>45</v>
      </c>
      <c r="O10" s="1634">
        <v>52.5</v>
      </c>
      <c r="P10" s="1416">
        <v>100</v>
      </c>
      <c r="Q10" s="999"/>
      <c r="R10" s="189"/>
      <c r="S10" s="189"/>
      <c r="T10" s="189"/>
      <c r="U10" s="189"/>
      <c r="V10" s="189"/>
      <c r="W10" s="1407"/>
      <c r="X10" s="242"/>
      <c r="Y10" s="212"/>
      <c r="Z10" s="1335"/>
      <c r="AA10" s="189"/>
      <c r="AB10" s="1408"/>
      <c r="AC10" s="189"/>
    </row>
    <row r="11" spans="2:29">
      <c r="B11" s="1767">
        <v>3</v>
      </c>
      <c r="C11" s="1140" t="s">
        <v>62</v>
      </c>
      <c r="D11" s="1772">
        <v>5.25</v>
      </c>
      <c r="E11" s="358">
        <f>'ОБЕД раскладка 7-11л. '!Q12</f>
        <v>5.81</v>
      </c>
      <c r="F11" s="1412">
        <f>'ОБЕД раскладка 7-11л. '!Q28</f>
        <v>1.08</v>
      </c>
      <c r="G11" s="1412">
        <v>0</v>
      </c>
      <c r="H11" s="1412">
        <v>0</v>
      </c>
      <c r="I11" s="1412">
        <f>'ОБЕД раскладка 7-11л. '!Q82</f>
        <v>0.4</v>
      </c>
      <c r="J11" s="1412">
        <v>0</v>
      </c>
      <c r="K11" s="1412">
        <f>'ОБЕД раскладка 7-11л. '!Q119</f>
        <v>4.45</v>
      </c>
      <c r="L11" s="1412">
        <v>0</v>
      </c>
      <c r="M11" s="1412">
        <f>'ОБЕД раскладка 7-11л. '!Q144</f>
        <v>17.649999999999999</v>
      </c>
      <c r="N11" s="1776">
        <f>'ОБЕД раскладка 7-11л. '!Q157</f>
        <v>23.11</v>
      </c>
      <c r="O11" s="1634">
        <v>5.25</v>
      </c>
      <c r="P11" s="1416">
        <v>100</v>
      </c>
      <c r="Q11" s="999"/>
      <c r="R11" s="189"/>
      <c r="S11" s="189"/>
      <c r="T11" s="189"/>
      <c r="U11" s="189"/>
      <c r="V11" s="189"/>
      <c r="W11" s="1407"/>
      <c r="X11" s="242"/>
      <c r="Y11" s="212"/>
      <c r="Z11" s="1335"/>
      <c r="AA11" s="189"/>
      <c r="AB11" s="1408"/>
      <c r="AC11" s="189"/>
    </row>
    <row r="12" spans="2:29">
      <c r="B12" s="1767">
        <v>4</v>
      </c>
      <c r="C12" s="1140" t="s">
        <v>63</v>
      </c>
      <c r="D12" s="1772">
        <v>15.75</v>
      </c>
      <c r="E12" s="358">
        <f>'ОБЕД раскладка 7-11л. '!Q13</f>
        <v>0.15</v>
      </c>
      <c r="F12" s="1412">
        <f>'ОБЕД раскладка 7-11л. '!Q29</f>
        <v>20</v>
      </c>
      <c r="G12" s="1412">
        <f>'ОБЕД раскладка 7-11л. '!Q45</f>
        <v>11.4</v>
      </c>
      <c r="H12" s="1412">
        <f>'ОБЕД раскладка 7-11л. '!Q66</f>
        <v>16</v>
      </c>
      <c r="I12" s="1444">
        <f>'ОБЕД раскладка 7-11л. '!Q83</f>
        <v>38</v>
      </c>
      <c r="J12" s="1412">
        <f>'ОБЕД раскладка 7-11л. '!Q100</f>
        <v>42.5</v>
      </c>
      <c r="K12" s="1444">
        <v>0</v>
      </c>
      <c r="L12" s="1412">
        <v>0</v>
      </c>
      <c r="M12" s="1412">
        <v>0</v>
      </c>
      <c r="N12" s="1776">
        <f>'ОБЕД раскладка 7-11л. '!Q158</f>
        <v>29.45</v>
      </c>
      <c r="O12" s="1780">
        <v>15.75</v>
      </c>
      <c r="P12" s="1416">
        <v>100</v>
      </c>
      <c r="Q12" s="999"/>
      <c r="R12" s="189"/>
      <c r="S12" s="189"/>
      <c r="T12" s="189"/>
      <c r="U12" s="189"/>
      <c r="V12" s="189"/>
      <c r="W12" s="1407"/>
      <c r="X12" s="242"/>
      <c r="Y12" s="212"/>
      <c r="Z12" s="1335"/>
      <c r="AA12" s="189"/>
      <c r="AB12" s="1408"/>
      <c r="AC12" s="189"/>
    </row>
    <row r="13" spans="2:29">
      <c r="B13" s="1767">
        <v>5</v>
      </c>
      <c r="C13" s="1140" t="s">
        <v>64</v>
      </c>
      <c r="D13" s="1772">
        <v>5.25</v>
      </c>
      <c r="E13" s="358">
        <f>'ОБЕД раскладка 7-11л. '!Q14</f>
        <v>26.6</v>
      </c>
      <c r="F13" s="1412">
        <v>0</v>
      </c>
      <c r="G13" s="1412">
        <f>'ОБЕД раскладка 7-11л. '!Q46</f>
        <v>10</v>
      </c>
      <c r="H13" s="1412">
        <v>0</v>
      </c>
      <c r="I13" s="1412">
        <v>0</v>
      </c>
      <c r="J13" s="1412">
        <v>0</v>
      </c>
      <c r="K13" s="1412">
        <v>0</v>
      </c>
      <c r="L13" s="1412">
        <v>0</v>
      </c>
      <c r="M13" s="1412">
        <v>0</v>
      </c>
      <c r="N13" s="1776">
        <f>'ОБЕД раскладка 7-11л. '!Q159</f>
        <v>15.9</v>
      </c>
      <c r="O13" s="1634">
        <v>5.25</v>
      </c>
      <c r="P13" s="1416">
        <v>100</v>
      </c>
      <c r="Q13" s="999"/>
      <c r="R13" s="189"/>
      <c r="S13" s="189"/>
      <c r="T13" s="189"/>
      <c r="U13" s="189"/>
      <c r="V13" s="189"/>
      <c r="W13" s="1407"/>
      <c r="X13" s="242"/>
      <c r="Y13" s="212"/>
      <c r="Z13" s="1335"/>
      <c r="AA13" s="189"/>
      <c r="AB13" s="1408"/>
      <c r="AC13" s="189"/>
    </row>
    <row r="14" spans="2:29">
      <c r="B14" s="1767">
        <v>6</v>
      </c>
      <c r="C14" s="1140" t="s">
        <v>65</v>
      </c>
      <c r="D14" s="1772">
        <v>65.45</v>
      </c>
      <c r="E14" s="358">
        <f>'ОБЕД раскладка 7-11л. '!Q15</f>
        <v>16</v>
      </c>
      <c r="F14" s="1412">
        <f>'ОБЕД раскладка 7-11л. '!Q30</f>
        <v>96.8</v>
      </c>
      <c r="G14" s="1412">
        <f>'ОБЕД раскладка 7-11л. '!Q47</f>
        <v>40</v>
      </c>
      <c r="H14" s="1412">
        <f>'ОБЕД раскладка 7-11л. '!Q67</f>
        <v>141.6</v>
      </c>
      <c r="I14" s="1412">
        <f>'ОБЕД раскладка 7-11л. '!Q84</f>
        <v>24</v>
      </c>
      <c r="J14" s="1412">
        <f>'ОБЕД раскладка 7-11л. '!Q101</f>
        <v>5.3</v>
      </c>
      <c r="K14" s="1412">
        <f>'ОБЕД раскладка 7-11л. '!Q120</f>
        <v>136.80000000000001</v>
      </c>
      <c r="L14" s="1412">
        <f>'ОБЕД раскладка 7-11л. '!Q132</f>
        <v>40</v>
      </c>
      <c r="M14" s="1412">
        <f>'ОБЕД раскладка 7-11л. '!Q145</f>
        <v>154</v>
      </c>
      <c r="N14" s="1776">
        <v>0</v>
      </c>
      <c r="O14" s="1634">
        <v>65.45</v>
      </c>
      <c r="P14" s="1416">
        <v>100</v>
      </c>
      <c r="Q14" s="999"/>
      <c r="R14" s="189"/>
      <c r="S14" s="189"/>
      <c r="T14" s="189"/>
      <c r="U14" s="189"/>
      <c r="V14" s="189"/>
      <c r="W14" s="1407"/>
      <c r="X14" s="242"/>
      <c r="Y14" s="212"/>
      <c r="Z14" s="1335"/>
      <c r="AA14" s="189"/>
      <c r="AB14" s="1408"/>
      <c r="AC14" s="189"/>
    </row>
    <row r="15" spans="2:29">
      <c r="B15" s="1767">
        <v>7</v>
      </c>
      <c r="C15" s="1140" t="s">
        <v>579</v>
      </c>
      <c r="D15" s="1772">
        <v>98</v>
      </c>
      <c r="E15" s="358">
        <f>'ОБЕД раскладка 7-11л. '!Q16</f>
        <v>153.70999999999998</v>
      </c>
      <c r="F15" s="1412">
        <f>'ОБЕД раскладка 7-11л. '!Q31</f>
        <v>95</v>
      </c>
      <c r="G15" s="1412">
        <f>'ОБЕД раскладка 7-11л. '!Q48</f>
        <v>18</v>
      </c>
      <c r="H15" s="1412">
        <f>'ОБЕД раскладка 7-11л. '!Q68</f>
        <v>82.759999999999991</v>
      </c>
      <c r="I15" s="1412">
        <f>'ОБЕД раскладка 7-11л. '!Q85</f>
        <v>150.655</v>
      </c>
      <c r="J15" s="1412">
        <f>'ОБЕД раскладка 7-11л. '!Q102</f>
        <v>135.65</v>
      </c>
      <c r="K15" s="1412">
        <f>'ОБЕД раскладка 7-11л. '!Q121</f>
        <v>155.125</v>
      </c>
      <c r="L15" s="1412">
        <f>'ОБЕД раскладка 7-11л. '!Q133</f>
        <v>94.9</v>
      </c>
      <c r="M15" s="1412">
        <f>'ОБЕД раскладка 7-11л. '!Q146</f>
        <v>77</v>
      </c>
      <c r="N15" s="1776">
        <f>'ОБЕД раскладка 7-11л. '!Q160</f>
        <v>17.2</v>
      </c>
      <c r="O15" s="1781">
        <v>98</v>
      </c>
      <c r="P15" s="1416">
        <v>100</v>
      </c>
      <c r="Q15" s="999"/>
      <c r="R15" s="189"/>
      <c r="S15" s="189"/>
      <c r="T15" s="189"/>
      <c r="U15" s="189"/>
      <c r="V15" s="189"/>
      <c r="W15" s="1407"/>
      <c r="X15" s="242"/>
      <c r="Y15" s="212"/>
      <c r="Z15" s="1335"/>
      <c r="AA15" s="189"/>
      <c r="AB15" s="1442"/>
      <c r="AC15" s="189"/>
    </row>
    <row r="16" spans="2:29">
      <c r="B16" s="1767">
        <v>8</v>
      </c>
      <c r="C16" s="1140" t="s">
        <v>580</v>
      </c>
      <c r="D16" s="1772">
        <v>64.75</v>
      </c>
      <c r="E16" s="358">
        <f>'ОБЕД раскладка 7-11л. '!Q17</f>
        <v>80</v>
      </c>
      <c r="F16" s="1412">
        <f>'ОБЕД раскладка 7-11л. '!Q32</f>
        <v>80</v>
      </c>
      <c r="G16" s="1412">
        <f>'ОБЕД раскладка 7-11л. '!Q49</f>
        <v>80</v>
      </c>
      <c r="H16" s="1412">
        <f>'ОБЕД раскладка 7-11л. '!Q69</f>
        <v>80</v>
      </c>
      <c r="I16" s="1412">
        <f>'ОБЕД раскладка 7-11л. '!Q86</f>
        <v>80</v>
      </c>
      <c r="J16" s="1412">
        <f>'ОБЕД раскладка 7-11л. '!Q103</f>
        <v>80</v>
      </c>
      <c r="K16" s="1412">
        <f>'ОБЕД раскладка 7-11л. '!Q122</f>
        <v>0</v>
      </c>
      <c r="L16" s="1412">
        <v>0</v>
      </c>
      <c r="M16" s="1412">
        <f>'ОБЕД раскладка 7-11л. '!Q147</f>
        <v>87.5</v>
      </c>
      <c r="N16" s="1776">
        <v>0</v>
      </c>
      <c r="O16" s="1634">
        <v>64.75</v>
      </c>
      <c r="P16" s="1416">
        <v>100</v>
      </c>
      <c r="Q16" s="999"/>
      <c r="R16" s="189"/>
      <c r="S16" s="189"/>
      <c r="T16" s="189"/>
      <c r="U16" s="189"/>
      <c r="V16" s="189"/>
      <c r="W16" s="1407"/>
      <c r="X16" s="242"/>
      <c r="Y16" s="212"/>
      <c r="Z16" s="1335"/>
      <c r="AA16" s="189"/>
      <c r="AB16" s="1408"/>
      <c r="AC16" s="189"/>
    </row>
    <row r="17" spans="2:29">
      <c r="B17" s="1767">
        <v>9</v>
      </c>
      <c r="C17" s="1140" t="s">
        <v>178</v>
      </c>
      <c r="D17" s="1772">
        <v>5.25</v>
      </c>
      <c r="E17" s="358">
        <v>0</v>
      </c>
      <c r="F17" s="1412">
        <v>0</v>
      </c>
      <c r="G17" s="1412">
        <v>0</v>
      </c>
      <c r="H17" s="1412">
        <f>'ОБЕД раскладка 7-11л. '!Q70</f>
        <v>30</v>
      </c>
      <c r="I17" s="1412">
        <v>0</v>
      </c>
      <c r="J17" s="1412">
        <v>0</v>
      </c>
      <c r="K17" s="1412">
        <v>0</v>
      </c>
      <c r="L17" s="1412">
        <v>0</v>
      </c>
      <c r="M17" s="1412">
        <f>'ОБЕД раскладка 7-11л. '!Q148</f>
        <v>22.5</v>
      </c>
      <c r="N17" s="1776">
        <v>0</v>
      </c>
      <c r="O17" s="1634">
        <v>5.25</v>
      </c>
      <c r="P17" s="1416">
        <v>100</v>
      </c>
      <c r="Q17" s="999"/>
      <c r="R17" s="189"/>
      <c r="S17" s="189"/>
      <c r="T17" s="189"/>
      <c r="U17" s="189"/>
      <c r="V17" s="189"/>
      <c r="W17" s="1407"/>
      <c r="X17" s="242"/>
      <c r="Y17" s="212"/>
      <c r="Z17" s="1335"/>
      <c r="AA17" s="189"/>
      <c r="AB17" s="1408"/>
      <c r="AC17" s="189"/>
    </row>
    <row r="18" spans="2:29">
      <c r="B18" s="1767">
        <v>10</v>
      </c>
      <c r="C18" s="1140" t="s">
        <v>581</v>
      </c>
      <c r="D18" s="1772">
        <v>70</v>
      </c>
      <c r="E18" s="358">
        <v>0</v>
      </c>
      <c r="F18" s="1412">
        <f>'ОБЕД раскладка 7-11л. '!Q33</f>
        <v>200</v>
      </c>
      <c r="G18" s="1412">
        <v>0</v>
      </c>
      <c r="H18" s="1412">
        <v>0</v>
      </c>
      <c r="I18" s="1412">
        <f>'ОБЕД раскладка 7-11л. '!Q87</f>
        <v>200</v>
      </c>
      <c r="J18" s="1412">
        <v>0</v>
      </c>
      <c r="K18" s="1412">
        <f>'ОБЕД раскладка 7-11л. '!Q123</f>
        <v>200</v>
      </c>
      <c r="L18" s="1412">
        <v>0</v>
      </c>
      <c r="M18" s="1412">
        <f>'ОБЕД раскладка 7-11л. '!Q149</f>
        <v>100</v>
      </c>
      <c r="N18" s="1776">
        <v>0</v>
      </c>
      <c r="O18" s="1634">
        <v>70</v>
      </c>
      <c r="P18" s="1416">
        <v>100</v>
      </c>
      <c r="Q18" s="999"/>
      <c r="R18" s="189"/>
      <c r="S18" s="189"/>
      <c r="T18" s="189"/>
      <c r="U18" s="189"/>
      <c r="V18" s="189"/>
      <c r="W18" s="1407"/>
      <c r="X18" s="242"/>
      <c r="Y18" s="212"/>
      <c r="Z18" s="1335"/>
      <c r="AA18" s="189"/>
      <c r="AB18" s="1408"/>
      <c r="AC18" s="189"/>
    </row>
    <row r="19" spans="2:29">
      <c r="B19" s="1767">
        <v>11</v>
      </c>
      <c r="C19" s="1140" t="s">
        <v>224</v>
      </c>
      <c r="D19" s="1772">
        <v>24.5</v>
      </c>
      <c r="E19" s="358">
        <v>0</v>
      </c>
      <c r="F19" s="1412">
        <v>0</v>
      </c>
      <c r="G19" s="1412">
        <v>0</v>
      </c>
      <c r="H19" s="1412">
        <f>'ОБЕД раскладка 7-11л. '!Q71</f>
        <v>79.099999999999994</v>
      </c>
      <c r="I19" s="1412">
        <v>0</v>
      </c>
      <c r="J19" s="1412">
        <f>'ОБЕД раскладка 7-11л. '!Q104</f>
        <v>86.9</v>
      </c>
      <c r="K19" s="1412">
        <v>0</v>
      </c>
      <c r="L19" s="1412">
        <v>0</v>
      </c>
      <c r="M19" s="1412">
        <f>'ОБЕД раскладка 7-11л. '!Q150</f>
        <v>79</v>
      </c>
      <c r="N19" s="1776">
        <v>0</v>
      </c>
      <c r="O19" s="1634">
        <v>24.5</v>
      </c>
      <c r="P19" s="1416">
        <v>100</v>
      </c>
      <c r="Q19" s="999"/>
      <c r="R19" s="189"/>
      <c r="S19" s="189"/>
      <c r="T19" s="189"/>
      <c r="U19" s="189"/>
      <c r="V19" s="189"/>
      <c r="W19" s="1407"/>
      <c r="X19" s="242"/>
      <c r="Y19" s="212"/>
      <c r="Z19" s="1335"/>
      <c r="AA19" s="189"/>
      <c r="AB19" s="1408"/>
      <c r="AC19" s="189"/>
    </row>
    <row r="20" spans="2:29" ht="15" customHeight="1">
      <c r="B20" s="1767">
        <v>12</v>
      </c>
      <c r="C20" s="1140" t="s">
        <v>225</v>
      </c>
      <c r="D20" s="1772">
        <v>12.25</v>
      </c>
      <c r="E20" s="358">
        <v>0</v>
      </c>
      <c r="F20" s="1412">
        <v>0</v>
      </c>
      <c r="G20" s="1412">
        <v>0</v>
      </c>
      <c r="H20" s="1412">
        <v>0</v>
      </c>
      <c r="I20" s="1412">
        <f>'ОБЕД раскладка 7-11л. '!Q88</f>
        <v>66.599999999999994</v>
      </c>
      <c r="J20" s="1412">
        <v>0</v>
      </c>
      <c r="K20" s="1412">
        <v>0</v>
      </c>
      <c r="L20" s="1412">
        <f>'ОБЕД раскладка 7-11л. '!Q134</f>
        <v>55.9</v>
      </c>
      <c r="M20" s="1412">
        <v>0</v>
      </c>
      <c r="N20" s="1776">
        <v>0</v>
      </c>
      <c r="O20" s="1634">
        <v>12.25</v>
      </c>
      <c r="P20" s="1416">
        <v>100</v>
      </c>
      <c r="Q20" s="999"/>
      <c r="R20" s="189"/>
      <c r="S20" s="189"/>
      <c r="T20" s="189"/>
      <c r="U20" s="189"/>
      <c r="V20" s="189"/>
      <c r="W20" s="1407"/>
      <c r="X20" s="242"/>
      <c r="Y20" s="212"/>
      <c r="Z20" s="1335"/>
      <c r="AA20" s="189"/>
      <c r="AB20" s="1408"/>
      <c r="AC20" s="189"/>
    </row>
    <row r="21" spans="2:29" ht="15" customHeight="1">
      <c r="B21" s="1767">
        <v>13</v>
      </c>
      <c r="C21" s="1140" t="s">
        <v>67</v>
      </c>
      <c r="D21" s="1772">
        <v>20.3</v>
      </c>
      <c r="E21" s="358">
        <v>0</v>
      </c>
      <c r="F21" s="1412">
        <f>'ОБЕД раскладка 7-11л. '!Q34</f>
        <v>86</v>
      </c>
      <c r="G21" s="1412">
        <v>0</v>
      </c>
      <c r="H21" s="1412">
        <v>0</v>
      </c>
      <c r="I21" s="1412">
        <v>0</v>
      </c>
      <c r="J21" s="1412">
        <v>0</v>
      </c>
      <c r="K21" s="1412">
        <f>'ОБЕД раскладка 7-11л. '!Q124</f>
        <v>66.2</v>
      </c>
      <c r="L21" s="1760">
        <f>'ОБЕД раскладка 7-11л. '!Q135</f>
        <v>50.8</v>
      </c>
      <c r="M21" s="1412">
        <v>0</v>
      </c>
      <c r="N21" s="1776">
        <v>0</v>
      </c>
      <c r="O21" s="1634">
        <v>20.3</v>
      </c>
      <c r="P21" s="1416">
        <v>100</v>
      </c>
      <c r="Q21" s="999"/>
      <c r="R21" s="189"/>
      <c r="S21" s="189"/>
      <c r="T21" s="189"/>
      <c r="U21" s="189"/>
      <c r="V21" s="189"/>
      <c r="W21" s="1407"/>
      <c r="X21" s="242"/>
      <c r="Y21" s="212"/>
      <c r="Z21" s="1335"/>
      <c r="AA21" s="189"/>
      <c r="AB21" s="1408"/>
      <c r="AC21" s="189"/>
    </row>
    <row r="22" spans="2:29" ht="16.5" customHeight="1">
      <c r="B22" s="1767">
        <v>14</v>
      </c>
      <c r="C22" s="1140" t="s">
        <v>226</v>
      </c>
      <c r="D22" s="1772">
        <v>10.5</v>
      </c>
      <c r="E22" s="358">
        <f>'ОБЕД раскладка 7-11л. '!Q18</f>
        <v>105</v>
      </c>
      <c r="F22" s="1412">
        <v>0</v>
      </c>
      <c r="G22" s="1412">
        <v>0</v>
      </c>
      <c r="H22" s="1412">
        <v>0</v>
      </c>
      <c r="I22" s="1412">
        <v>0</v>
      </c>
      <c r="J22" s="1412">
        <v>0</v>
      </c>
      <c r="K22" s="1412">
        <v>0</v>
      </c>
      <c r="L22" s="1412">
        <v>0</v>
      </c>
      <c r="M22" s="1412">
        <v>0</v>
      </c>
      <c r="N22" s="1776">
        <v>0</v>
      </c>
      <c r="O22" s="1634">
        <v>10.5</v>
      </c>
      <c r="P22" s="1416">
        <v>100</v>
      </c>
      <c r="Q22" s="999"/>
      <c r="R22" s="189"/>
      <c r="S22" s="189"/>
      <c r="T22" s="189"/>
      <c r="U22" s="189"/>
      <c r="V22" s="189"/>
      <c r="W22" s="1407"/>
      <c r="X22" s="242"/>
      <c r="Y22" s="212"/>
      <c r="Z22" s="1335"/>
      <c r="AA22" s="189"/>
      <c r="AB22" s="1408"/>
      <c r="AC22" s="189"/>
    </row>
    <row r="23" spans="2:29" ht="15" customHeight="1">
      <c r="B23" s="1767">
        <v>15</v>
      </c>
      <c r="C23" s="1140" t="s">
        <v>582</v>
      </c>
      <c r="D23" s="1772">
        <v>105</v>
      </c>
      <c r="E23" s="358">
        <f>'ОБЕД раскладка 7-11л. '!Q19</f>
        <v>200</v>
      </c>
      <c r="F23" s="1412">
        <f>'ОБЕД раскладка 7-11л. '!Q35</f>
        <v>24.5</v>
      </c>
      <c r="G23" s="1412">
        <f>'ОБЕД раскладка 7-11л. '!Q50</f>
        <v>210</v>
      </c>
      <c r="H23" s="1412">
        <v>0</v>
      </c>
      <c r="I23" s="1761">
        <f>'ОБЕД раскладка 7-11л. '!Q89</f>
        <v>19.399999999999999</v>
      </c>
      <c r="J23" s="1412">
        <v>0</v>
      </c>
      <c r="K23" s="1412">
        <f>'ОБЕД раскладка 7-11л. '!U117</f>
        <v>33.5</v>
      </c>
      <c r="L23" s="1412">
        <f>'ОБЕД раскладка 7-11л. '!Q136</f>
        <v>228</v>
      </c>
      <c r="M23" s="1412">
        <f>'ОБЕД раскладка 7-11л. '!U142</f>
        <v>24.2</v>
      </c>
      <c r="N23" s="1776">
        <f>'ОБЕД раскладка 7-11л. '!Q162</f>
        <v>310.39999999999998</v>
      </c>
      <c r="O23" s="1782">
        <v>105</v>
      </c>
      <c r="P23" s="1416">
        <v>100</v>
      </c>
      <c r="Q23" s="999"/>
      <c r="R23" s="189"/>
      <c r="S23" s="189"/>
      <c r="T23" s="189"/>
      <c r="U23" s="189"/>
      <c r="V23" s="189"/>
      <c r="W23" s="1407"/>
      <c r="X23" s="242"/>
      <c r="Y23" s="212"/>
      <c r="Z23" s="1335"/>
      <c r="AA23" s="189"/>
      <c r="AB23" s="1408"/>
      <c r="AC23" s="189"/>
    </row>
    <row r="24" spans="2:29" ht="14.25" customHeight="1">
      <c r="B24" s="1767">
        <v>16</v>
      </c>
      <c r="C24" s="1140" t="s">
        <v>583</v>
      </c>
      <c r="D24" s="1772">
        <v>17.5</v>
      </c>
      <c r="E24" s="358">
        <v>0</v>
      </c>
      <c r="F24" s="1420">
        <v>0</v>
      </c>
      <c r="G24" s="1427">
        <f>'ОБЕД раскладка 7-11л. '!Q52</f>
        <v>175</v>
      </c>
      <c r="H24" s="1412">
        <v>0</v>
      </c>
      <c r="I24" s="1422">
        <v>0</v>
      </c>
      <c r="J24" s="1412">
        <v>0</v>
      </c>
      <c r="K24" s="1422">
        <v>0</v>
      </c>
      <c r="L24" s="1420">
        <v>0</v>
      </c>
      <c r="M24" s="1420">
        <v>0</v>
      </c>
      <c r="N24" s="1777">
        <v>0</v>
      </c>
      <c r="O24" s="1634">
        <v>17.5</v>
      </c>
      <c r="P24" s="1416">
        <v>100</v>
      </c>
      <c r="Q24" s="999"/>
      <c r="R24" s="189"/>
      <c r="S24" s="189"/>
      <c r="T24" s="189"/>
      <c r="U24" s="189"/>
      <c r="V24" s="189"/>
      <c r="W24" s="1407"/>
      <c r="X24" s="242"/>
      <c r="Y24" s="212"/>
      <c r="Z24" s="1335"/>
      <c r="AA24" s="189"/>
      <c r="AB24" s="1408"/>
      <c r="AC24" s="189"/>
    </row>
    <row r="25" spans="2:29" ht="12" customHeight="1">
      <c r="B25" s="1767">
        <v>17</v>
      </c>
      <c r="C25" s="1140" t="s">
        <v>68</v>
      </c>
      <c r="D25" s="1772">
        <v>3.5</v>
      </c>
      <c r="E25" s="358">
        <v>0</v>
      </c>
      <c r="F25" s="1420">
        <v>0</v>
      </c>
      <c r="G25" s="1427">
        <v>0</v>
      </c>
      <c r="H25" s="1412">
        <v>0</v>
      </c>
      <c r="I25" s="1422">
        <v>0</v>
      </c>
      <c r="J25" s="1412">
        <v>0</v>
      </c>
      <c r="K25" s="1422">
        <v>0</v>
      </c>
      <c r="L25" s="1420">
        <f>'ОБЕД раскладка 7-11л. '!Q137</f>
        <v>15</v>
      </c>
      <c r="M25" s="1420">
        <v>0</v>
      </c>
      <c r="N25" s="1777">
        <f>'ОБЕД раскладка 7-11л. '!Q163</f>
        <v>20</v>
      </c>
      <c r="O25" s="1634">
        <v>3.5</v>
      </c>
      <c r="P25" s="1416">
        <v>100</v>
      </c>
      <c r="Q25" s="999"/>
      <c r="R25" s="189"/>
      <c r="S25" s="189"/>
      <c r="T25" s="189"/>
      <c r="U25" s="189"/>
      <c r="V25" s="189"/>
      <c r="W25" s="1407"/>
      <c r="X25" s="242"/>
      <c r="Y25" s="212"/>
      <c r="Z25" s="1335"/>
      <c r="AA25" s="189"/>
      <c r="AB25" s="1408"/>
      <c r="AC25" s="189"/>
    </row>
    <row r="26" spans="2:29" ht="12.75" customHeight="1">
      <c r="B26" s="1767">
        <v>18</v>
      </c>
      <c r="C26" s="1140" t="s">
        <v>584</v>
      </c>
      <c r="D26" s="1772">
        <v>3.5</v>
      </c>
      <c r="E26" s="358">
        <f>'ОБЕД раскладка 7-11л. '!Q20</f>
        <v>3</v>
      </c>
      <c r="F26" s="1420">
        <f>'ОБЕД раскладка 7-11л. '!Q36</f>
        <v>4.9000000000000004</v>
      </c>
      <c r="G26" s="1427">
        <f>'ОБЕД раскладка 7-11л. '!Q53</f>
        <v>7.6</v>
      </c>
      <c r="H26" s="1412">
        <v>0</v>
      </c>
      <c r="I26" s="1422">
        <f>'ОБЕД раскладка 7-11л. '!Q90</f>
        <v>2</v>
      </c>
      <c r="J26" s="1413">
        <f>'ОБЕД раскладка 7-11л. '!Q105</f>
        <v>8</v>
      </c>
      <c r="K26" s="1422">
        <f>'ОБЕД раскладка 7-11л. '!U118</f>
        <v>2</v>
      </c>
      <c r="L26" s="1420">
        <v>0</v>
      </c>
      <c r="M26" s="1420">
        <f>'ОБЕД раскладка 7-11л. '!U143</f>
        <v>7.5</v>
      </c>
      <c r="N26" s="1777">
        <v>0</v>
      </c>
      <c r="O26" s="1634">
        <v>3.5</v>
      </c>
      <c r="P26" s="1416">
        <v>100</v>
      </c>
      <c r="Q26" s="999"/>
      <c r="R26" s="189"/>
      <c r="S26" s="189"/>
      <c r="T26" s="189"/>
      <c r="U26" s="189"/>
      <c r="V26" s="189"/>
      <c r="W26" s="1407"/>
      <c r="X26" s="242"/>
      <c r="Y26" s="212"/>
      <c r="Z26" s="1335"/>
      <c r="AA26" s="189"/>
      <c r="AB26" s="1408"/>
      <c r="AC26" s="189"/>
    </row>
    <row r="27" spans="2:29" ht="12.75" customHeight="1">
      <c r="B27" s="1767">
        <v>19</v>
      </c>
      <c r="C27" s="1140" t="s">
        <v>69</v>
      </c>
      <c r="D27" s="1772">
        <v>10.5</v>
      </c>
      <c r="E27" s="380">
        <f>'ОБЕД раскладка 7-11л. '!Q21</f>
        <v>8</v>
      </c>
      <c r="F27" s="1426">
        <f>'ОБЕД раскладка 7-11л. '!Q37</f>
        <v>7.7</v>
      </c>
      <c r="G27" s="1427">
        <f>'ОБЕД раскладка 7-11л. '!Q54</f>
        <v>11.6</v>
      </c>
      <c r="H27" s="1413">
        <f>'ОБЕД раскладка 7-11л. '!Q72</f>
        <v>4</v>
      </c>
      <c r="I27" s="1422">
        <f>'ОБЕД раскладка 7-11л. '!Q91</f>
        <v>14.5</v>
      </c>
      <c r="J27" s="1413">
        <f>'ОБЕД раскладка 7-11л. '!Q106</f>
        <v>2.7</v>
      </c>
      <c r="K27" s="1422">
        <f>'ОБЕД раскладка 7-11л. '!U119</f>
        <v>9.1999999999999993</v>
      </c>
      <c r="L27" s="1426">
        <f>'ОБЕД раскладка 7-11л. '!Q138</f>
        <v>18.7</v>
      </c>
      <c r="M27" s="1426">
        <f>'ОБЕД раскладка 7-11л. '!U144</f>
        <v>4.75</v>
      </c>
      <c r="N27" s="1777">
        <f>'ОБЕД раскладка 7-11л. '!U155</f>
        <v>23.85</v>
      </c>
      <c r="O27" s="1634">
        <v>10.5</v>
      </c>
      <c r="P27" s="1416">
        <v>100</v>
      </c>
      <c r="Q27" s="999"/>
      <c r="R27" s="189"/>
      <c r="S27" s="189"/>
      <c r="T27" s="189"/>
      <c r="U27" s="189"/>
      <c r="V27" s="189"/>
      <c r="W27" s="1407"/>
      <c r="X27" s="242"/>
      <c r="Y27" s="212"/>
      <c r="Z27" s="1335"/>
      <c r="AA27" s="189"/>
      <c r="AB27" s="1443"/>
      <c r="AC27" s="189"/>
    </row>
    <row r="28" spans="2:29" ht="13.5" customHeight="1">
      <c r="B28" s="1767">
        <v>20</v>
      </c>
      <c r="C28" s="1140" t="s">
        <v>70</v>
      </c>
      <c r="D28" s="1772">
        <v>5.25</v>
      </c>
      <c r="E28" s="358">
        <f>'ОБЕД раскладка 7-11л. '!Q22</f>
        <v>8.65</v>
      </c>
      <c r="F28" s="1420">
        <f>'ОБЕД раскладка 7-11л. '!Q38</f>
        <v>4.8499999999999996</v>
      </c>
      <c r="G28" s="1427">
        <v>0</v>
      </c>
      <c r="H28" s="1413">
        <f>'ОБЕД раскладка 7-11л. '!Q73</f>
        <v>6.1</v>
      </c>
      <c r="I28" s="1422">
        <f>'ОБЕД раскладка 7-11л. '!Q92</f>
        <v>10.65</v>
      </c>
      <c r="J28" s="1413">
        <f>'ОБЕД раскладка 7-11л. '!Q107</f>
        <v>7.25</v>
      </c>
      <c r="K28" s="1422">
        <f>'ОБЕД раскладка 7-11л. '!U120</f>
        <v>9</v>
      </c>
      <c r="L28" s="1426">
        <f>'ОБЕД раскладка 7-11л. '!AF153</f>
        <v>0</v>
      </c>
      <c r="M28" s="1426">
        <f>'ОБЕД раскладка 7-11л. '!U145</f>
        <v>6</v>
      </c>
      <c r="N28" s="1777">
        <v>0</v>
      </c>
      <c r="O28" s="1634">
        <v>5.25</v>
      </c>
      <c r="P28" s="1416">
        <v>100</v>
      </c>
      <c r="Q28" s="999"/>
      <c r="R28" s="189"/>
      <c r="S28" s="189"/>
      <c r="T28" s="189"/>
      <c r="U28" s="189"/>
      <c r="V28" s="189"/>
      <c r="W28" s="1407"/>
      <c r="X28" s="242"/>
      <c r="Y28" s="212"/>
      <c r="Z28" s="1335"/>
      <c r="AA28" s="189"/>
      <c r="AB28" s="1408"/>
      <c r="AC28" s="189"/>
    </row>
    <row r="29" spans="2:29" ht="13.5" customHeight="1">
      <c r="B29" s="1767">
        <v>21</v>
      </c>
      <c r="C29" s="1140" t="s">
        <v>585</v>
      </c>
      <c r="D29" s="1772">
        <v>14</v>
      </c>
      <c r="E29" s="358">
        <f>'ОБЕД раскладка 7-11л. '!U10</f>
        <v>3.31</v>
      </c>
      <c r="F29" s="1426">
        <f>'ОБЕД раскладка 7-11л. '!Q39</f>
        <v>4</v>
      </c>
      <c r="G29" s="1427">
        <f>'ОБЕД раскладка 7-11л. '!U43</f>
        <v>7.6</v>
      </c>
      <c r="H29" s="1413">
        <v>0</v>
      </c>
      <c r="I29" s="1422">
        <f>'ОБЕД раскладка 7-11л. '!Q93</f>
        <v>4</v>
      </c>
      <c r="J29" s="1413">
        <f>'ОБЕД раскладка 7-11л. '!Q108</f>
        <v>20</v>
      </c>
      <c r="K29" s="1422">
        <f>'ОБЕД раскладка 7-11л. '!U121</f>
        <v>3</v>
      </c>
      <c r="L29" s="1420">
        <f>'ОБЕД раскладка 7-11л. '!U130</f>
        <v>92.8</v>
      </c>
      <c r="M29" s="1428">
        <f>'ОБЕД раскладка 7-11л. '!U146</f>
        <v>4.4000000000000004</v>
      </c>
      <c r="N29" s="1777">
        <f>'ОБЕД раскладка 7-11л. '!U156</f>
        <v>0.89</v>
      </c>
      <c r="O29" s="1634">
        <v>14</v>
      </c>
      <c r="P29" s="1416">
        <v>100</v>
      </c>
      <c r="Q29" s="999"/>
      <c r="R29" s="189"/>
      <c r="S29" s="189"/>
      <c r="T29" s="189"/>
      <c r="U29" s="189"/>
      <c r="V29" s="189"/>
      <c r="W29" s="1407"/>
      <c r="X29" s="242"/>
      <c r="Y29" s="212"/>
      <c r="Z29" s="1335"/>
      <c r="AA29" s="189"/>
      <c r="AB29" s="1408"/>
      <c r="AC29" s="189"/>
    </row>
    <row r="30" spans="2:29" ht="12.75" customHeight="1">
      <c r="B30" s="1767">
        <v>22</v>
      </c>
      <c r="C30" s="1140" t="s">
        <v>71</v>
      </c>
      <c r="D30" s="1772">
        <v>10.5</v>
      </c>
      <c r="E30" s="358">
        <f>'ОБЕД раскладка 7-11л. '!U11</f>
        <v>1.76</v>
      </c>
      <c r="F30" s="1420">
        <v>0</v>
      </c>
      <c r="G30" s="1427">
        <f>'ОБЕД раскладка 7-11л. '!U44</f>
        <v>28.2</v>
      </c>
      <c r="H30" s="1413">
        <f>'ОБЕД раскладка 7-11л. '!Q74</f>
        <v>15</v>
      </c>
      <c r="I30" s="1422">
        <f>'ОБЕД раскладка 7-11л. '!U80</f>
        <v>0.84</v>
      </c>
      <c r="J30" s="1413">
        <f>'ОБЕД раскладка 7-11л. '!U98</f>
        <v>16</v>
      </c>
      <c r="K30" s="1422">
        <v>0</v>
      </c>
      <c r="L30" s="1420">
        <f>'ОБЕД раскладка 7-11л. '!U131</f>
        <v>13</v>
      </c>
      <c r="M30" s="1428">
        <f>'ОБЕД раскладка 7-11л. '!U147</f>
        <v>12</v>
      </c>
      <c r="N30" s="1777">
        <f>'ОБЕД раскладка 7-11л. '!U157</f>
        <v>18.2</v>
      </c>
      <c r="O30" s="1634">
        <v>10.5</v>
      </c>
      <c r="P30" s="1416">
        <v>100</v>
      </c>
      <c r="Q30" s="999"/>
      <c r="R30" s="189"/>
      <c r="S30" s="189"/>
      <c r="T30" s="189"/>
      <c r="U30" s="189"/>
      <c r="V30" s="189"/>
      <c r="W30" s="1407"/>
      <c r="X30" s="242"/>
      <c r="Y30" s="212"/>
      <c r="Z30" s="1335"/>
      <c r="AA30" s="189"/>
      <c r="AB30" s="1408"/>
      <c r="AC30" s="189"/>
    </row>
    <row r="31" spans="2:29" ht="14.25" customHeight="1">
      <c r="B31" s="1767">
        <v>23</v>
      </c>
      <c r="C31" s="1140" t="s">
        <v>72</v>
      </c>
      <c r="D31" s="1772">
        <v>3.5</v>
      </c>
      <c r="E31" s="358">
        <v>0</v>
      </c>
      <c r="F31" s="1420">
        <v>0</v>
      </c>
      <c r="G31" s="1427">
        <f>'ОБЕД раскладка 7-11л. '!U45</f>
        <v>35</v>
      </c>
      <c r="H31" s="1413">
        <v>0</v>
      </c>
      <c r="I31" s="1422">
        <v>0</v>
      </c>
      <c r="J31" s="1413">
        <v>0</v>
      </c>
      <c r="K31" s="1422">
        <v>0</v>
      </c>
      <c r="L31" s="1420">
        <v>0</v>
      </c>
      <c r="M31" s="1420">
        <v>0</v>
      </c>
      <c r="N31" s="1777">
        <v>0</v>
      </c>
      <c r="O31" s="1634">
        <v>3.5</v>
      </c>
      <c r="P31" s="1416">
        <v>100</v>
      </c>
      <c r="Q31" s="999"/>
      <c r="R31" s="189"/>
      <c r="S31" s="189"/>
      <c r="T31" s="189"/>
      <c r="U31" s="189"/>
      <c r="V31" s="189"/>
      <c r="W31" s="1407"/>
      <c r="X31" s="242"/>
      <c r="Y31" s="212"/>
      <c r="Z31" s="1335"/>
      <c r="AA31" s="189"/>
      <c r="AB31" s="1408"/>
      <c r="AC31" s="189"/>
    </row>
    <row r="32" spans="2:29" ht="12.75" customHeight="1">
      <c r="B32" s="1767">
        <v>24</v>
      </c>
      <c r="C32" s="1140" t="s">
        <v>73</v>
      </c>
      <c r="D32" s="1772">
        <v>0.35</v>
      </c>
      <c r="E32" s="358">
        <v>0</v>
      </c>
      <c r="F32" s="1420">
        <v>0</v>
      </c>
      <c r="G32" s="1427">
        <v>0</v>
      </c>
      <c r="H32" s="1413">
        <v>0</v>
      </c>
      <c r="I32" s="1422">
        <v>0</v>
      </c>
      <c r="J32" s="1413">
        <f>'ОБЕД раскладка 7-11л. '!U99</f>
        <v>2</v>
      </c>
      <c r="K32" s="1422">
        <v>0</v>
      </c>
      <c r="L32" s="1420">
        <v>0</v>
      </c>
      <c r="M32" s="1420">
        <v>0</v>
      </c>
      <c r="N32" s="1777">
        <v>0</v>
      </c>
      <c r="O32" s="1634">
        <v>0.2</v>
      </c>
      <c r="P32" s="1419" t="s">
        <v>596</v>
      </c>
      <c r="Q32" s="999"/>
      <c r="R32" s="189"/>
      <c r="S32" s="189"/>
      <c r="T32" s="189"/>
      <c r="U32" s="189"/>
      <c r="V32" s="189"/>
      <c r="W32" s="1407"/>
      <c r="X32" s="242"/>
      <c r="Y32" s="212"/>
      <c r="Z32" s="1335"/>
      <c r="AA32" s="189"/>
      <c r="AB32" s="1408"/>
      <c r="AC32" s="189"/>
    </row>
    <row r="33" spans="2:29" ht="12.75" customHeight="1">
      <c r="B33" s="1767">
        <v>25</v>
      </c>
      <c r="C33" s="1140" t="s">
        <v>586</v>
      </c>
      <c r="D33" s="1772">
        <v>0.35</v>
      </c>
      <c r="E33" s="358">
        <v>0</v>
      </c>
      <c r="F33" s="1420">
        <v>0</v>
      </c>
      <c r="G33" s="1427">
        <v>0</v>
      </c>
      <c r="H33" s="1413">
        <v>0</v>
      </c>
      <c r="I33" s="1422">
        <v>0</v>
      </c>
      <c r="J33" s="1413">
        <v>0</v>
      </c>
      <c r="K33" s="1422">
        <v>0</v>
      </c>
      <c r="L33" s="1420">
        <v>0</v>
      </c>
      <c r="M33" s="1428">
        <v>0</v>
      </c>
      <c r="N33" s="1777">
        <f>'ОБЕД раскладка 7-11л. '!U158</f>
        <v>3.5</v>
      </c>
      <c r="O33" s="1634">
        <v>0.35</v>
      </c>
      <c r="P33" s="1416">
        <v>100</v>
      </c>
      <c r="Q33" s="999"/>
      <c r="R33" s="189"/>
      <c r="S33" s="189"/>
      <c r="T33" s="189"/>
      <c r="U33" s="189"/>
      <c r="V33" s="189"/>
      <c r="W33" s="1407"/>
      <c r="X33" s="242"/>
      <c r="Y33" s="212"/>
      <c r="Z33" s="1335"/>
      <c r="AA33" s="189"/>
      <c r="AB33" s="1408"/>
      <c r="AC33" s="189"/>
    </row>
    <row r="34" spans="2:29" ht="13.5" customHeight="1">
      <c r="B34" s="1767">
        <v>26</v>
      </c>
      <c r="C34" s="1140" t="s">
        <v>227</v>
      </c>
      <c r="D34" s="1772">
        <v>0.7</v>
      </c>
      <c r="E34" s="358">
        <v>0</v>
      </c>
      <c r="F34" s="1420">
        <v>0</v>
      </c>
      <c r="G34" s="1427">
        <f>'ОБЕД раскладка 7-11л. '!U46</f>
        <v>3.5</v>
      </c>
      <c r="H34" s="1413">
        <v>0</v>
      </c>
      <c r="I34" s="1422">
        <v>0</v>
      </c>
      <c r="J34" s="1413">
        <v>0</v>
      </c>
      <c r="K34" s="1422">
        <v>0</v>
      </c>
      <c r="L34" s="1428">
        <f>'ОБЕД раскладка 7-11л. '!U132</f>
        <v>3.5</v>
      </c>
      <c r="M34" s="1420">
        <v>0</v>
      </c>
      <c r="N34" s="1777">
        <v>0</v>
      </c>
      <c r="O34" s="1634">
        <v>0.7</v>
      </c>
      <c r="P34" s="1416">
        <v>100</v>
      </c>
      <c r="Q34" s="999"/>
      <c r="R34" s="189"/>
      <c r="S34" s="189"/>
      <c r="T34" s="189"/>
      <c r="U34" s="189"/>
      <c r="V34" s="189"/>
      <c r="W34" s="1407"/>
      <c r="X34" s="242"/>
      <c r="Y34" s="212"/>
      <c r="Z34" s="1335"/>
      <c r="AA34" s="189"/>
      <c r="AB34" s="1408"/>
      <c r="AC34" s="189"/>
    </row>
    <row r="35" spans="2:29" ht="14.25" customHeight="1">
      <c r="B35" s="1767">
        <v>27</v>
      </c>
      <c r="C35" s="1140" t="s">
        <v>74</v>
      </c>
      <c r="D35" s="1772">
        <v>7.0000000000000007E-2</v>
      </c>
      <c r="E35" s="358">
        <v>0</v>
      </c>
      <c r="F35" s="1420">
        <v>0</v>
      </c>
      <c r="G35" s="1427">
        <v>0</v>
      </c>
      <c r="H35" s="1413">
        <v>0</v>
      </c>
      <c r="I35" s="1422">
        <v>0</v>
      </c>
      <c r="J35" s="1413">
        <v>0</v>
      </c>
      <c r="K35" s="1422">
        <v>0</v>
      </c>
      <c r="L35" s="1420">
        <v>0</v>
      </c>
      <c r="M35" s="1428">
        <v>0</v>
      </c>
      <c r="N35" s="1777">
        <f>'ОБЕД раскладка 7-11л. '!U159</f>
        <v>0.7</v>
      </c>
      <c r="O35" s="1634">
        <v>7.0000000000000007E-2</v>
      </c>
      <c r="P35" s="1416">
        <v>100</v>
      </c>
      <c r="Q35" s="999"/>
      <c r="R35" s="189"/>
      <c r="S35" s="189"/>
      <c r="T35" s="189"/>
      <c r="U35" s="189"/>
      <c r="V35" s="189"/>
      <c r="W35" s="1407"/>
      <c r="X35" s="242"/>
      <c r="Y35" s="212"/>
      <c r="Z35" s="1335"/>
      <c r="AA35" s="189"/>
      <c r="AB35" s="1408"/>
      <c r="AC35" s="189"/>
    </row>
    <row r="36" spans="2:29" ht="12" customHeight="1">
      <c r="B36" s="1767">
        <v>28</v>
      </c>
      <c r="C36" s="1773" t="s">
        <v>587</v>
      </c>
      <c r="D36" s="1772">
        <v>1.05</v>
      </c>
      <c r="E36" s="358">
        <f>'ОБЕД раскладка 7-11л. '!U12</f>
        <v>1.4</v>
      </c>
      <c r="F36" s="1428">
        <f>'ОБЕД раскладка 7-11л. '!U26</f>
        <v>0.89999999999999991</v>
      </c>
      <c r="G36" s="1427">
        <f>'ОБЕД раскладка 7-11л. '!U47</f>
        <v>0.6</v>
      </c>
      <c r="H36" s="1413">
        <f>'ОБЕД раскладка 7-11л. '!Q75</f>
        <v>1.1000000000000001</v>
      </c>
      <c r="I36" s="1422">
        <f>'ОБЕД раскладка 7-11л. '!U81</f>
        <v>0.86</v>
      </c>
      <c r="J36" s="1413">
        <f>'ОБЕД раскладка 7-11л. '!U100</f>
        <v>1.3</v>
      </c>
      <c r="K36" s="1422">
        <f>'ОБЕД раскладка 7-11л. '!U122</f>
        <v>0.55000000000000004</v>
      </c>
      <c r="L36" s="1428">
        <f>'ОБЕД раскладка 7-11л. '!U133</f>
        <v>1.2</v>
      </c>
      <c r="M36" s="1426">
        <f>'ОБЕД раскладка 7-11л. '!U148</f>
        <v>1.1499999999999999</v>
      </c>
      <c r="N36" s="1777">
        <f>'ОБЕД раскладка 7-11л. '!U160</f>
        <v>1.44</v>
      </c>
      <c r="O36" s="1634">
        <v>1.05</v>
      </c>
      <c r="P36" s="1416">
        <v>100</v>
      </c>
      <c r="Q36" s="999"/>
      <c r="R36" s="189"/>
      <c r="S36" s="189"/>
      <c r="T36" s="189"/>
      <c r="U36" s="189"/>
      <c r="V36" s="189"/>
      <c r="W36" s="1407"/>
      <c r="X36" s="242"/>
      <c r="Y36" s="212"/>
      <c r="Z36" s="1335"/>
      <c r="AA36" s="189"/>
      <c r="AB36" s="1408"/>
      <c r="AC36" s="189"/>
    </row>
    <row r="37" spans="2:29" ht="12.75" customHeight="1">
      <c r="B37" s="1767">
        <v>29</v>
      </c>
      <c r="C37" s="1140" t="s">
        <v>228</v>
      </c>
      <c r="D37" s="1772">
        <v>1.05</v>
      </c>
      <c r="E37" s="358">
        <f>'ОБЕД раскладка 7-11л. '!U13</f>
        <v>0.5</v>
      </c>
      <c r="F37" s="1428">
        <v>0</v>
      </c>
      <c r="G37" s="1427">
        <v>0</v>
      </c>
      <c r="H37" s="1413">
        <v>0</v>
      </c>
      <c r="I37" s="1422">
        <v>0</v>
      </c>
      <c r="J37" s="1413">
        <v>0</v>
      </c>
      <c r="K37" s="1422">
        <v>0</v>
      </c>
      <c r="L37" s="1420">
        <v>0</v>
      </c>
      <c r="M37" s="1420">
        <f>'ОБЕД раскладка 7-11л. '!U149</f>
        <v>10</v>
      </c>
      <c r="N37" s="1777">
        <v>0</v>
      </c>
      <c r="O37" s="1634">
        <v>1.05</v>
      </c>
      <c r="P37" s="1416">
        <v>100</v>
      </c>
      <c r="Q37" s="999"/>
      <c r="R37" s="189"/>
      <c r="S37" s="189"/>
      <c r="T37" s="189"/>
      <c r="U37" s="189"/>
      <c r="V37" s="189"/>
      <c r="W37" s="1407"/>
      <c r="X37" s="242"/>
      <c r="Y37" s="212"/>
      <c r="Z37" s="1335"/>
      <c r="AA37" s="189"/>
      <c r="AB37" s="1408"/>
      <c r="AC37" s="189"/>
    </row>
    <row r="38" spans="2:29" ht="12.75" customHeight="1">
      <c r="B38" s="1767">
        <v>30</v>
      </c>
      <c r="C38" s="1140" t="s">
        <v>229</v>
      </c>
      <c r="D38" s="1772">
        <v>0.7</v>
      </c>
      <c r="E38" s="358">
        <f>'ОБЕД раскладка 7-11л. '!U14</f>
        <v>8.0000000000000002E-3</v>
      </c>
      <c r="F38" s="1423">
        <f>'ОБЕД раскладка 7-11л. '!U27</f>
        <v>8.3999999999999995E-3</v>
      </c>
      <c r="G38" s="1424">
        <f>'ОБЕД раскладка 7-11л. '!U48</f>
        <v>8.0000000000000002E-3</v>
      </c>
      <c r="H38" s="1424">
        <f>'ОБЕД раскладка 7-11л. '!Q76</f>
        <v>1.4E-2</v>
      </c>
      <c r="I38" s="1422">
        <f>'ОБЕД раскладка 7-11л. '!U82</f>
        <v>0.01</v>
      </c>
      <c r="J38" s="1413">
        <f>'ОБЕД раскладка 7-11л. '!U101</f>
        <v>8.0000000000000002E-3</v>
      </c>
      <c r="K38" s="1445">
        <f>'ОБЕД раскладка 7-11л. '!U123</f>
        <v>0.01</v>
      </c>
      <c r="L38" s="1446">
        <f>'ОБЕД раскладка 7-11л. '!U134</f>
        <v>8.0000000000000002E-3</v>
      </c>
      <c r="M38" s="1446">
        <f>'ОБЕД раскладка 7-11л. '!U150</f>
        <v>8.6E-3</v>
      </c>
      <c r="N38" s="1777">
        <f>'ОБЕД раскладка 7-11л. '!U161</f>
        <v>8.0000000000000002E-3</v>
      </c>
      <c r="O38" s="1634">
        <v>1.2699999999999999E-2</v>
      </c>
      <c r="P38" s="1419" t="s">
        <v>597</v>
      </c>
      <c r="Q38" s="999"/>
      <c r="R38" s="189"/>
      <c r="S38" s="189"/>
      <c r="T38" s="189"/>
      <c r="U38" s="189"/>
      <c r="V38" s="189"/>
      <c r="W38" s="1407"/>
      <c r="X38" s="242"/>
      <c r="Y38" s="212"/>
      <c r="Z38" s="1335"/>
      <c r="AA38" s="189"/>
      <c r="AB38" s="1408"/>
      <c r="AC38" s="189"/>
    </row>
    <row r="39" spans="2:29" ht="12" customHeight="1">
      <c r="B39" s="1767">
        <v>31</v>
      </c>
      <c r="C39" s="1140" t="s">
        <v>76</v>
      </c>
      <c r="D39" s="1772">
        <v>26.95</v>
      </c>
      <c r="E39" s="1432">
        <f>'ОБЕД  меню  7-11л.'!E73</f>
        <v>26.57</v>
      </c>
      <c r="F39" s="1434">
        <f>'ОБЕД  меню  7-11л.'!E87</f>
        <v>24.976999999999997</v>
      </c>
      <c r="G39" s="1434">
        <f>'ОБЕД  меню  7-11л.'!E101</f>
        <v>32.481999999999999</v>
      </c>
      <c r="H39" s="1434">
        <f>'ОБЕД  меню  7-11л.'!E114</f>
        <v>27.430000000000003</v>
      </c>
      <c r="I39" s="1434">
        <f>'ОБЕД  меню  7-11л.'!E128</f>
        <v>27.178000000000001</v>
      </c>
      <c r="J39" s="1434">
        <f>'ОБЕД  меню  7-11л.'!E147</f>
        <v>25.198000000000004</v>
      </c>
      <c r="K39" s="1433">
        <f>'ОБЕД  меню  7-11л.'!E160</f>
        <v>23.693000000000001</v>
      </c>
      <c r="L39" s="1434">
        <f>'ОБЕД  меню  7-11л.'!E173</f>
        <v>29.994</v>
      </c>
      <c r="M39" s="1434">
        <f>'ОБЕД  меню  7-11л.'!E186</f>
        <v>25.771999999999998</v>
      </c>
      <c r="N39" s="981">
        <f>'ОБЕД  меню  7-11л.'!E199</f>
        <v>26.201999999999998</v>
      </c>
      <c r="O39" s="1780">
        <v>26.95</v>
      </c>
      <c r="P39" s="1416">
        <v>100</v>
      </c>
      <c r="Q39" s="999"/>
      <c r="R39" s="189"/>
      <c r="S39" s="189"/>
      <c r="T39" s="189"/>
      <c r="U39" s="189"/>
      <c r="V39" s="189"/>
      <c r="W39" s="1407"/>
      <c r="X39" s="242"/>
      <c r="Y39" s="212"/>
      <c r="Z39" s="1335"/>
      <c r="AA39" s="189"/>
      <c r="AB39" s="1442"/>
      <c r="AC39" s="189"/>
    </row>
    <row r="40" spans="2:29" ht="12" customHeight="1">
      <c r="B40" s="1767">
        <v>32</v>
      </c>
      <c r="C40" s="1140" t="s">
        <v>77</v>
      </c>
      <c r="D40" s="1772">
        <v>27.65</v>
      </c>
      <c r="E40" s="1432">
        <f>'ОБЕД  меню  7-11л.'!F73</f>
        <v>29.354999999999997</v>
      </c>
      <c r="F40" s="1434">
        <f>'ОБЕД  меню  7-11л.'!F87</f>
        <v>24.568999999999999</v>
      </c>
      <c r="G40" s="1434">
        <f>'ОБЕД  меню  7-11л.'!F101</f>
        <v>31.036999999999999</v>
      </c>
      <c r="H40" s="1434">
        <f>'ОБЕД  меню  7-11л.'!F114</f>
        <v>26.542999999999999</v>
      </c>
      <c r="I40" s="1434">
        <f>'ОБЕД  меню  7-11л.'!F128</f>
        <v>24.991</v>
      </c>
      <c r="J40" s="1434">
        <f>'ОБЕД  меню  7-11л.'!F147</f>
        <v>27.250999999999998</v>
      </c>
      <c r="K40" s="1434">
        <f>'ОБЕД  меню  7-11л.'!F160</f>
        <v>26.447000000000003</v>
      </c>
      <c r="L40" s="1433">
        <f>'ОБЕД  меню  7-11л.'!F173</f>
        <v>32.473999999999997</v>
      </c>
      <c r="M40" s="1434">
        <f>'ОБЕД  меню  7-11л.'!F186</f>
        <v>27.003</v>
      </c>
      <c r="N40" s="981">
        <f>'ОБЕД  меню  7-11л.'!F199</f>
        <v>26.830000000000002</v>
      </c>
      <c r="O40" s="1780">
        <v>27.65</v>
      </c>
      <c r="P40" s="1416">
        <v>100</v>
      </c>
      <c r="Q40" s="999"/>
      <c r="R40" s="189"/>
      <c r="S40" s="189"/>
      <c r="T40" s="189"/>
      <c r="U40" s="189"/>
      <c r="V40" s="189"/>
      <c r="W40" s="1407"/>
      <c r="X40" s="242"/>
      <c r="Y40" s="212"/>
      <c r="Z40" s="1335"/>
      <c r="AA40" s="189"/>
      <c r="AB40" s="1408"/>
      <c r="AC40" s="189"/>
    </row>
    <row r="41" spans="2:29" ht="12.75" customHeight="1">
      <c r="B41" s="1767">
        <v>33</v>
      </c>
      <c r="C41" s="1140" t="s">
        <v>78</v>
      </c>
      <c r="D41" s="1772">
        <v>117.25</v>
      </c>
      <c r="E41" s="1432">
        <f>'ОБЕД  меню  7-11л.'!G73</f>
        <v>95.26400000000001</v>
      </c>
      <c r="F41" s="1434">
        <f>'ОБЕД  меню  7-11л.'!G87</f>
        <v>117.69300000000001</v>
      </c>
      <c r="G41" s="1434">
        <f>'ОБЕД  меню  7-11л.'!G101</f>
        <v>145.58500000000001</v>
      </c>
      <c r="H41" s="1434">
        <f>'ОБЕД  меню  7-11л.'!G114</f>
        <v>121.539</v>
      </c>
      <c r="I41" s="1434">
        <f>'ОБЕД  меню  7-11л.'!G128</f>
        <v>132.398</v>
      </c>
      <c r="J41" s="1434">
        <f>'ОБЕД  меню  7-11л.'!G147</f>
        <v>113.69900000000001</v>
      </c>
      <c r="K41" s="1434">
        <f>'ОБЕД  меню  7-11л.'!G160</f>
        <v>104.813</v>
      </c>
      <c r="L41" s="1434">
        <f>'ОБЕД  меню  7-11л.'!G173</f>
        <v>88.686999999999998</v>
      </c>
      <c r="M41" s="1433">
        <f>'ОБЕД  меню  7-11л.'!G186</f>
        <v>121.67</v>
      </c>
      <c r="N41" s="981">
        <f>'ОБЕД  меню  7-11л.'!G199</f>
        <v>131.14599999999999</v>
      </c>
      <c r="O41" s="1780">
        <v>117.25</v>
      </c>
      <c r="P41" s="1416">
        <v>100</v>
      </c>
      <c r="Q41" s="999"/>
      <c r="R41" s="189"/>
      <c r="S41" s="189"/>
      <c r="T41" s="189"/>
      <c r="U41" s="189"/>
      <c r="V41" s="189"/>
      <c r="W41" s="1407"/>
      <c r="X41" s="242"/>
      <c r="Y41" s="212"/>
      <c r="Z41" s="1335"/>
      <c r="AA41" s="189"/>
      <c r="AB41" s="1408"/>
      <c r="AC41" s="189"/>
    </row>
    <row r="42" spans="2:29" ht="12.75" customHeight="1" thickBot="1">
      <c r="B42" s="1768">
        <v>34</v>
      </c>
      <c r="C42" s="1187" t="s">
        <v>79</v>
      </c>
      <c r="D42" s="1774">
        <v>822.5</v>
      </c>
      <c r="E42" s="1437">
        <f>'ОБЕД  меню  7-11л.'!H73</f>
        <v>751.53099999999995</v>
      </c>
      <c r="F42" s="1438">
        <f>'ОБЕД  меню  7-11л.'!H87</f>
        <v>791.80100000000004</v>
      </c>
      <c r="G42" s="1438">
        <f>'ОБЕД  меню  7-11л.'!H101</f>
        <v>991.60100000000011</v>
      </c>
      <c r="H42" s="1438">
        <f>'ОБЕД  меню  7-11л.'!H114</f>
        <v>834.76300000000015</v>
      </c>
      <c r="I42" s="1438">
        <f>'ОБЕД  меню  7-11л.'!H128</f>
        <v>863.22299999999996</v>
      </c>
      <c r="J42" s="1438">
        <f>'ОБЕД  меню  7-11л.'!H147</f>
        <v>800.84700000000009</v>
      </c>
      <c r="K42" s="1447">
        <f>'ОБЕД  меню  7-11л.'!H160</f>
        <v>752.04700000000003</v>
      </c>
      <c r="L42" s="1438">
        <f>'ОБЕД  меню  7-11л.'!H173</f>
        <v>766.99000000000012</v>
      </c>
      <c r="M42" s="1439">
        <f>'ОБЕД  меню  7-11л.'!H186</f>
        <v>832.79500000000007</v>
      </c>
      <c r="N42" s="1778">
        <f>'ОБЕД  меню  7-11л.'!H199</f>
        <v>870.86200000000008</v>
      </c>
      <c r="O42" s="1783">
        <v>825.65</v>
      </c>
      <c r="P42" s="1441">
        <v>100</v>
      </c>
      <c r="Q42" s="999"/>
      <c r="R42" s="189"/>
      <c r="S42" s="189"/>
      <c r="T42" s="189"/>
      <c r="U42" s="189"/>
      <c r="V42" s="189"/>
      <c r="W42" s="1407"/>
      <c r="X42" s="242"/>
      <c r="Y42" s="212"/>
      <c r="Z42" s="1335"/>
      <c r="AA42" s="189"/>
      <c r="AB42" s="1408"/>
      <c r="AC42" s="189"/>
    </row>
    <row r="43" spans="2:29">
      <c r="Q43" s="999"/>
      <c r="R43" s="189"/>
      <c r="S43" s="189"/>
      <c r="T43" s="189"/>
      <c r="U43" s="189"/>
      <c r="V43" s="189"/>
      <c r="W43" s="1410"/>
      <c r="X43" s="242"/>
      <c r="Y43" s="1411"/>
      <c r="Z43" s="1335"/>
      <c r="AA43" s="189"/>
      <c r="AB43" s="1408"/>
      <c r="AC43" s="189"/>
    </row>
    <row r="44" spans="2:29">
      <c r="B44" t="s">
        <v>570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</row>
    <row r="45" spans="2:29">
      <c r="B45" t="s">
        <v>569</v>
      </c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1"/>
    </row>
    <row r="46" spans="2:29">
      <c r="B46" t="s">
        <v>568</v>
      </c>
      <c r="O46" s="1223"/>
      <c r="P46" s="1223"/>
      <c r="Q46" s="11"/>
    </row>
    <row r="47" spans="2:29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  <row r="48" spans="2:29">
      <c r="B48" s="1" t="s">
        <v>572</v>
      </c>
    </row>
    <row r="49" spans="2:16">
      <c r="B49" t="s">
        <v>571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2:16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7"/>
  <sheetViews>
    <sheetView tabSelected="1" zoomScaleNormal="100" workbookViewId="0">
      <selection activeCell="N30" sqref="N30"/>
    </sheetView>
  </sheetViews>
  <sheetFormatPr defaultRowHeight="15"/>
  <cols>
    <col min="1" max="1" width="2.28515625" customWidth="1"/>
    <col min="2" max="2" width="9" customWidth="1"/>
    <col min="3" max="3" width="22.7109375" style="104" customWidth="1"/>
    <col min="4" max="4" width="9.5703125" customWidth="1"/>
    <col min="5" max="5" width="8.140625" customWidth="1"/>
    <col min="6" max="6" width="9.85546875" customWidth="1"/>
    <col min="7" max="7" width="23.140625" customWidth="1"/>
    <col min="8" max="8" width="11.42578125" customWidth="1"/>
    <col min="9" max="9" width="2.7109375" customWidth="1"/>
    <col min="10" max="10" width="2.42578125" customWidth="1"/>
    <col min="11" max="11" width="9.5703125" customWidth="1"/>
    <col min="12" max="12" width="21" customWidth="1"/>
    <col min="13" max="13" width="10.42578125" customWidth="1"/>
    <col min="14" max="14" width="6.28515625" customWidth="1"/>
    <col min="15" max="15" width="9.85546875" customWidth="1"/>
    <col min="16" max="16" width="23" customWidth="1"/>
    <col min="17" max="17" width="10.42578125" customWidth="1"/>
    <col min="18" max="18" width="3.5703125" customWidth="1"/>
    <col min="19" max="19" width="15.28515625" customWidth="1"/>
    <col min="20" max="20" width="7.42578125" customWidth="1"/>
    <col min="21" max="21" width="5.5703125" customWidth="1"/>
    <col min="22" max="22" width="4.7109375" customWidth="1"/>
    <col min="23" max="23" width="13.28515625" customWidth="1"/>
    <col min="24" max="24" width="7.7109375" customWidth="1"/>
    <col min="25" max="25" width="7.28515625" customWidth="1"/>
    <col min="26" max="26" width="5.42578125" customWidth="1"/>
    <col min="27" max="27" width="9" customWidth="1"/>
    <col min="28" max="28" width="23.42578125" customWidth="1"/>
    <col min="29" max="29" width="11.140625" customWidth="1"/>
    <col min="30" max="30" width="5.140625" customWidth="1"/>
    <col min="31" max="31" width="9.7109375" customWidth="1"/>
    <col min="32" max="32" width="24.28515625" customWidth="1"/>
    <col min="33" max="33" width="11" customWidth="1"/>
    <col min="34" max="34" width="8.42578125" customWidth="1"/>
    <col min="35" max="35" width="8.28515625" customWidth="1"/>
    <col min="36" max="36" width="8.140625" customWidth="1"/>
    <col min="37" max="37" width="8" customWidth="1"/>
    <col min="38" max="38" width="3" customWidth="1"/>
    <col min="39" max="39" width="6.85546875" customWidth="1"/>
    <col min="40" max="40" width="24.140625" customWidth="1"/>
    <col min="44" max="44" width="23" customWidth="1"/>
  </cols>
  <sheetData>
    <row r="1" spans="2:50" ht="12" customHeight="1">
      <c r="K1" s="11"/>
      <c r="L1" s="11"/>
      <c r="M1" s="11"/>
      <c r="T1" s="3"/>
      <c r="U1" s="3"/>
      <c r="V1" s="264"/>
      <c r="AG1" s="11"/>
      <c r="AI1" s="11"/>
      <c r="AJ1" s="11"/>
      <c r="AK1" s="11"/>
      <c r="AL1" s="11"/>
      <c r="AT1" s="11"/>
      <c r="AU1" s="11"/>
    </row>
    <row r="2" spans="2:50" ht="14.25" customHeight="1">
      <c r="B2" s="13" t="s">
        <v>468</v>
      </c>
      <c r="C2" s="1236"/>
      <c r="D2" s="1236"/>
      <c r="E2" s="1236"/>
      <c r="F2" s="1236"/>
      <c r="G2" s="1236"/>
      <c r="H2" s="1236"/>
      <c r="I2" s="265"/>
      <c r="J2" s="265"/>
      <c r="K2" s="206"/>
      <c r="L2" s="1861"/>
      <c r="M2" s="170"/>
      <c r="N2" s="190"/>
      <c r="O2" s="242"/>
      <c r="R2" s="1256"/>
      <c r="S2" s="189"/>
      <c r="T2" s="350"/>
      <c r="U2" s="350"/>
      <c r="V2" s="264"/>
      <c r="W2" s="265"/>
      <c r="X2" s="189"/>
      <c r="Y2" s="189"/>
      <c r="AH2" s="174"/>
      <c r="AI2" s="189"/>
      <c r="AJ2" s="11"/>
      <c r="AK2" s="11"/>
      <c r="AL2" s="11"/>
      <c r="AM2" s="11"/>
      <c r="AN2" s="632"/>
      <c r="AO2" s="11"/>
      <c r="AP2" s="11"/>
      <c r="AQ2" s="11"/>
      <c r="AR2" s="11"/>
      <c r="AS2" s="11"/>
      <c r="AT2" s="11"/>
      <c r="AU2" s="11"/>
    </row>
    <row r="3" spans="2:50">
      <c r="B3" s="1236"/>
      <c r="C3" s="1236"/>
      <c r="D3" s="1236"/>
      <c r="E3" s="1236"/>
      <c r="F3" s="1236"/>
      <c r="G3" s="1236"/>
      <c r="H3" s="1236"/>
      <c r="I3" s="350"/>
      <c r="J3" s="189"/>
      <c r="K3" s="206"/>
      <c r="L3" s="242"/>
      <c r="M3" s="170"/>
      <c r="N3" s="190"/>
      <c r="O3" s="242"/>
      <c r="R3" s="189"/>
      <c r="S3" s="189"/>
      <c r="T3" s="189"/>
      <c r="U3" s="186"/>
      <c r="V3" s="293"/>
      <c r="W3" s="174"/>
      <c r="X3" s="189"/>
      <c r="Y3" s="189"/>
      <c r="AH3" s="189"/>
      <c r="AI3" s="189"/>
      <c r="AJ3" s="11"/>
      <c r="AK3" s="11"/>
      <c r="AL3" s="11"/>
      <c r="AM3" s="11"/>
      <c r="AN3" s="56"/>
      <c r="AO3" s="11"/>
      <c r="AP3" s="11"/>
      <c r="AQ3" s="11"/>
      <c r="AR3" s="11"/>
      <c r="AS3" s="11"/>
      <c r="AT3" s="11"/>
      <c r="AU3" s="11"/>
      <c r="AV3" s="11"/>
      <c r="AW3" s="11"/>
      <c r="AX3" s="11"/>
    </row>
    <row r="4" spans="2:50" ht="13.5" customHeight="1">
      <c r="B4" s="261" t="s">
        <v>465</v>
      </c>
      <c r="C4" s="1236"/>
      <c r="D4" s="261"/>
      <c r="E4" s="1236"/>
      <c r="F4" s="261"/>
      <c r="G4" s="704" t="s">
        <v>453</v>
      </c>
      <c r="H4" s="1236"/>
      <c r="I4" s="189"/>
      <c r="J4" s="189"/>
      <c r="K4" s="1922"/>
      <c r="L4" s="248"/>
      <c r="M4" s="418"/>
      <c r="N4" s="190"/>
      <c r="O4" s="242"/>
      <c r="R4" s="189"/>
      <c r="S4" s="189"/>
      <c r="T4" s="158"/>
      <c r="U4" s="1256"/>
      <c r="V4" s="189"/>
      <c r="W4" s="293"/>
      <c r="X4" s="189"/>
      <c r="Y4" s="189"/>
      <c r="AH4" s="189"/>
      <c r="AI4" s="174"/>
      <c r="AJ4" s="11"/>
      <c r="AK4" s="11"/>
      <c r="AL4" s="11"/>
      <c r="AM4" s="44"/>
      <c r="AN4" s="7"/>
      <c r="AO4" s="16"/>
      <c r="AP4" s="11"/>
      <c r="AQ4" s="206"/>
      <c r="AR4" s="174"/>
      <c r="AS4" s="170"/>
      <c r="AT4" s="11"/>
      <c r="AU4" s="11"/>
      <c r="AV4" s="11"/>
      <c r="AW4" s="11"/>
      <c r="AX4" s="11"/>
    </row>
    <row r="5" spans="2:50" ht="13.5" customHeight="1">
      <c r="B5" s="186"/>
      <c r="C5" s="189"/>
      <c r="D5" s="242"/>
      <c r="E5" s="189"/>
      <c r="F5" s="242"/>
      <c r="G5" s="189"/>
      <c r="H5" s="186"/>
      <c r="I5" s="189"/>
      <c r="J5" s="189"/>
      <c r="K5" s="11"/>
      <c r="L5" s="11"/>
      <c r="M5" s="11"/>
      <c r="N5" s="307"/>
      <c r="O5" s="242"/>
      <c r="R5" s="189"/>
      <c r="S5" s="189"/>
      <c r="T5" s="189"/>
      <c r="U5" s="189"/>
      <c r="V5" s="189"/>
      <c r="W5" s="189"/>
      <c r="X5" s="189"/>
      <c r="Y5" s="189"/>
      <c r="AH5" s="189"/>
      <c r="AI5" s="186"/>
      <c r="AJ5" s="21"/>
      <c r="AK5" s="11"/>
      <c r="AL5" s="11"/>
      <c r="AM5" s="44"/>
      <c r="AN5" s="21"/>
      <c r="AO5" s="16"/>
      <c r="AP5" s="11"/>
      <c r="AQ5" s="206"/>
      <c r="AR5" s="242"/>
      <c r="AS5" s="170"/>
      <c r="AT5" s="11"/>
      <c r="AU5" s="11"/>
      <c r="AV5" s="11"/>
      <c r="AW5" s="11"/>
      <c r="AX5" s="11"/>
    </row>
    <row r="6" spans="2:50" ht="13.5" customHeight="1">
      <c r="B6" s="159"/>
      <c r="C6" s="1240" t="s">
        <v>467</v>
      </c>
      <c r="D6" s="242"/>
      <c r="E6" s="189"/>
      <c r="G6" s="1240" t="s">
        <v>466</v>
      </c>
      <c r="I6" s="189"/>
      <c r="J6" s="189"/>
      <c r="K6" s="11"/>
      <c r="L6" s="11"/>
      <c r="M6" s="11"/>
      <c r="N6" s="174"/>
      <c r="O6" s="242"/>
      <c r="P6" s="1277"/>
      <c r="Q6" s="11"/>
      <c r="R6" s="189"/>
      <c r="S6" s="206"/>
      <c r="T6" s="189"/>
      <c r="U6" s="189"/>
      <c r="V6" s="189"/>
      <c r="W6" s="189"/>
      <c r="X6" s="189"/>
      <c r="Y6" s="174"/>
      <c r="AH6" s="189"/>
      <c r="AI6" s="186"/>
      <c r="AK6" s="61"/>
      <c r="AL6" s="11"/>
      <c r="AM6" s="32"/>
      <c r="AN6" s="24"/>
      <c r="AO6" s="25"/>
      <c r="AP6" s="11"/>
      <c r="AQ6" s="417"/>
      <c r="AR6" s="248"/>
      <c r="AS6" s="418"/>
      <c r="AT6" s="11"/>
      <c r="AU6" s="11"/>
      <c r="AV6" s="11"/>
      <c r="AW6" s="11"/>
      <c r="AX6" s="11"/>
    </row>
    <row r="7" spans="2:50" ht="15.75" thickBot="1">
      <c r="C7"/>
      <c r="E7" s="189"/>
      <c r="F7" s="148"/>
      <c r="G7" s="238"/>
      <c r="I7" s="189"/>
      <c r="J7" s="189"/>
      <c r="K7" s="11"/>
      <c r="L7" s="11"/>
      <c r="M7" s="11"/>
      <c r="N7" s="11"/>
      <c r="O7" s="1269"/>
      <c r="P7" s="1278"/>
      <c r="Q7" s="11"/>
      <c r="R7" s="189"/>
      <c r="S7" s="189"/>
      <c r="T7" s="189"/>
      <c r="U7" s="189"/>
      <c r="V7" s="189"/>
      <c r="W7" s="189"/>
      <c r="X7" s="189"/>
      <c r="Y7" s="189"/>
      <c r="AH7" s="189"/>
      <c r="AI7" s="186"/>
      <c r="AK7" s="61"/>
      <c r="AL7" s="11"/>
      <c r="AM7" s="223"/>
      <c r="AN7" s="174"/>
      <c r="AO7" s="157"/>
      <c r="AP7" s="11"/>
      <c r="AQ7" s="218"/>
      <c r="AR7" s="201"/>
      <c r="AS7" s="201"/>
      <c r="AT7" s="11"/>
      <c r="AU7" s="11"/>
      <c r="AV7" s="11"/>
      <c r="AW7" s="11"/>
      <c r="AX7" s="11"/>
    </row>
    <row r="8" spans="2:50" ht="13.5" customHeight="1">
      <c r="B8" s="37" t="s">
        <v>2</v>
      </c>
      <c r="C8" s="109" t="s">
        <v>3</v>
      </c>
      <c r="D8" s="113" t="s">
        <v>4</v>
      </c>
      <c r="E8" s="189"/>
      <c r="F8" s="239" t="s">
        <v>2</v>
      </c>
      <c r="G8" s="195" t="s">
        <v>3</v>
      </c>
      <c r="H8" s="310" t="s">
        <v>4</v>
      </c>
      <c r="I8" s="189"/>
      <c r="J8" s="189"/>
      <c r="K8" s="11"/>
      <c r="L8" s="11"/>
      <c r="M8" s="11"/>
      <c r="N8" s="11"/>
      <c r="O8" s="189"/>
      <c r="P8" s="835"/>
      <c r="Q8" s="11"/>
      <c r="R8" s="174"/>
      <c r="S8" s="189"/>
      <c r="T8" s="189"/>
      <c r="U8" s="189"/>
      <c r="V8" s="189"/>
      <c r="W8" s="189"/>
      <c r="X8" s="189"/>
      <c r="Y8" s="189"/>
      <c r="AH8" s="189"/>
      <c r="AI8" s="189"/>
      <c r="AK8" s="11"/>
      <c r="AL8" s="11"/>
      <c r="AM8" s="44"/>
      <c r="AN8" s="7"/>
      <c r="AO8" s="207"/>
      <c r="AP8" s="11"/>
      <c r="AQ8" s="43"/>
      <c r="AR8" s="7"/>
      <c r="AS8" s="170"/>
      <c r="AT8" s="11"/>
      <c r="AU8" s="11"/>
      <c r="AV8" s="11"/>
      <c r="AW8" s="11"/>
      <c r="AX8" s="11"/>
    </row>
    <row r="9" spans="2:50" ht="16.5" thickBot="1">
      <c r="B9" s="40" t="s">
        <v>5</v>
      </c>
      <c r="C9" s="1293" t="s">
        <v>235</v>
      </c>
      <c r="D9" s="425" t="s">
        <v>84</v>
      </c>
      <c r="E9" s="189"/>
      <c r="F9" s="204" t="s">
        <v>5</v>
      </c>
      <c r="G9" s="1294" t="s">
        <v>256</v>
      </c>
      <c r="H9" s="311" t="s">
        <v>84</v>
      </c>
      <c r="I9" s="189"/>
      <c r="J9" s="189"/>
      <c r="K9" s="11"/>
      <c r="L9" s="11"/>
      <c r="M9" s="11"/>
      <c r="N9" s="11"/>
      <c r="O9" s="323"/>
      <c r="P9" s="1273"/>
      <c r="Q9" s="11"/>
      <c r="R9" s="189"/>
      <c r="S9" s="303"/>
      <c r="T9" s="303"/>
      <c r="U9" s="1271"/>
      <c r="V9" s="189"/>
      <c r="W9" s="303"/>
      <c r="X9" s="303"/>
      <c r="Y9" s="1271"/>
      <c r="Z9" s="338"/>
      <c r="AH9" s="189"/>
      <c r="AI9" s="189"/>
      <c r="AK9" s="11"/>
      <c r="AL9" s="11"/>
      <c r="AM9" s="223"/>
      <c r="AN9" s="201"/>
      <c r="AO9" s="157"/>
      <c r="AP9" s="11"/>
      <c r="AQ9" s="206"/>
      <c r="AR9" s="174"/>
      <c r="AS9" s="170"/>
      <c r="AT9" s="11"/>
      <c r="AU9" s="11"/>
      <c r="AV9" s="11"/>
      <c r="AW9" s="11"/>
      <c r="AX9" s="11"/>
    </row>
    <row r="10" spans="2:50" ht="15.75">
      <c r="B10" s="1466" t="s">
        <v>307</v>
      </c>
      <c r="C10" s="606" t="s">
        <v>478</v>
      </c>
      <c r="D10" s="1916" t="s">
        <v>396</v>
      </c>
      <c r="E10" s="189"/>
      <c r="F10" s="532" t="s">
        <v>414</v>
      </c>
      <c r="G10" s="533" t="s">
        <v>487</v>
      </c>
      <c r="H10" s="1473">
        <v>60</v>
      </c>
      <c r="I10" s="189"/>
      <c r="J10" s="189"/>
      <c r="K10" s="11"/>
      <c r="L10" s="11"/>
      <c r="M10" s="11"/>
      <c r="N10" s="11"/>
      <c r="O10" s="303"/>
      <c r="P10" s="835"/>
      <c r="Q10" s="11"/>
      <c r="R10" s="189"/>
      <c r="S10" s="242"/>
      <c r="T10" s="835"/>
      <c r="U10" s="1251"/>
      <c r="V10" s="189"/>
      <c r="W10" s="189"/>
      <c r="X10" s="189"/>
      <c r="Y10" s="189"/>
      <c r="Z10" s="338"/>
      <c r="AH10" s="189"/>
      <c r="AI10" s="189"/>
      <c r="AK10" s="55"/>
      <c r="AL10" s="11"/>
      <c r="AM10" s="206"/>
      <c r="AN10" s="174"/>
      <c r="AO10" s="158"/>
      <c r="AP10" s="11"/>
      <c r="AQ10" s="206"/>
      <c r="AR10" s="174"/>
      <c r="AS10" s="188"/>
      <c r="AT10" s="11"/>
      <c r="AU10" s="11"/>
      <c r="AV10" s="11"/>
      <c r="AW10" s="11"/>
      <c r="AX10" s="11"/>
    </row>
    <row r="11" spans="2:50">
      <c r="B11" s="977"/>
      <c r="C11" s="576" t="s">
        <v>479</v>
      </c>
      <c r="D11" s="973"/>
      <c r="E11" s="189"/>
      <c r="F11" s="986" t="s">
        <v>23</v>
      </c>
      <c r="G11" s="786" t="s">
        <v>139</v>
      </c>
      <c r="H11" s="1479" t="s">
        <v>327</v>
      </c>
      <c r="I11" s="325"/>
      <c r="J11" s="319"/>
      <c r="K11" s="189"/>
      <c r="L11" s="205"/>
      <c r="M11" s="189"/>
      <c r="N11" s="11"/>
      <c r="O11" s="242"/>
      <c r="P11" s="835"/>
      <c r="Q11" s="11"/>
      <c r="R11" s="189"/>
      <c r="S11" s="242"/>
      <c r="T11" s="835"/>
      <c r="U11" s="1251"/>
      <c r="V11" s="189"/>
      <c r="W11" s="197"/>
      <c r="X11" s="835"/>
      <c r="Y11" s="1251"/>
      <c r="Z11" s="189"/>
      <c r="AH11" s="189"/>
      <c r="AI11" s="186"/>
      <c r="AK11" s="43"/>
      <c r="AL11" s="11"/>
      <c r="AM11" s="206"/>
      <c r="AN11" s="174"/>
      <c r="AO11" s="158"/>
      <c r="AP11" s="11"/>
      <c r="AQ11" s="206"/>
      <c r="AR11" s="174"/>
      <c r="AS11" s="170"/>
      <c r="AT11" s="11"/>
      <c r="AU11" s="11"/>
      <c r="AV11" s="11"/>
      <c r="AW11" s="11"/>
      <c r="AX11" s="11"/>
    </row>
    <row r="12" spans="2:50">
      <c r="B12" s="977" t="s">
        <v>232</v>
      </c>
      <c r="C12" s="1467" t="s">
        <v>350</v>
      </c>
      <c r="D12" s="1032" t="s">
        <v>386</v>
      </c>
      <c r="E12" s="189"/>
      <c r="F12" s="986" t="s">
        <v>20</v>
      </c>
      <c r="G12" s="786" t="s">
        <v>118</v>
      </c>
      <c r="H12" s="1468">
        <v>200</v>
      </c>
      <c r="I12" s="170"/>
      <c r="J12" s="254"/>
      <c r="K12" s="11"/>
      <c r="L12" s="205"/>
      <c r="M12" s="11"/>
      <c r="N12" s="11"/>
      <c r="O12" s="242"/>
      <c r="P12" s="835"/>
      <c r="Q12" s="11"/>
      <c r="R12" s="189"/>
      <c r="S12" s="242"/>
      <c r="T12" s="835"/>
      <c r="U12" s="1251"/>
      <c r="V12" s="189"/>
      <c r="W12" s="197"/>
      <c r="X12" s="835"/>
      <c r="Y12" s="1135"/>
      <c r="Z12" s="189"/>
      <c r="AH12" s="189"/>
      <c r="AI12" s="174"/>
      <c r="AK12" s="44"/>
      <c r="AL12" s="11"/>
      <c r="AM12" s="206"/>
      <c r="AN12" s="174"/>
      <c r="AO12" s="158"/>
      <c r="AP12" s="11"/>
      <c r="AQ12" s="206"/>
      <c r="AR12" s="174"/>
      <c r="AS12" s="170"/>
      <c r="AT12" s="11"/>
      <c r="AU12" s="11"/>
      <c r="AV12" s="11"/>
      <c r="AW12" s="11"/>
      <c r="AX12" s="11"/>
    </row>
    <row r="13" spans="2:50">
      <c r="B13" s="986" t="s">
        <v>18</v>
      </c>
      <c r="C13" s="786" t="s">
        <v>482</v>
      </c>
      <c r="D13" s="685">
        <v>200</v>
      </c>
      <c r="E13" s="189"/>
      <c r="F13" s="986" t="s">
        <v>10</v>
      </c>
      <c r="G13" s="786" t="s">
        <v>11</v>
      </c>
      <c r="H13" s="1479">
        <v>30</v>
      </c>
      <c r="I13" s="170"/>
      <c r="J13" s="254"/>
      <c r="K13" s="11"/>
      <c r="L13" s="56"/>
      <c r="M13" s="11"/>
      <c r="N13" s="11"/>
      <c r="O13" s="242"/>
      <c r="P13" s="835"/>
      <c r="Q13" s="11"/>
      <c r="R13" s="189"/>
      <c r="S13" s="242"/>
      <c r="T13" s="835"/>
      <c r="U13" s="1251"/>
      <c r="V13" s="189"/>
      <c r="W13" s="913"/>
      <c r="X13" s="835"/>
      <c r="Y13" s="1135"/>
      <c r="Z13" s="189"/>
      <c r="AH13" s="189"/>
      <c r="AI13" s="186"/>
      <c r="AK13" s="44"/>
      <c r="AL13" s="11"/>
      <c r="AM13" s="11"/>
      <c r="AN13" s="11"/>
      <c r="AO13" s="11"/>
      <c r="AP13" s="11"/>
      <c r="AQ13" s="210"/>
      <c r="AR13" s="174"/>
      <c r="AS13" s="170"/>
      <c r="AT13" s="11"/>
      <c r="AU13" s="11"/>
      <c r="AV13" s="11"/>
      <c r="AW13" s="11"/>
      <c r="AX13" s="11"/>
    </row>
    <row r="14" spans="2:50">
      <c r="B14" s="986" t="s">
        <v>10</v>
      </c>
      <c r="C14" s="786" t="s">
        <v>11</v>
      </c>
      <c r="D14" s="685">
        <v>30</v>
      </c>
      <c r="E14" s="189"/>
      <c r="F14" s="986" t="s">
        <v>10</v>
      </c>
      <c r="G14" s="786" t="s">
        <v>16</v>
      </c>
      <c r="H14" s="1479">
        <v>30</v>
      </c>
      <c r="I14" s="170"/>
      <c r="J14" s="254"/>
      <c r="K14" s="11"/>
      <c r="L14" s="56"/>
      <c r="M14" s="11"/>
      <c r="N14" s="11"/>
      <c r="O14" s="242"/>
      <c r="P14" s="835"/>
      <c r="Q14" s="11"/>
      <c r="R14" s="189"/>
      <c r="S14" s="174"/>
      <c r="T14" s="174"/>
      <c r="U14" s="1251"/>
      <c r="V14" s="189"/>
      <c r="W14" s="913"/>
      <c r="X14" s="835"/>
      <c r="Y14" s="1135"/>
      <c r="Z14" s="189"/>
      <c r="AH14" s="189"/>
      <c r="AI14" s="174"/>
      <c r="AK14" s="44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2:50" ht="16.5" thickBot="1">
      <c r="B15" s="1790" t="s">
        <v>10</v>
      </c>
      <c r="C15" s="1606" t="s">
        <v>16</v>
      </c>
      <c r="D15" s="1786">
        <v>20</v>
      </c>
      <c r="E15" s="189"/>
      <c r="F15" s="1009" t="s">
        <v>13</v>
      </c>
      <c r="G15" s="786" t="s">
        <v>486</v>
      </c>
      <c r="H15" s="1479">
        <v>90</v>
      </c>
      <c r="I15" s="170"/>
      <c r="J15" s="254"/>
      <c r="K15" s="11"/>
      <c r="L15" s="56"/>
      <c r="M15" s="11"/>
      <c r="N15" s="11"/>
      <c r="O15" s="242"/>
      <c r="P15" s="835"/>
      <c r="Q15" s="11"/>
      <c r="R15" s="189"/>
      <c r="S15" s="174"/>
      <c r="T15" s="189"/>
      <c r="U15" s="189"/>
      <c r="V15" s="189"/>
      <c r="W15" s="913"/>
      <c r="X15" s="835"/>
      <c r="Y15" s="1135"/>
      <c r="Z15" s="189"/>
      <c r="AH15" s="189"/>
      <c r="AI15" s="174"/>
      <c r="AK15" s="44"/>
      <c r="AL15" s="11"/>
      <c r="AM15" s="211"/>
      <c r="AN15" s="189"/>
      <c r="AO15" s="205"/>
      <c r="AP15" s="11"/>
      <c r="AQ15" s="211"/>
      <c r="AR15" s="174"/>
      <c r="AS15" s="205"/>
      <c r="AT15" s="11"/>
      <c r="AU15" s="11"/>
      <c r="AV15" s="11"/>
      <c r="AW15" s="11"/>
      <c r="AX15" s="11"/>
    </row>
    <row r="16" spans="2:50" ht="15.75" thickBot="1">
      <c r="B16" s="11"/>
      <c r="C16" s="56"/>
      <c r="D16" s="4"/>
      <c r="E16" s="189"/>
      <c r="F16" s="1392"/>
      <c r="G16" s="612"/>
      <c r="H16" s="613"/>
      <c r="I16" s="170"/>
      <c r="J16" s="254"/>
      <c r="K16" s="11"/>
      <c r="L16" s="205"/>
      <c r="M16" s="11"/>
      <c r="N16" s="11"/>
      <c r="O16" s="242"/>
      <c r="P16" s="189"/>
      <c r="Q16" s="11"/>
      <c r="R16" s="189"/>
      <c r="S16" s="189"/>
      <c r="T16" s="189"/>
      <c r="U16" s="189"/>
      <c r="V16" s="189"/>
      <c r="W16" s="913"/>
      <c r="X16" s="835"/>
      <c r="Y16" s="1135"/>
      <c r="Z16" s="189"/>
      <c r="AH16" s="189"/>
      <c r="AI16" s="186"/>
      <c r="AK16" s="43"/>
      <c r="AL16" s="11"/>
      <c r="AM16" s="223"/>
      <c r="AN16" s="174"/>
      <c r="AO16" s="809"/>
      <c r="AP16" s="11"/>
      <c r="AQ16" s="218"/>
      <c r="AR16" s="201"/>
      <c r="AS16" s="201"/>
      <c r="AT16" s="11"/>
      <c r="AU16" s="11"/>
      <c r="AV16" s="11"/>
      <c r="AW16" s="11"/>
      <c r="AX16" s="11"/>
    </row>
    <row r="17" spans="2:50" ht="16.5" thickBot="1">
      <c r="C17" s="1294"/>
      <c r="D17" s="6"/>
      <c r="E17" s="189"/>
      <c r="G17" s="1294"/>
      <c r="H17" s="6"/>
      <c r="I17" s="170"/>
      <c r="J17" s="254"/>
      <c r="K17" s="1921"/>
      <c r="L17" s="205"/>
      <c r="M17" s="189"/>
      <c r="N17" s="11"/>
      <c r="O17" s="242"/>
      <c r="P17" s="189"/>
      <c r="Q17" s="11"/>
      <c r="R17" s="189"/>
      <c r="S17" s="189"/>
      <c r="T17" s="189"/>
      <c r="U17" s="189"/>
      <c r="V17" s="189"/>
      <c r="W17" s="913"/>
      <c r="X17" s="835"/>
      <c r="Y17" s="1136"/>
      <c r="Z17" s="189"/>
      <c r="AH17" s="189"/>
      <c r="AI17" s="186"/>
      <c r="AK17" s="63"/>
      <c r="AL17" s="11"/>
      <c r="AM17" s="206"/>
      <c r="AN17" s="174"/>
      <c r="AO17" s="158"/>
      <c r="AP17" s="11"/>
      <c r="AQ17" s="206"/>
      <c r="AR17" s="174"/>
      <c r="AS17" s="158"/>
      <c r="AT17" s="11"/>
      <c r="AU17" s="11"/>
      <c r="AV17" s="11"/>
      <c r="AW17" s="20"/>
      <c r="AX17" s="66"/>
    </row>
    <row r="18" spans="2:50" ht="16.5" thickBot="1">
      <c r="B18" s="1520" t="s">
        <v>233</v>
      </c>
      <c r="C18" s="217"/>
      <c r="D18" s="313"/>
      <c r="E18" s="189"/>
      <c r="F18" s="1901" t="s">
        <v>241</v>
      </c>
      <c r="G18" s="1900"/>
      <c r="H18" s="313"/>
      <c r="I18" s="189"/>
      <c r="J18" s="189"/>
      <c r="K18" s="206"/>
      <c r="L18" s="1861"/>
      <c r="M18" s="170"/>
      <c r="N18" s="11"/>
      <c r="O18" s="242"/>
      <c r="P18" s="189"/>
      <c r="Q18" s="11"/>
      <c r="R18" s="189"/>
      <c r="S18" s="189"/>
      <c r="T18" s="189"/>
      <c r="U18" s="189"/>
      <c r="V18" s="189"/>
      <c r="W18" s="242"/>
      <c r="X18" s="1275"/>
      <c r="Y18" s="544"/>
      <c r="Z18" s="189"/>
      <c r="AH18" s="189"/>
      <c r="AI18" s="242"/>
      <c r="AK18" s="44"/>
      <c r="AL18" s="11"/>
      <c r="AM18" s="1199"/>
      <c r="AN18" s="1200"/>
      <c r="AO18" s="1201"/>
      <c r="AP18" s="11"/>
      <c r="AQ18" s="206"/>
      <c r="AR18" s="174"/>
      <c r="AS18" s="170"/>
      <c r="AT18" s="122"/>
      <c r="AU18" s="123"/>
      <c r="AV18" s="123"/>
      <c r="AW18" s="7"/>
      <c r="AX18" s="7"/>
    </row>
    <row r="19" spans="2:50" ht="15.75">
      <c r="B19" s="1472" t="s">
        <v>283</v>
      </c>
      <c r="C19" s="606" t="s">
        <v>282</v>
      </c>
      <c r="D19" s="1473" t="s">
        <v>348</v>
      </c>
      <c r="E19" s="189"/>
      <c r="F19" s="1472" t="s">
        <v>27</v>
      </c>
      <c r="G19" s="533" t="s">
        <v>417</v>
      </c>
      <c r="H19" s="587" t="s">
        <v>285</v>
      </c>
      <c r="I19" s="189"/>
      <c r="J19" s="189"/>
      <c r="K19" s="206"/>
      <c r="L19" s="242"/>
      <c r="M19" s="170"/>
      <c r="N19" s="11"/>
      <c r="O19" s="242"/>
      <c r="P19" s="1270"/>
      <c r="Q19" s="11"/>
      <c r="R19" s="189"/>
      <c r="S19" s="189"/>
      <c r="T19" s="189"/>
      <c r="U19" s="189"/>
      <c r="V19" s="189"/>
      <c r="W19" s="189"/>
      <c r="X19" s="189"/>
      <c r="Y19" s="189"/>
      <c r="Z19" s="189"/>
      <c r="AH19" s="189"/>
      <c r="AI19" s="189"/>
      <c r="AK19" s="11"/>
      <c r="AL19" s="11"/>
      <c r="AM19" s="206"/>
      <c r="AN19" s="174"/>
      <c r="AO19" s="170"/>
      <c r="AP19" s="11"/>
      <c r="AQ19" s="206"/>
      <c r="AR19" s="174"/>
      <c r="AS19" s="158"/>
      <c r="AT19" s="124"/>
      <c r="AU19" s="123"/>
      <c r="AV19" s="123"/>
      <c r="AW19" s="7"/>
      <c r="AX19" s="7"/>
    </row>
    <row r="20" spans="2:50">
      <c r="B20" s="1474" t="s">
        <v>292</v>
      </c>
      <c r="C20" s="1475" t="s">
        <v>483</v>
      </c>
      <c r="D20" s="1476" t="s">
        <v>473</v>
      </c>
      <c r="E20" s="189"/>
      <c r="F20" s="964" t="s">
        <v>297</v>
      </c>
      <c r="G20" s="1511" t="s">
        <v>194</v>
      </c>
      <c r="H20" s="965" t="s">
        <v>345</v>
      </c>
      <c r="I20" s="189"/>
      <c r="J20" s="189"/>
      <c r="N20" s="11"/>
      <c r="O20" s="242"/>
      <c r="P20" s="303"/>
      <c r="Q20" s="11"/>
      <c r="R20" s="189"/>
      <c r="S20" s="189"/>
      <c r="T20" s="189"/>
      <c r="U20" s="189"/>
      <c r="V20" s="189"/>
      <c r="W20" s="189"/>
      <c r="X20" s="189"/>
      <c r="Y20" s="189"/>
      <c r="Z20" s="189"/>
      <c r="AH20" s="189"/>
      <c r="AI20" s="189"/>
      <c r="AK20" s="44"/>
      <c r="AL20" s="11"/>
      <c r="AM20" s="209"/>
      <c r="AN20" s="174"/>
      <c r="AO20" s="158"/>
      <c r="AP20" s="11"/>
      <c r="AQ20" s="206"/>
      <c r="AR20" s="174"/>
      <c r="AS20" s="170"/>
      <c r="AT20" s="122"/>
      <c r="AU20" s="123"/>
      <c r="AV20" s="123"/>
      <c r="AW20" s="7"/>
      <c r="AX20" s="7"/>
    </row>
    <row r="21" spans="2:50">
      <c r="B21" s="1477" t="s">
        <v>15</v>
      </c>
      <c r="C21" s="1478" t="s">
        <v>484</v>
      </c>
      <c r="D21" s="100"/>
      <c r="E21" s="189"/>
      <c r="F21" s="622" t="s">
        <v>143</v>
      </c>
      <c r="G21" s="605" t="s">
        <v>296</v>
      </c>
      <c r="H21" s="1512"/>
      <c r="I21" s="170"/>
      <c r="J21" s="287"/>
      <c r="N21" s="11"/>
      <c r="O21" s="242"/>
      <c r="P21" s="835"/>
      <c r="Q21" s="11"/>
      <c r="R21" s="189"/>
      <c r="S21" s="189"/>
      <c r="T21" s="189"/>
      <c r="U21" s="189"/>
      <c r="V21" s="189"/>
      <c r="W21" s="189"/>
      <c r="X21" s="189"/>
      <c r="Y21" s="189"/>
      <c r="Z21" s="189"/>
      <c r="AH21" s="189"/>
      <c r="AI21" s="189"/>
      <c r="AK21" s="11"/>
      <c r="AL21" s="11"/>
      <c r="AM21" s="209"/>
      <c r="AN21" s="174"/>
      <c r="AO21" s="158"/>
      <c r="AP21" s="11"/>
      <c r="AQ21" s="206"/>
      <c r="AR21" s="174"/>
      <c r="AS21" s="170"/>
      <c r="AT21" s="122"/>
      <c r="AU21" s="123"/>
      <c r="AV21" s="123"/>
      <c r="AW21" s="11"/>
      <c r="AX21" s="11"/>
    </row>
    <row r="22" spans="2:50" ht="15.75">
      <c r="B22" s="986" t="s">
        <v>20</v>
      </c>
      <c r="C22" s="641" t="s">
        <v>118</v>
      </c>
      <c r="D22" s="1468">
        <v>200</v>
      </c>
      <c r="E22" s="189"/>
      <c r="F22" s="986" t="s">
        <v>9</v>
      </c>
      <c r="G22" s="786" t="s">
        <v>254</v>
      </c>
      <c r="H22" s="685">
        <v>200</v>
      </c>
      <c r="I22" s="189"/>
      <c r="J22" s="189"/>
      <c r="N22" s="11"/>
      <c r="O22" s="242"/>
      <c r="P22" s="835"/>
      <c r="Q22" s="11"/>
      <c r="R22" s="189"/>
      <c r="S22" s="189"/>
      <c r="T22" s="189"/>
      <c r="U22" s="189"/>
      <c r="V22" s="189"/>
      <c r="W22" s="189"/>
      <c r="X22" s="189"/>
      <c r="Y22" s="189"/>
      <c r="Z22" s="189"/>
      <c r="AH22" s="189"/>
      <c r="AI22" s="337"/>
      <c r="AK22" s="11"/>
      <c r="AL22" s="11"/>
      <c r="AM22" s="349"/>
      <c r="AN22" s="174"/>
      <c r="AO22" s="158"/>
      <c r="AP22" s="11"/>
      <c r="AQ22" s="206"/>
      <c r="AR22" s="174"/>
      <c r="AS22" s="170"/>
      <c r="AT22" s="122"/>
      <c r="AU22" s="123"/>
      <c r="AV22" s="123"/>
      <c r="AW22" s="11"/>
      <c r="AX22" s="11"/>
    </row>
    <row r="23" spans="2:50" ht="15.75">
      <c r="B23" s="785" t="s">
        <v>10</v>
      </c>
      <c r="C23" s="786" t="s">
        <v>11</v>
      </c>
      <c r="D23" s="513">
        <v>30</v>
      </c>
      <c r="E23" s="189"/>
      <c r="F23" s="986" t="s">
        <v>10</v>
      </c>
      <c r="G23" s="786" t="s">
        <v>11</v>
      </c>
      <c r="H23" s="685">
        <v>40</v>
      </c>
      <c r="I23" s="170"/>
      <c r="J23" s="298"/>
      <c r="N23" s="11"/>
      <c r="O23" s="1269"/>
      <c r="P23" s="835"/>
      <c r="Q23" s="11"/>
      <c r="R23" s="189"/>
      <c r="S23" s="189"/>
      <c r="T23" s="189"/>
      <c r="U23" s="189"/>
      <c r="V23" s="189"/>
      <c r="W23" s="337"/>
      <c r="X23" s="337"/>
      <c r="Y23" s="907"/>
      <c r="Z23" s="189"/>
      <c r="AH23" s="189"/>
      <c r="AI23" s="337"/>
      <c r="AK23" s="11"/>
      <c r="AL23" s="11"/>
      <c r="AM23" s="11"/>
      <c r="AN23" s="11"/>
      <c r="AO23" s="11"/>
      <c r="AP23" s="11"/>
      <c r="AQ23" s="210"/>
      <c r="AR23" s="174"/>
      <c r="AS23" s="170"/>
      <c r="AT23" s="122"/>
      <c r="AU23" s="123"/>
      <c r="AV23" s="125"/>
      <c r="AW23" s="11"/>
      <c r="AX23" s="11"/>
    </row>
    <row r="24" spans="2:50" ht="16.5" thickBot="1">
      <c r="B24" s="1917" t="s">
        <v>10</v>
      </c>
      <c r="C24" s="1606" t="s">
        <v>16</v>
      </c>
      <c r="D24" s="1789">
        <v>20</v>
      </c>
      <c r="E24" s="189"/>
      <c r="F24" s="986" t="s">
        <v>10</v>
      </c>
      <c r="G24" s="786" t="s">
        <v>16</v>
      </c>
      <c r="H24" s="685">
        <v>20</v>
      </c>
      <c r="I24" s="189"/>
      <c r="J24" s="189"/>
      <c r="N24" s="11"/>
      <c r="O24" s="189"/>
      <c r="P24" s="835"/>
      <c r="Q24" s="11"/>
      <c r="R24" s="174"/>
      <c r="S24" s="189"/>
      <c r="T24" s="189"/>
      <c r="U24" s="189"/>
      <c r="V24" s="189"/>
      <c r="W24" s="189"/>
      <c r="X24" s="189"/>
      <c r="Y24" s="189"/>
      <c r="AH24" s="189"/>
      <c r="AI24" s="337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7"/>
      <c r="AU24" s="11"/>
      <c r="AV24" s="11"/>
      <c r="AW24" s="126"/>
      <c r="AX24" s="66"/>
    </row>
    <row r="25" spans="2:50" ht="16.5" thickBot="1">
      <c r="C25"/>
      <c r="D25" s="6"/>
      <c r="E25" s="189"/>
      <c r="F25" s="611"/>
      <c r="G25" s="612"/>
      <c r="H25" s="613"/>
      <c r="I25" s="189"/>
      <c r="J25" s="189"/>
      <c r="N25" s="11"/>
      <c r="O25" s="189"/>
      <c r="P25" s="1279"/>
      <c r="Q25" s="11"/>
      <c r="R25" s="189"/>
      <c r="S25" s="303"/>
      <c r="T25" s="303"/>
      <c r="U25" s="1271"/>
      <c r="V25" s="189"/>
      <c r="W25" s="303"/>
      <c r="X25" s="303"/>
      <c r="Y25" s="1271"/>
      <c r="AH25" s="189"/>
      <c r="AI25" s="189"/>
      <c r="AM25" s="211"/>
      <c r="AN25" s="189"/>
      <c r="AO25" s="189"/>
      <c r="AP25" s="11"/>
      <c r="AQ25" s="211"/>
      <c r="AR25" s="189"/>
      <c r="AS25" s="205"/>
      <c r="AT25" s="11"/>
      <c r="AU25" s="11"/>
      <c r="AV25" s="11"/>
      <c r="AW25" s="66"/>
      <c r="AX25" s="127"/>
    </row>
    <row r="26" spans="2:50" ht="16.5" thickBot="1">
      <c r="B26" s="1520" t="s">
        <v>234</v>
      </c>
      <c r="C26" s="217"/>
      <c r="D26" s="199"/>
      <c r="E26" s="189"/>
      <c r="I26" s="325"/>
      <c r="J26" s="319"/>
      <c r="N26" s="11"/>
      <c r="O26" s="323"/>
      <c r="P26" s="1278"/>
      <c r="Q26" s="11"/>
      <c r="R26" s="189"/>
      <c r="S26" s="242"/>
      <c r="T26" s="835"/>
      <c r="U26" s="1251"/>
      <c r="V26" s="189"/>
      <c r="W26" s="189"/>
      <c r="X26" s="189"/>
      <c r="Y26" s="189"/>
      <c r="Z26" s="11"/>
      <c r="AH26" s="189"/>
      <c r="AI26" s="189"/>
      <c r="AM26" s="137"/>
      <c r="AN26" s="7"/>
      <c r="AO26" s="823"/>
      <c r="AP26" s="11"/>
      <c r="AQ26" s="223"/>
      <c r="AR26" s="201"/>
      <c r="AS26" s="157"/>
      <c r="AT26" s="11"/>
      <c r="AU26" s="11"/>
      <c r="AV26" s="11"/>
      <c r="AW26" s="11"/>
      <c r="AX26" s="11"/>
    </row>
    <row r="27" spans="2:50" ht="15.75" thickBot="1">
      <c r="B27" s="167" t="s">
        <v>119</v>
      </c>
      <c r="C27" s="168" t="s">
        <v>335</v>
      </c>
      <c r="D27" s="1918" t="s">
        <v>336</v>
      </c>
      <c r="E27" s="189"/>
      <c r="G27" s="1294"/>
      <c r="I27" s="170"/>
      <c r="J27" s="298"/>
      <c r="K27" s="11"/>
      <c r="L27" s="11"/>
      <c r="M27" s="11"/>
      <c r="N27" s="11"/>
      <c r="O27" s="303"/>
      <c r="P27" s="835"/>
      <c r="Q27" s="11"/>
      <c r="R27" s="189"/>
      <c r="S27" s="242"/>
      <c r="T27" s="835"/>
      <c r="U27" s="1276"/>
      <c r="V27" s="189"/>
      <c r="W27" s="197"/>
      <c r="X27" s="835"/>
      <c r="Y27" s="1251"/>
      <c r="Z27" s="324"/>
      <c r="AH27" s="189"/>
      <c r="AI27" s="189"/>
      <c r="AM27" s="206"/>
      <c r="AN27" s="174"/>
      <c r="AO27" s="207"/>
      <c r="AP27" s="11"/>
      <c r="AQ27" s="822"/>
      <c r="AR27" s="7"/>
      <c r="AS27" s="17"/>
      <c r="AT27" s="11"/>
      <c r="AU27" s="11"/>
      <c r="AV27" s="11"/>
      <c r="AW27" s="11"/>
      <c r="AX27" s="11"/>
    </row>
    <row r="28" spans="2:50" ht="16.5" thickBot="1">
      <c r="B28" s="377"/>
      <c r="C28" s="376" t="s">
        <v>216</v>
      </c>
      <c r="D28" s="1514"/>
      <c r="E28" s="189"/>
      <c r="F28" s="1901" t="s">
        <v>242</v>
      </c>
      <c r="G28" s="200"/>
      <c r="H28" s="226"/>
      <c r="I28" s="170"/>
      <c r="J28" s="298"/>
      <c r="K28" s="189"/>
      <c r="L28" s="205"/>
      <c r="M28" s="189"/>
      <c r="N28" s="11"/>
      <c r="O28" s="242"/>
      <c r="P28" s="835"/>
      <c r="Q28" s="11"/>
      <c r="R28" s="189"/>
      <c r="S28" s="174"/>
      <c r="T28" s="189"/>
      <c r="U28" s="1251"/>
      <c r="V28" s="189"/>
      <c r="W28" s="913"/>
      <c r="X28" s="835"/>
      <c r="Y28" s="1135"/>
      <c r="Z28" s="174"/>
      <c r="AH28" s="189"/>
      <c r="AI28" s="189"/>
      <c r="AM28" s="189"/>
      <c r="AN28" s="174"/>
      <c r="AO28" s="797"/>
      <c r="AP28" s="11"/>
      <c r="AQ28" s="11"/>
      <c r="AR28" s="160"/>
      <c r="AS28" s="4"/>
      <c r="AT28" s="11"/>
      <c r="AU28" s="11"/>
      <c r="AV28" s="11"/>
      <c r="AW28" s="11"/>
      <c r="AX28" s="11"/>
    </row>
    <row r="29" spans="2:50" ht="12" customHeight="1">
      <c r="B29" s="855" t="s">
        <v>193</v>
      </c>
      <c r="C29" s="770" t="s">
        <v>192</v>
      </c>
      <c r="D29" s="513">
        <v>200</v>
      </c>
      <c r="E29" s="189"/>
      <c r="F29" s="1513" t="s">
        <v>319</v>
      </c>
      <c r="G29" s="168" t="s">
        <v>343</v>
      </c>
      <c r="H29" s="871" t="s">
        <v>389</v>
      </c>
      <c r="I29" s="201"/>
      <c r="J29" s="292"/>
      <c r="K29" s="189"/>
      <c r="L29" s="205"/>
      <c r="M29" s="189"/>
      <c r="N29" s="11"/>
      <c r="O29" s="242"/>
      <c r="P29" s="1279"/>
      <c r="Q29" s="11"/>
      <c r="R29" s="189"/>
      <c r="S29" s="242"/>
      <c r="T29" s="835"/>
      <c r="U29" s="186"/>
      <c r="V29" s="189"/>
      <c r="W29" s="913"/>
      <c r="X29" s="835"/>
      <c r="Y29" s="1252"/>
      <c r="Z29" s="174"/>
      <c r="AH29" s="189"/>
      <c r="AI29" s="189"/>
      <c r="AM29" s="61"/>
      <c r="AN29" s="7"/>
      <c r="AO29" s="17"/>
      <c r="AP29" s="11"/>
      <c r="AQ29" s="824"/>
      <c r="AR29" s="7"/>
      <c r="AS29" s="17"/>
      <c r="AT29" s="11"/>
      <c r="AU29" s="11"/>
      <c r="AV29" s="11"/>
      <c r="AW29" s="11"/>
      <c r="AX29" s="11"/>
    </row>
    <row r="30" spans="2:50" ht="15.75" customHeight="1">
      <c r="B30" s="1484" t="s">
        <v>485</v>
      </c>
      <c r="C30" s="770" t="s">
        <v>344</v>
      </c>
      <c r="D30" s="513">
        <v>10</v>
      </c>
      <c r="E30" s="189"/>
      <c r="F30" s="1469" t="s">
        <v>407</v>
      </c>
      <c r="G30" s="1451" t="s">
        <v>488</v>
      </c>
      <c r="H30" s="1514"/>
      <c r="I30" s="170"/>
      <c r="J30" s="298"/>
      <c r="K30" s="189"/>
      <c r="L30" s="205"/>
      <c r="M30" s="189"/>
      <c r="N30" s="11"/>
      <c r="O30" s="174"/>
      <c r="P30" s="1273"/>
      <c r="Q30" s="11"/>
      <c r="R30" s="189"/>
      <c r="S30" s="174"/>
      <c r="T30" s="174"/>
      <c r="U30" s="189"/>
      <c r="V30" s="189"/>
      <c r="W30" s="913"/>
      <c r="X30" s="835"/>
      <c r="Y30" s="1135"/>
      <c r="Z30" s="174"/>
      <c r="AH30" s="189"/>
      <c r="AI30" s="189"/>
      <c r="AM30" s="60"/>
      <c r="AN30" s="7"/>
      <c r="AO30" s="17"/>
      <c r="AP30" s="11"/>
      <c r="AQ30" s="61"/>
      <c r="AR30" s="7"/>
      <c r="AS30" s="17"/>
      <c r="AT30" s="11"/>
      <c r="AU30" s="11"/>
      <c r="AV30" s="11"/>
      <c r="AW30" s="11"/>
      <c r="AX30" s="11"/>
    </row>
    <row r="31" spans="2:50" ht="12.75" customHeight="1">
      <c r="B31" s="857" t="s">
        <v>10</v>
      </c>
      <c r="C31" s="770" t="s">
        <v>618</v>
      </c>
      <c r="D31" s="513">
        <v>25</v>
      </c>
      <c r="E31" s="189"/>
      <c r="F31" s="855" t="s">
        <v>193</v>
      </c>
      <c r="G31" s="770" t="s">
        <v>192</v>
      </c>
      <c r="H31" s="588">
        <v>200</v>
      </c>
      <c r="I31" s="206"/>
      <c r="J31" s="298"/>
      <c r="K31" s="189"/>
      <c r="L31" s="205"/>
      <c r="M31" s="189"/>
      <c r="N31" s="11"/>
      <c r="O31" s="242"/>
      <c r="P31" s="835"/>
      <c r="Q31" s="11"/>
      <c r="R31" s="189"/>
      <c r="S31" s="189"/>
      <c r="T31" s="189"/>
      <c r="U31" s="189"/>
      <c r="V31" s="189"/>
      <c r="W31" s="242"/>
      <c r="X31" s="1275"/>
      <c r="Y31" s="544"/>
      <c r="Z31" s="632"/>
      <c r="AH31" s="189"/>
      <c r="AI31" s="189"/>
      <c r="AM31" s="206"/>
      <c r="AN31" s="174"/>
      <c r="AO31" s="157"/>
      <c r="AP31" s="11"/>
      <c r="AQ31" s="206"/>
      <c r="AR31" s="174"/>
      <c r="AS31" s="158"/>
      <c r="AT31" s="11"/>
      <c r="AU31" s="11"/>
      <c r="AV31" s="11"/>
      <c r="AW31" s="11"/>
      <c r="AX31" s="11"/>
    </row>
    <row r="32" spans="2:50" ht="15.75" customHeight="1">
      <c r="B32" s="769" t="s">
        <v>10</v>
      </c>
      <c r="C32" s="770" t="s">
        <v>11</v>
      </c>
      <c r="D32" s="1919">
        <v>30</v>
      </c>
      <c r="E32" s="189"/>
      <c r="F32" s="769" t="s">
        <v>10</v>
      </c>
      <c r="G32" s="770" t="s">
        <v>11</v>
      </c>
      <c r="H32" s="588">
        <v>40</v>
      </c>
      <c r="I32" s="170"/>
      <c r="J32" s="298"/>
      <c r="K32" s="189"/>
      <c r="L32" s="205"/>
      <c r="M32" s="189"/>
      <c r="N32" s="11"/>
      <c r="O32" s="174"/>
      <c r="P32" s="835"/>
      <c r="Q32" s="11"/>
      <c r="R32" s="189"/>
      <c r="S32" s="189"/>
      <c r="T32" s="189"/>
      <c r="U32" s="189"/>
      <c r="V32" s="189"/>
      <c r="W32" s="189"/>
      <c r="X32" s="189"/>
      <c r="Y32" s="189"/>
      <c r="Z32" s="66"/>
      <c r="AH32" s="189"/>
      <c r="AI32" s="189"/>
      <c r="AM32" s="206"/>
      <c r="AN32" s="174"/>
      <c r="AO32" s="158"/>
      <c r="AP32" s="11"/>
      <c r="AQ32" s="206"/>
      <c r="AR32" s="174"/>
      <c r="AS32" s="158"/>
      <c r="AT32" s="11"/>
      <c r="AU32" s="11"/>
      <c r="AV32" s="11"/>
      <c r="AW32" s="11"/>
      <c r="AX32" s="11"/>
    </row>
    <row r="33" spans="2:57" ht="15.75" thickBot="1">
      <c r="B33" s="611" t="s">
        <v>13</v>
      </c>
      <c r="C33" s="612" t="s">
        <v>262</v>
      </c>
      <c r="D33" s="1920">
        <v>100</v>
      </c>
      <c r="E33" s="189"/>
      <c r="F33" s="769" t="s">
        <v>10</v>
      </c>
      <c r="G33" s="770" t="s">
        <v>16</v>
      </c>
      <c r="H33" s="588">
        <v>20</v>
      </c>
      <c r="I33" s="170"/>
      <c r="J33" s="298"/>
      <c r="K33" s="189"/>
      <c r="L33" s="205"/>
      <c r="M33" s="189"/>
      <c r="N33" s="11"/>
      <c r="O33" s="242"/>
      <c r="P33" s="835"/>
      <c r="Q33" s="11"/>
      <c r="R33" s="189"/>
      <c r="S33" s="189"/>
      <c r="T33" s="189"/>
      <c r="U33" s="189"/>
      <c r="V33" s="189"/>
      <c r="W33" s="189"/>
      <c r="X33" s="189"/>
      <c r="Y33" s="189"/>
      <c r="Z33" s="11"/>
      <c r="AH33" s="189"/>
      <c r="AI33" s="189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</row>
    <row r="34" spans="2:57" ht="16.5" thickBot="1">
      <c r="C34" s="1294"/>
      <c r="D34" s="6"/>
      <c r="E34" s="189"/>
      <c r="F34" s="1788" t="s">
        <v>13</v>
      </c>
      <c r="G34" s="612" t="s">
        <v>223</v>
      </c>
      <c r="H34" s="613">
        <v>100</v>
      </c>
      <c r="I34" s="170"/>
      <c r="J34" s="298"/>
      <c r="K34" s="11"/>
      <c r="L34" s="205"/>
      <c r="M34" s="11"/>
      <c r="N34" s="11"/>
      <c r="O34" s="242"/>
      <c r="P34" s="835"/>
      <c r="Q34" s="11"/>
      <c r="R34" s="189"/>
      <c r="S34" s="189"/>
      <c r="T34" s="189"/>
      <c r="U34" s="189"/>
      <c r="V34" s="189"/>
      <c r="W34" s="189"/>
      <c r="X34" s="189"/>
      <c r="Y34" s="189"/>
      <c r="Z34" s="11"/>
      <c r="AH34" s="189"/>
      <c r="AI34" s="189"/>
      <c r="AM34" s="213"/>
      <c r="AN34" s="189"/>
      <c r="AO34" s="205"/>
      <c r="AP34" s="11"/>
      <c r="AQ34" s="213"/>
      <c r="AR34" s="189"/>
      <c r="AS34" s="189"/>
      <c r="AT34" s="11"/>
      <c r="AU34" s="11"/>
      <c r="AV34" s="11"/>
      <c r="AW34" s="11"/>
      <c r="AX34" s="11"/>
    </row>
    <row r="35" spans="2:57" ht="15" customHeight="1" thickBot="1">
      <c r="B35" s="1520" t="s">
        <v>236</v>
      </c>
      <c r="C35" s="217"/>
      <c r="D35" s="313"/>
      <c r="E35" s="189"/>
      <c r="F35" s="189"/>
      <c r="G35" s="205"/>
      <c r="H35" s="189"/>
      <c r="I35" s="189"/>
      <c r="J35" s="189"/>
      <c r="K35" s="189"/>
      <c r="L35" s="205"/>
      <c r="M35" s="11"/>
      <c r="N35" s="11"/>
      <c r="O35" s="174"/>
      <c r="P35" s="189"/>
      <c r="Q35" s="11"/>
      <c r="R35" s="189"/>
      <c r="S35" s="189"/>
      <c r="T35" s="189"/>
      <c r="U35" s="189"/>
      <c r="V35" s="189"/>
      <c r="W35" s="189"/>
      <c r="X35" s="189"/>
      <c r="Y35" s="189"/>
      <c r="Z35" s="11"/>
      <c r="AH35" s="189"/>
      <c r="AI35" s="189"/>
      <c r="AM35" s="223"/>
      <c r="AN35" s="174"/>
      <c r="AO35" s="809"/>
      <c r="AP35" s="11"/>
      <c r="AQ35" s="223"/>
      <c r="AR35" s="174"/>
      <c r="AS35" s="201"/>
      <c r="AT35" s="11"/>
      <c r="AU35" s="11"/>
      <c r="AV35" s="11"/>
      <c r="AW35" s="11"/>
      <c r="AX35" s="11"/>
    </row>
    <row r="36" spans="2:57" ht="15.75" thickBot="1">
      <c r="B36" s="532" t="s">
        <v>414</v>
      </c>
      <c r="C36" s="533" t="s">
        <v>318</v>
      </c>
      <c r="D36" s="587">
        <v>60</v>
      </c>
      <c r="E36" s="189"/>
      <c r="G36" s="835"/>
      <c r="H36" s="189"/>
      <c r="I36" s="189"/>
      <c r="J36" s="189"/>
      <c r="K36" s="1921"/>
      <c r="L36" s="205"/>
      <c r="M36" s="11"/>
      <c r="N36" s="11"/>
      <c r="O36" s="242"/>
      <c r="P36" s="189"/>
      <c r="Q36" s="11"/>
      <c r="R36" s="189"/>
      <c r="S36" s="189"/>
      <c r="T36" s="189"/>
      <c r="U36" s="189"/>
      <c r="V36" s="189"/>
      <c r="W36" s="189"/>
      <c r="X36" s="189"/>
      <c r="Y36" s="189"/>
      <c r="Z36" s="324"/>
      <c r="AH36" s="189"/>
      <c r="AI36" s="189"/>
      <c r="AM36" s="43"/>
      <c r="AN36" s="7"/>
      <c r="AO36" s="17"/>
      <c r="AP36" s="11"/>
      <c r="AQ36" s="210"/>
      <c r="AR36" s="174"/>
      <c r="AS36" s="170"/>
      <c r="AT36" s="11"/>
      <c r="AU36" s="11"/>
      <c r="AV36" s="11"/>
      <c r="AW36" s="11"/>
      <c r="AX36" s="11"/>
    </row>
    <row r="37" spans="2:57" ht="16.5" thickBot="1">
      <c r="B37" s="986" t="s">
        <v>309</v>
      </c>
      <c r="C37" s="786" t="s">
        <v>310</v>
      </c>
      <c r="D37" s="685" t="s">
        <v>248</v>
      </c>
      <c r="E37" s="189"/>
      <c r="F37" s="1901" t="s">
        <v>243</v>
      </c>
      <c r="G37" s="200"/>
      <c r="H37" s="194"/>
      <c r="I37" s="189"/>
      <c r="J37" s="189"/>
      <c r="K37" s="206"/>
      <c r="L37" s="174"/>
      <c r="M37" s="170"/>
      <c r="N37" s="11"/>
      <c r="O37" s="1269"/>
      <c r="P37" s="189"/>
      <c r="Q37" s="11"/>
      <c r="R37" s="189"/>
      <c r="S37" s="189"/>
      <c r="T37" s="189"/>
      <c r="U37" s="189"/>
      <c r="V37" s="189"/>
      <c r="W37" s="189"/>
      <c r="X37" s="189"/>
      <c r="Y37" s="189"/>
      <c r="Z37" s="11"/>
      <c r="AH37" s="189"/>
      <c r="AI37" s="189"/>
      <c r="AM37" s="206"/>
      <c r="AN37" s="174"/>
      <c r="AO37" s="158"/>
      <c r="AP37" s="11"/>
      <c r="AQ37" s="206"/>
      <c r="AR37" s="174"/>
      <c r="AS37" s="170"/>
      <c r="AT37" s="11"/>
      <c r="AU37" s="11"/>
      <c r="AV37" s="11"/>
      <c r="AW37" s="11"/>
      <c r="AX37" s="11"/>
    </row>
    <row r="38" spans="2:57">
      <c r="B38" s="986" t="s">
        <v>18</v>
      </c>
      <c r="C38" s="786" t="s">
        <v>482</v>
      </c>
      <c r="D38" s="685">
        <v>200</v>
      </c>
      <c r="E38" s="189"/>
      <c r="F38" s="1515" t="s">
        <v>414</v>
      </c>
      <c r="G38" s="606" t="s">
        <v>395</v>
      </c>
      <c r="H38" s="583">
        <v>60</v>
      </c>
      <c r="I38" s="189"/>
      <c r="J38" s="189"/>
      <c r="K38" s="206"/>
      <c r="L38" s="242"/>
      <c r="M38" s="170"/>
      <c r="N38" s="11"/>
      <c r="O38" s="242"/>
      <c r="P38" s="189"/>
      <c r="Q38" s="11"/>
      <c r="R38" s="189"/>
      <c r="S38" s="189"/>
      <c r="T38" s="189"/>
      <c r="U38" s="189"/>
      <c r="V38" s="189"/>
      <c r="W38" s="189"/>
      <c r="X38" s="189"/>
      <c r="Y38" s="189"/>
      <c r="AH38" s="189"/>
      <c r="AI38" s="189"/>
      <c r="AM38" s="206"/>
      <c r="AN38" s="174"/>
      <c r="AO38" s="158"/>
      <c r="AP38" s="11"/>
      <c r="AQ38" s="206"/>
      <c r="AR38" s="174"/>
      <c r="AS38" s="170"/>
      <c r="AT38" s="11"/>
      <c r="AU38" s="11"/>
      <c r="AV38" s="11"/>
      <c r="AW38" s="11"/>
      <c r="AX38" s="11"/>
    </row>
    <row r="39" spans="2:57">
      <c r="B39" s="986" t="s">
        <v>10</v>
      </c>
      <c r="C39" s="786" t="s">
        <v>11</v>
      </c>
      <c r="D39" s="1032">
        <v>40</v>
      </c>
      <c r="E39" s="189"/>
      <c r="F39" s="964" t="s">
        <v>363</v>
      </c>
      <c r="G39" s="1511" t="s">
        <v>364</v>
      </c>
      <c r="H39" s="1521" t="s">
        <v>474</v>
      </c>
      <c r="I39" s="189"/>
      <c r="J39" s="189"/>
      <c r="K39" s="11"/>
      <c r="L39" s="11"/>
      <c r="M39" s="11"/>
      <c r="N39" s="11"/>
      <c r="O39" s="242"/>
      <c r="P39" s="189"/>
      <c r="Q39" s="11"/>
      <c r="R39" s="189"/>
      <c r="S39" s="189"/>
      <c r="T39" s="189"/>
      <c r="U39" s="189"/>
      <c r="V39" s="189"/>
      <c r="W39" s="189"/>
      <c r="X39" s="189"/>
      <c r="Y39" s="189"/>
      <c r="AH39" s="189"/>
      <c r="AI39" s="189"/>
      <c r="AM39" s="209"/>
      <c r="AN39" s="174"/>
      <c r="AO39" s="158"/>
      <c r="AP39" s="11"/>
      <c r="AQ39" s="206"/>
      <c r="AR39" s="174"/>
      <c r="AS39" s="170"/>
      <c r="AT39" s="11"/>
      <c r="AU39" s="11"/>
      <c r="AV39" s="11"/>
      <c r="AW39" s="11"/>
      <c r="AX39" s="11"/>
    </row>
    <row r="40" spans="2:57">
      <c r="B40" s="986" t="s">
        <v>10</v>
      </c>
      <c r="C40" s="786" t="s">
        <v>16</v>
      </c>
      <c r="D40" s="685">
        <v>30</v>
      </c>
      <c r="E40" s="189"/>
      <c r="F40" s="971"/>
      <c r="G40" s="641" t="s">
        <v>365</v>
      </c>
      <c r="H40" s="666"/>
      <c r="I40" s="189"/>
      <c r="J40" s="189"/>
      <c r="K40" s="11"/>
      <c r="L40" s="11"/>
      <c r="M40" s="11"/>
      <c r="N40" s="11"/>
      <c r="O40" s="242"/>
      <c r="P40" s="189"/>
      <c r="Q40" s="11"/>
      <c r="R40" s="189"/>
      <c r="S40" s="189"/>
      <c r="T40" s="189"/>
      <c r="U40" s="189"/>
      <c r="V40" s="189"/>
      <c r="W40" s="189"/>
      <c r="X40" s="189"/>
      <c r="Y40" s="189"/>
      <c r="AH40" s="189"/>
      <c r="AI40" s="189"/>
      <c r="AJ40" s="242"/>
      <c r="AK40" s="206"/>
      <c r="AL40" s="189"/>
      <c r="AM40" s="209"/>
      <c r="AN40" s="174"/>
      <c r="AO40" s="158"/>
      <c r="AP40" s="11"/>
      <c r="AQ40" s="207"/>
      <c r="AR40" s="174"/>
      <c r="AS40" s="170"/>
      <c r="AT40" s="11"/>
      <c r="AU40" s="11"/>
      <c r="AV40" s="11"/>
      <c r="AW40" s="11"/>
      <c r="AX40" s="11"/>
    </row>
    <row r="41" spans="2:57">
      <c r="B41" s="408"/>
      <c r="C41" s="375"/>
      <c r="D41" s="590"/>
      <c r="E41" s="189"/>
      <c r="F41" s="986" t="s">
        <v>489</v>
      </c>
      <c r="G41" s="786" t="s">
        <v>263</v>
      </c>
      <c r="H41" s="685">
        <v>200</v>
      </c>
      <c r="I41" s="220"/>
      <c r="J41" s="290"/>
      <c r="K41" s="11"/>
      <c r="L41" s="11"/>
      <c r="M41" s="11"/>
      <c r="N41" s="11"/>
      <c r="O41" s="242"/>
      <c r="P41" s="189"/>
      <c r="Q41" s="189"/>
      <c r="R41" s="174"/>
      <c r="S41" s="189"/>
      <c r="T41" s="189"/>
      <c r="U41" s="189"/>
      <c r="V41" s="189"/>
      <c r="W41" s="189"/>
      <c r="X41" s="189"/>
      <c r="Y41" s="189"/>
      <c r="AH41" s="174"/>
      <c r="AI41" s="189"/>
      <c r="AJ41" s="242"/>
      <c r="AK41" s="206"/>
      <c r="AL41" s="189"/>
      <c r="AM41" s="210"/>
      <c r="AN41" s="174"/>
      <c r="AO41" s="158"/>
      <c r="AP41" s="11"/>
      <c r="AQ41" s="207"/>
      <c r="AR41" s="174"/>
      <c r="AS41" s="170"/>
      <c r="AT41" s="11"/>
      <c r="AU41" s="11"/>
      <c r="AV41" s="11"/>
      <c r="AW41" s="11"/>
      <c r="AX41" s="11"/>
    </row>
    <row r="42" spans="2:57" ht="15.75" thickBot="1">
      <c r="B42" s="177"/>
      <c r="C42" s="379"/>
      <c r="D42" s="1394"/>
      <c r="E42" s="189"/>
      <c r="F42" s="986" t="s">
        <v>10</v>
      </c>
      <c r="G42" s="786" t="s">
        <v>11</v>
      </c>
      <c r="H42" s="685">
        <v>40</v>
      </c>
      <c r="I42" s="188"/>
      <c r="J42" s="254"/>
      <c r="K42" s="1921"/>
      <c r="L42" s="205"/>
      <c r="M42" s="11"/>
      <c r="N42" s="11"/>
      <c r="O42" s="189"/>
      <c r="P42" s="189"/>
      <c r="Q42" s="189"/>
      <c r="R42" s="189"/>
      <c r="S42" s="303"/>
      <c r="T42" s="303"/>
      <c r="U42" s="1271"/>
      <c r="V42" s="189"/>
      <c r="W42" s="303"/>
      <c r="X42" s="303"/>
      <c r="Y42" s="1271"/>
      <c r="Z42" s="11"/>
      <c r="AH42" s="189"/>
      <c r="AI42" s="189"/>
      <c r="AJ42" s="242"/>
      <c r="AK42" s="206"/>
      <c r="AL42" s="189"/>
      <c r="AM42" s="11"/>
      <c r="AN42" s="11"/>
      <c r="AO42" s="11"/>
      <c r="AP42" s="11"/>
      <c r="AQ42" s="349"/>
      <c r="AR42" s="174"/>
      <c r="AS42" s="170"/>
      <c r="AT42" s="11"/>
      <c r="AU42" s="11"/>
      <c r="AV42" s="11"/>
      <c r="AW42" s="11"/>
      <c r="AX42" s="11"/>
    </row>
    <row r="43" spans="2:57">
      <c r="C43"/>
      <c r="D43" s="6"/>
      <c r="E43" s="189"/>
      <c r="F43" s="986" t="s">
        <v>10</v>
      </c>
      <c r="G43" s="786" t="s">
        <v>16</v>
      </c>
      <c r="H43" s="685">
        <v>20</v>
      </c>
      <c r="I43" s="212"/>
      <c r="J43" s="189"/>
      <c r="K43" s="206"/>
      <c r="L43" s="174"/>
      <c r="M43" s="170"/>
      <c r="N43" s="11"/>
      <c r="O43" s="189"/>
      <c r="P43" s="189"/>
      <c r="Q43" s="189"/>
      <c r="R43" s="189"/>
      <c r="S43" s="242"/>
      <c r="T43" s="1279"/>
      <c r="U43" s="1280"/>
      <c r="V43" s="189"/>
      <c r="W43" s="189"/>
      <c r="X43" s="189"/>
      <c r="Y43" s="189"/>
      <c r="Z43" s="11"/>
      <c r="AH43" s="189"/>
      <c r="AI43" s="174"/>
      <c r="AJ43" s="242"/>
      <c r="AK43" s="208"/>
      <c r="AL43" s="189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BA43" s="11"/>
      <c r="BB43" s="11"/>
      <c r="BC43" s="11"/>
      <c r="BD43" s="11"/>
      <c r="BE43" s="11"/>
    </row>
    <row r="44" spans="2:57" ht="16.5" thickBot="1">
      <c r="C44" s="835"/>
      <c r="D44" s="6"/>
      <c r="E44" s="189"/>
      <c r="F44" s="1785" t="s">
        <v>13</v>
      </c>
      <c r="G44" s="1606" t="s">
        <v>486</v>
      </c>
      <c r="H44" s="1786">
        <v>80</v>
      </c>
      <c r="I44" s="325"/>
      <c r="J44" s="319"/>
      <c r="K44" s="206"/>
      <c r="L44" s="242"/>
      <c r="M44" s="170"/>
      <c r="N44" s="11"/>
      <c r="O44" s="189"/>
      <c r="P44" s="189"/>
      <c r="Q44" s="189"/>
      <c r="R44" s="189"/>
      <c r="S44" s="174"/>
      <c r="T44" s="835"/>
      <c r="U44" s="441"/>
      <c r="V44" s="189"/>
      <c r="W44" s="197"/>
      <c r="X44" s="835"/>
      <c r="Y44" s="1135"/>
      <c r="Z44" s="11"/>
      <c r="AH44" s="189"/>
      <c r="AI44" s="186"/>
      <c r="AJ44" s="242"/>
      <c r="AK44" s="214"/>
      <c r="AL44" s="189"/>
      <c r="AM44" s="214"/>
      <c r="AN44" s="174"/>
      <c r="AO44" s="170"/>
      <c r="AP44" s="11"/>
      <c r="AQ44" s="214"/>
      <c r="AR44" s="174"/>
      <c r="AS44" s="170"/>
      <c r="AT44" s="11"/>
      <c r="AU44" s="11"/>
      <c r="AV44" s="11"/>
      <c r="AW44" s="11"/>
      <c r="AX44" s="11"/>
      <c r="BA44" s="11"/>
      <c r="BB44" s="11"/>
      <c r="BC44" s="11"/>
      <c r="BD44" s="11"/>
      <c r="BE44" s="11"/>
    </row>
    <row r="45" spans="2:57" ht="16.5" thickBot="1">
      <c r="B45" s="1520" t="s">
        <v>239</v>
      </c>
      <c r="C45" s="217"/>
      <c r="D45" s="313"/>
      <c r="E45" s="189"/>
      <c r="H45" s="6"/>
      <c r="I45" s="170"/>
      <c r="J45" s="298"/>
      <c r="K45" s="11"/>
      <c r="L45" s="11"/>
      <c r="M45" s="11"/>
      <c r="N45" s="11"/>
      <c r="O45" s="350"/>
      <c r="P45" s="189"/>
      <c r="Q45" s="189"/>
      <c r="R45" s="189"/>
      <c r="S45" s="242"/>
      <c r="T45" s="835"/>
      <c r="U45" s="441"/>
      <c r="V45" s="189"/>
      <c r="W45" s="913"/>
      <c r="X45" s="835"/>
      <c r="Y45" s="1254"/>
      <c r="Z45" s="11"/>
      <c r="AH45" s="189"/>
      <c r="AI45" s="186"/>
      <c r="AJ45" s="242"/>
      <c r="AK45" s="210"/>
      <c r="AL45" s="189"/>
      <c r="AM45" s="1191"/>
      <c r="AN45" s="21"/>
      <c r="AO45" s="33"/>
      <c r="AP45" s="11"/>
      <c r="AQ45" s="206"/>
      <c r="AR45" s="174"/>
      <c r="AS45" s="170"/>
      <c r="AT45" s="11"/>
      <c r="AU45" s="11"/>
      <c r="AV45" s="11"/>
      <c r="AW45" s="11"/>
      <c r="AX45" s="11"/>
      <c r="BA45" s="11"/>
      <c r="BB45" s="11"/>
      <c r="BC45" s="11"/>
      <c r="BD45" s="11"/>
      <c r="BE45" s="11"/>
    </row>
    <row r="46" spans="2:57" ht="16.5" thickBot="1">
      <c r="B46" s="1466" t="s">
        <v>28</v>
      </c>
      <c r="C46" s="606" t="s">
        <v>188</v>
      </c>
      <c r="D46" s="583" t="s">
        <v>157</v>
      </c>
      <c r="E46" s="189"/>
      <c r="F46" s="1901" t="s">
        <v>244</v>
      </c>
      <c r="G46" s="217"/>
      <c r="H46" s="313"/>
      <c r="I46" s="170"/>
      <c r="J46" s="298"/>
      <c r="K46" s="11"/>
      <c r="L46" s="11"/>
      <c r="M46" s="11"/>
      <c r="N46" s="11"/>
      <c r="O46" s="293"/>
      <c r="P46" s="189"/>
      <c r="Q46" s="189"/>
      <c r="R46" s="189"/>
      <c r="S46" s="242"/>
      <c r="T46" s="835"/>
      <c r="U46" s="441"/>
      <c r="V46" s="189"/>
      <c r="W46" s="913"/>
      <c r="X46" s="835"/>
      <c r="Y46" s="1135"/>
      <c r="Z46" s="11"/>
      <c r="AH46" s="189"/>
      <c r="AI46" s="186"/>
      <c r="AJ46" s="242"/>
      <c r="AK46" s="206"/>
      <c r="AL46" s="189"/>
      <c r="AM46" s="206"/>
      <c r="AN46" s="174"/>
      <c r="AO46" s="158"/>
      <c r="AP46" s="11"/>
      <c r="AQ46" s="218"/>
      <c r="AR46" s="174"/>
      <c r="AS46" s="170"/>
      <c r="AT46" s="11"/>
      <c r="AU46" s="11"/>
      <c r="AV46" s="11"/>
      <c r="AW46" s="11"/>
      <c r="AX46" s="11"/>
      <c r="BA46" s="11"/>
      <c r="BB46" s="11"/>
      <c r="BC46" s="11"/>
      <c r="BD46" s="11"/>
      <c r="BE46" s="11"/>
    </row>
    <row r="47" spans="2:57">
      <c r="B47" s="964" t="s">
        <v>275</v>
      </c>
      <c r="C47" s="1508" t="s">
        <v>357</v>
      </c>
      <c r="D47" s="1509" t="s">
        <v>276</v>
      </c>
      <c r="E47" s="189"/>
      <c r="F47" s="707" t="s">
        <v>24</v>
      </c>
      <c r="G47" s="641" t="s">
        <v>368</v>
      </c>
      <c r="H47" s="1473" t="s">
        <v>251</v>
      </c>
      <c r="I47" s="1055"/>
      <c r="J47" s="658"/>
      <c r="K47" s="11"/>
      <c r="L47" s="11"/>
      <c r="M47" s="11"/>
      <c r="N47" s="11"/>
      <c r="O47" s="189"/>
      <c r="P47" s="189"/>
      <c r="Q47" s="189"/>
      <c r="R47" s="189"/>
      <c r="S47" s="242"/>
      <c r="T47" s="835"/>
      <c r="U47" s="1251"/>
      <c r="V47" s="189"/>
      <c r="W47" s="242"/>
      <c r="X47" s="1275"/>
      <c r="Y47" s="544"/>
      <c r="Z47" s="11"/>
      <c r="AH47" s="189"/>
      <c r="AI47" s="189"/>
      <c r="AJ47" s="242"/>
      <c r="AK47" s="174"/>
      <c r="AL47" s="189"/>
      <c r="AM47" s="206"/>
      <c r="AN47" s="197"/>
      <c r="AO47" s="809"/>
      <c r="AP47" s="11"/>
      <c r="AQ47" s="206"/>
      <c r="AR47" s="174"/>
      <c r="AS47" s="170"/>
      <c r="AT47" s="11"/>
      <c r="AU47" s="11"/>
      <c r="AV47" s="11"/>
      <c r="AW47" s="11"/>
      <c r="AX47" s="11"/>
      <c r="AY47" s="11"/>
      <c r="BA47" s="11"/>
      <c r="BB47" s="11"/>
      <c r="BC47" s="11"/>
      <c r="BD47" s="11"/>
      <c r="BE47" s="11"/>
    </row>
    <row r="48" spans="2:57">
      <c r="B48" s="971" t="s">
        <v>149</v>
      </c>
      <c r="C48" s="641" t="s">
        <v>356</v>
      </c>
      <c r="D48" s="666"/>
      <c r="E48" s="189"/>
      <c r="F48" s="986" t="s">
        <v>147</v>
      </c>
      <c r="G48" s="786" t="s">
        <v>26</v>
      </c>
      <c r="H48" s="1479">
        <v>200</v>
      </c>
      <c r="I48" s="428"/>
      <c r="J48" s="487"/>
      <c r="K48" s="11"/>
      <c r="L48" s="11"/>
      <c r="M48" s="11"/>
      <c r="N48" s="11"/>
      <c r="O48" s="338"/>
      <c r="P48" s="189"/>
      <c r="Q48" s="189"/>
      <c r="R48" s="189"/>
      <c r="S48" s="174"/>
      <c r="T48" s="1279"/>
      <c r="U48" s="1280"/>
      <c r="V48" s="189"/>
      <c r="W48" s="189"/>
      <c r="X48" s="189"/>
      <c r="Y48" s="189"/>
      <c r="Z48" s="11"/>
      <c r="AH48" s="189"/>
      <c r="AI48" s="174"/>
      <c r="AJ48" s="242"/>
      <c r="AK48" s="174"/>
      <c r="AL48" s="189"/>
      <c r="AM48" s="206"/>
      <c r="AN48" s="174"/>
      <c r="AO48" s="158"/>
      <c r="AP48" s="11"/>
      <c r="AQ48" s="384"/>
      <c r="AR48" s="174"/>
      <c r="AS48" s="170"/>
      <c r="AT48" s="11"/>
      <c r="AU48" s="11"/>
      <c r="AV48" s="11"/>
      <c r="AW48" s="11"/>
      <c r="AX48" s="11"/>
      <c r="AY48" s="11"/>
      <c r="BA48" s="11"/>
      <c r="BB48" s="11"/>
      <c r="BC48" s="11"/>
      <c r="BD48" s="11"/>
      <c r="BE48" s="11"/>
    </row>
    <row r="49" spans="2:57">
      <c r="B49" s="986" t="s">
        <v>9</v>
      </c>
      <c r="C49" s="786" t="s">
        <v>254</v>
      </c>
      <c r="D49" s="685">
        <v>200</v>
      </c>
      <c r="E49" s="189"/>
      <c r="F49" s="1519" t="s">
        <v>500</v>
      </c>
      <c r="G49" s="1511" t="s">
        <v>266</v>
      </c>
      <c r="H49" s="965">
        <v>55</v>
      </c>
      <c r="I49" s="428"/>
      <c r="J49" s="487"/>
      <c r="K49" s="11"/>
      <c r="L49" s="11"/>
      <c r="M49" s="11"/>
      <c r="N49" s="11"/>
      <c r="O49" s="189"/>
      <c r="P49" s="189"/>
      <c r="Q49" s="189"/>
      <c r="R49" s="189"/>
      <c r="S49" s="189"/>
      <c r="T49" s="189"/>
      <c r="U49" s="189"/>
      <c r="V49" s="189"/>
      <c r="W49" s="913"/>
      <c r="X49" s="835"/>
      <c r="Y49" s="1136"/>
      <c r="Z49" s="11"/>
      <c r="AH49" s="189"/>
      <c r="AI49" s="186"/>
      <c r="AJ49" s="242"/>
      <c r="AK49" s="189"/>
      <c r="AL49" s="189"/>
      <c r="AM49" s="206"/>
      <c r="AN49" s="174"/>
      <c r="AO49" s="158"/>
      <c r="AP49" s="11"/>
      <c r="AQ49" s="206"/>
      <c r="AR49" s="174"/>
      <c r="AS49" s="170"/>
      <c r="AT49" s="11"/>
      <c r="AU49" s="11"/>
      <c r="AV49" s="11"/>
      <c r="AW49" s="11"/>
      <c r="AX49" s="11"/>
      <c r="AY49" s="11"/>
      <c r="BA49" s="11"/>
      <c r="BB49" s="11"/>
      <c r="BC49" s="11"/>
      <c r="BD49" s="11"/>
      <c r="BE49" s="11"/>
    </row>
    <row r="50" spans="2:57">
      <c r="B50" s="622" t="s">
        <v>10</v>
      </c>
      <c r="C50" s="171" t="s">
        <v>11</v>
      </c>
      <c r="D50" s="684">
        <v>30</v>
      </c>
      <c r="E50" s="189"/>
      <c r="F50" s="986" t="s">
        <v>10</v>
      </c>
      <c r="G50" s="786" t="s">
        <v>11</v>
      </c>
      <c r="H50" s="1479">
        <v>36</v>
      </c>
      <c r="I50" s="428"/>
      <c r="J50" s="487"/>
      <c r="K50" s="11"/>
      <c r="L50" s="11"/>
      <c r="M50" s="11"/>
      <c r="N50" s="11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AH50" s="331"/>
      <c r="AI50" s="186"/>
      <c r="AJ50" s="242"/>
      <c r="AK50" s="189"/>
      <c r="AL50" s="189"/>
      <c r="AM50" s="206"/>
      <c r="AN50" s="174"/>
      <c r="AO50" s="158"/>
      <c r="AP50" s="11"/>
      <c r="AQ50" s="206"/>
      <c r="AR50" s="174"/>
      <c r="AS50" s="170"/>
      <c r="AT50" s="11"/>
      <c r="AU50" s="11"/>
      <c r="AV50" s="11"/>
      <c r="AW50" s="11"/>
      <c r="AX50" s="11"/>
      <c r="AY50" s="11"/>
      <c r="BA50" s="11"/>
      <c r="BB50" s="11"/>
      <c r="BC50" s="11"/>
      <c r="BD50" s="11"/>
      <c r="BE50" s="11"/>
    </row>
    <row r="51" spans="2:57" ht="15.75">
      <c r="B51" s="986" t="s">
        <v>10</v>
      </c>
      <c r="C51" s="786" t="s">
        <v>16</v>
      </c>
      <c r="D51" s="685">
        <v>20</v>
      </c>
      <c r="E51" s="189"/>
      <c r="F51" s="986" t="s">
        <v>10</v>
      </c>
      <c r="G51" s="786" t="s">
        <v>16</v>
      </c>
      <c r="H51" s="1479">
        <v>20</v>
      </c>
      <c r="I51" s="428"/>
      <c r="J51" s="487"/>
      <c r="K51" s="11"/>
      <c r="L51" s="205"/>
      <c r="M51" s="11"/>
      <c r="N51" s="11"/>
      <c r="O51" s="323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AH51" s="189"/>
      <c r="AI51" s="186"/>
      <c r="AJ51" s="242"/>
      <c r="AK51" s="189"/>
      <c r="AL51" s="189"/>
      <c r="AM51" s="206"/>
      <c r="AN51" s="174"/>
      <c r="AO51" s="158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BA51" s="11"/>
      <c r="BB51" s="11"/>
      <c r="BC51" s="11"/>
      <c r="BD51" s="11"/>
      <c r="BE51" s="11"/>
    </row>
    <row r="52" spans="2:57" ht="15.75" thickBot="1">
      <c r="B52" s="1510" t="s">
        <v>13</v>
      </c>
      <c r="C52" s="786" t="s">
        <v>486</v>
      </c>
      <c r="D52" s="685">
        <v>90</v>
      </c>
      <c r="E52" s="189"/>
      <c r="F52" s="1395"/>
      <c r="G52" s="612"/>
      <c r="H52" s="613"/>
      <c r="I52" s="188"/>
      <c r="J52" s="254"/>
      <c r="K52" s="189"/>
      <c r="L52" s="205"/>
      <c r="M52" s="189"/>
      <c r="N52" s="11"/>
      <c r="O52" s="303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AH52" s="189"/>
      <c r="AI52" s="186"/>
      <c r="AJ52" s="242"/>
      <c r="AK52" s="174"/>
      <c r="AL52" s="189"/>
      <c r="AM52" s="210"/>
      <c r="AN52" s="174"/>
      <c r="AO52" s="158"/>
      <c r="AP52" s="11"/>
      <c r="AQ52" s="189"/>
      <c r="AR52" s="205"/>
      <c r="AS52" s="189"/>
      <c r="AT52" s="11"/>
      <c r="AU52" s="11"/>
      <c r="AV52" s="11"/>
      <c r="AW52" s="11"/>
      <c r="AX52" s="11"/>
      <c r="AY52" s="11"/>
      <c r="BA52" s="11"/>
      <c r="BB52" s="11"/>
      <c r="BC52" s="11"/>
      <c r="BD52" s="11"/>
      <c r="BE52" s="11"/>
    </row>
    <row r="53" spans="2:57">
      <c r="C53"/>
      <c r="E53" s="189"/>
      <c r="G53" s="104"/>
      <c r="I53" s="188"/>
      <c r="J53" s="254"/>
      <c r="K53" s="189"/>
      <c r="L53" s="205"/>
      <c r="M53" s="189"/>
      <c r="N53" s="11"/>
      <c r="O53" s="242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AH53" s="189"/>
      <c r="AI53" s="189"/>
      <c r="AJ53" s="242"/>
      <c r="AK53" s="174"/>
      <c r="AL53" s="189"/>
      <c r="AM53" s="189"/>
      <c r="AN53" s="205"/>
      <c r="AO53" s="189"/>
      <c r="AP53" s="11"/>
      <c r="AQ53" s="189"/>
      <c r="AR53" s="205"/>
      <c r="AS53" s="189"/>
      <c r="AT53" s="11"/>
      <c r="AU53" s="11"/>
      <c r="AV53" s="11"/>
      <c r="AW53" s="11"/>
      <c r="AX53" s="11"/>
      <c r="AY53" s="11"/>
      <c r="BA53" s="11"/>
      <c r="BB53" s="11"/>
      <c r="BC53" s="11"/>
      <c r="BD53" s="11"/>
      <c r="BE53" s="11"/>
    </row>
    <row r="54" spans="2:57">
      <c r="I54" s="189"/>
      <c r="J54" s="189"/>
      <c r="K54" s="11"/>
      <c r="L54" s="205"/>
      <c r="M54" s="11"/>
      <c r="N54" s="11"/>
      <c r="O54" s="242"/>
      <c r="P54" s="189"/>
      <c r="Q54" s="1281"/>
      <c r="R54" s="189"/>
      <c r="S54" s="189"/>
      <c r="T54" s="189"/>
      <c r="U54" s="189"/>
      <c r="V54" s="189"/>
      <c r="W54" s="189"/>
      <c r="X54" s="189"/>
      <c r="Y54" s="189"/>
      <c r="AH54" s="189"/>
      <c r="AI54" s="189"/>
      <c r="AJ54" s="242"/>
      <c r="AK54" s="174"/>
      <c r="AL54" s="189"/>
      <c r="AM54" s="189"/>
      <c r="AN54" s="205"/>
      <c r="AO54" s="189"/>
      <c r="AP54" s="11"/>
      <c r="AQ54" s="189"/>
      <c r="AR54" s="205"/>
      <c r="AS54" s="189"/>
      <c r="AT54" s="11"/>
      <c r="AU54" s="11"/>
      <c r="AV54" s="11"/>
      <c r="AW54" s="11"/>
      <c r="AX54" s="11"/>
      <c r="AY54" s="11"/>
      <c r="BA54" s="11"/>
      <c r="BB54" s="11"/>
      <c r="BC54" s="11"/>
      <c r="BD54" s="11"/>
      <c r="BE54" s="11"/>
    </row>
    <row r="55" spans="2:57" ht="15.75">
      <c r="C55"/>
      <c r="E55" s="189"/>
      <c r="I55" s="170"/>
      <c r="J55" s="298"/>
      <c r="K55" s="189"/>
      <c r="L55" s="205"/>
      <c r="M55" s="189"/>
      <c r="N55" s="11"/>
      <c r="O55" s="242"/>
      <c r="P55" s="1270"/>
      <c r="Q55" s="189"/>
      <c r="R55" s="189"/>
      <c r="S55" s="189"/>
      <c r="T55" s="189"/>
      <c r="U55" s="189"/>
      <c r="V55" s="189"/>
      <c r="W55" s="189"/>
      <c r="X55" s="189"/>
      <c r="Y55" s="189"/>
      <c r="AH55" s="189"/>
      <c r="AI55" s="211"/>
      <c r="AJ55" s="174"/>
      <c r="AK55" s="174"/>
      <c r="AL55" s="189"/>
      <c r="AM55" s="189"/>
      <c r="AN55" s="205"/>
      <c r="AO55" s="265"/>
      <c r="AP55" s="11"/>
      <c r="AQ55" s="189"/>
      <c r="AR55" s="205"/>
      <c r="AS55" s="189"/>
      <c r="AT55" s="11"/>
      <c r="AU55" s="11"/>
      <c r="AV55" s="11"/>
      <c r="AW55" s="11"/>
      <c r="AX55" s="11"/>
      <c r="AY55" s="11"/>
      <c r="BA55" s="11"/>
      <c r="BB55" s="11"/>
      <c r="BC55" s="11"/>
      <c r="BD55" s="11"/>
      <c r="BE55" s="11"/>
    </row>
    <row r="56" spans="2:57" ht="14.25" customHeight="1">
      <c r="I56" s="189"/>
      <c r="J56" s="189"/>
      <c r="K56" s="189"/>
      <c r="L56" s="205"/>
      <c r="M56" s="189"/>
      <c r="N56" s="11"/>
      <c r="O56" s="174"/>
      <c r="P56" s="303"/>
      <c r="Q56" s="189"/>
      <c r="R56" s="189"/>
      <c r="S56" s="189"/>
      <c r="T56" s="189"/>
      <c r="U56" s="189"/>
      <c r="V56" s="189"/>
      <c r="W56" s="189"/>
      <c r="X56" s="189"/>
      <c r="Y56" s="189"/>
      <c r="AH56" s="189"/>
      <c r="AI56" s="206"/>
      <c r="AJ56" s="174"/>
      <c r="AK56" s="189"/>
      <c r="AL56" s="189"/>
      <c r="AM56" s="189"/>
      <c r="AN56" s="205"/>
      <c r="AO56" s="189"/>
      <c r="AP56" s="11"/>
      <c r="AQ56" s="189"/>
      <c r="AR56" s="205"/>
      <c r="AS56" s="189"/>
      <c r="AT56" s="11"/>
      <c r="AU56" s="11"/>
      <c r="AV56" s="11"/>
      <c r="AW56" s="11"/>
      <c r="AX56" s="11"/>
      <c r="AY56" s="11"/>
      <c r="BA56" s="11"/>
      <c r="BB56" s="11"/>
      <c r="BC56" s="11"/>
      <c r="BD56" s="11"/>
      <c r="BE56" s="11"/>
    </row>
    <row r="57" spans="2:57" ht="13.5" customHeight="1">
      <c r="B57" s="13" t="s">
        <v>464</v>
      </c>
      <c r="C57" s="1236"/>
      <c r="D57" s="1236"/>
      <c r="E57" s="1236"/>
      <c r="F57" s="1236"/>
      <c r="G57" s="1236"/>
      <c r="H57" s="1236"/>
      <c r="I57" s="265"/>
      <c r="J57" s="265"/>
      <c r="K57" s="189"/>
      <c r="L57" s="205"/>
      <c r="M57" s="189"/>
      <c r="N57" s="11"/>
      <c r="O57" s="242"/>
      <c r="P57" s="835"/>
      <c r="Q57" s="189"/>
      <c r="R57" s="1256"/>
      <c r="S57" s="189"/>
      <c r="T57" s="350"/>
      <c r="U57" s="350"/>
      <c r="V57" s="264"/>
      <c r="W57" s="265"/>
      <c r="X57" s="189"/>
      <c r="Y57" s="189"/>
      <c r="AH57" s="189"/>
      <c r="AI57" s="189"/>
      <c r="AJ57" s="174"/>
      <c r="AK57" s="189"/>
      <c r="AL57" s="189"/>
      <c r="AM57" s="350"/>
      <c r="AN57" s="350"/>
      <c r="AO57" s="609"/>
      <c r="AP57" s="11"/>
      <c r="AQ57" s="350"/>
      <c r="AR57" s="350"/>
      <c r="AS57" s="265"/>
      <c r="AT57" s="11"/>
      <c r="AU57" s="11"/>
      <c r="AV57" s="11"/>
      <c r="AW57" s="11"/>
      <c r="AX57" s="11"/>
      <c r="AY57" s="11"/>
      <c r="BA57" s="11"/>
      <c r="BB57" s="11"/>
      <c r="BC57" s="11"/>
      <c r="BD57" s="11"/>
      <c r="BE57" s="11"/>
    </row>
    <row r="58" spans="2:57" ht="13.5" customHeight="1">
      <c r="B58" s="1236"/>
      <c r="C58" s="1236"/>
      <c r="D58" s="1236"/>
      <c r="E58" s="1236"/>
      <c r="F58" s="1236"/>
      <c r="G58" s="1236"/>
      <c r="H58" s="1236"/>
      <c r="I58" s="350"/>
      <c r="J58" s="189"/>
      <c r="K58" s="189"/>
      <c r="L58" s="205"/>
      <c r="M58" s="189"/>
      <c r="N58" s="11"/>
      <c r="O58" s="242"/>
      <c r="P58" s="835"/>
      <c r="Q58" s="189"/>
      <c r="R58" s="189"/>
      <c r="S58" s="189"/>
      <c r="T58" s="189"/>
      <c r="U58" s="186"/>
      <c r="V58" s="293"/>
      <c r="W58" s="174"/>
      <c r="X58" s="189"/>
      <c r="Y58" s="189"/>
      <c r="AH58" s="189"/>
      <c r="AI58" s="208"/>
      <c r="AJ58" s="174"/>
      <c r="AK58" s="189"/>
      <c r="AL58" s="189"/>
      <c r="AM58" s="189"/>
      <c r="AN58" s="205"/>
      <c r="AO58" s="189"/>
      <c r="AP58" s="11"/>
      <c r="AQ58" s="189"/>
      <c r="AR58" s="608"/>
      <c r="AS58" s="189"/>
      <c r="AT58" s="11"/>
      <c r="AU58" s="11"/>
      <c r="AV58" s="11"/>
      <c r="AW58" s="11"/>
      <c r="AX58" s="11"/>
      <c r="AY58" s="11"/>
      <c r="BA58" s="11"/>
      <c r="BB58" s="11"/>
      <c r="BC58" s="11"/>
      <c r="BD58" s="11"/>
      <c r="BE58" s="11"/>
    </row>
    <row r="59" spans="2:57" ht="15" customHeight="1">
      <c r="B59" s="261" t="s">
        <v>465</v>
      </c>
      <c r="C59" s="1236"/>
      <c r="D59" s="261"/>
      <c r="E59" s="1236"/>
      <c r="F59" s="261"/>
      <c r="G59" s="704" t="s">
        <v>453</v>
      </c>
      <c r="H59" s="1236"/>
      <c r="I59" s="189"/>
      <c r="J59" s="189"/>
      <c r="K59" s="206"/>
      <c r="L59" s="174"/>
      <c r="M59" s="170"/>
      <c r="N59" s="11"/>
      <c r="O59" s="198"/>
      <c r="P59" s="1277"/>
      <c r="Q59" s="426"/>
      <c r="R59" s="189"/>
      <c r="S59" s="189"/>
      <c r="T59" s="158"/>
      <c r="U59" s="1256"/>
      <c r="V59" s="189"/>
      <c r="W59" s="293"/>
      <c r="X59" s="189"/>
      <c r="Y59" s="189"/>
      <c r="AH59" s="189"/>
      <c r="AI59" s="207"/>
      <c r="AM59" s="206"/>
      <c r="AN59" s="174"/>
      <c r="AO59" s="170"/>
      <c r="AP59" s="11"/>
      <c r="AQ59" s="189"/>
      <c r="AR59" s="189"/>
      <c r="AS59" s="189"/>
      <c r="AT59" s="11"/>
      <c r="AU59" s="11"/>
      <c r="AV59" s="11"/>
      <c r="AW59" s="11"/>
      <c r="AX59" s="11"/>
      <c r="AY59" s="11"/>
      <c r="BA59" s="11"/>
      <c r="BB59" s="11"/>
      <c r="BC59" s="11"/>
      <c r="BD59" s="11"/>
      <c r="BE59" s="11"/>
    </row>
    <row r="60" spans="2:57" ht="15.75" customHeight="1" thickBot="1">
      <c r="C60" s="1240" t="s">
        <v>467</v>
      </c>
      <c r="D60" s="242"/>
      <c r="E60" s="189"/>
      <c r="F60" s="242"/>
      <c r="G60" s="189"/>
      <c r="H60" s="186"/>
      <c r="I60" s="350"/>
      <c r="J60" s="350"/>
      <c r="K60" s="206"/>
      <c r="L60" s="174"/>
      <c r="M60" s="170"/>
      <c r="N60" s="11"/>
      <c r="O60" s="242"/>
      <c r="P60" s="1279"/>
      <c r="Q60" s="189"/>
      <c r="R60" s="189"/>
      <c r="S60" s="189"/>
      <c r="T60" s="189"/>
      <c r="U60" s="189"/>
      <c r="V60" s="189"/>
      <c r="W60" s="189"/>
      <c r="X60" s="189"/>
      <c r="Y60" s="189"/>
      <c r="AH60" s="189"/>
      <c r="AI60" s="189"/>
      <c r="AM60" s="206"/>
      <c r="AN60" s="242"/>
      <c r="AO60" s="170"/>
      <c r="AP60" s="11"/>
      <c r="AQ60" s="189"/>
      <c r="AR60" s="205"/>
      <c r="AS60" s="189"/>
      <c r="AT60" s="11"/>
      <c r="AU60" s="11"/>
      <c r="AV60" s="11"/>
      <c r="AW60" s="11"/>
      <c r="AX60" s="11"/>
      <c r="AY60" s="11"/>
      <c r="BA60" s="11"/>
      <c r="BB60" s="11"/>
      <c r="BC60" s="11"/>
      <c r="BD60" s="11"/>
      <c r="BE60" s="11"/>
    </row>
    <row r="61" spans="2:57" ht="16.5" customHeight="1" thickBot="1">
      <c r="B61" s="37" t="s">
        <v>2</v>
      </c>
      <c r="C61" s="47" t="s">
        <v>3</v>
      </c>
      <c r="D61" s="1246" t="s">
        <v>4</v>
      </c>
      <c r="E61" s="189"/>
      <c r="G61" s="1240" t="s">
        <v>466</v>
      </c>
      <c r="I61" s="189"/>
      <c r="J61" s="189"/>
      <c r="K61" s="206"/>
      <c r="L61" s="242"/>
      <c r="M61" s="170"/>
      <c r="N61" s="11"/>
      <c r="O61" s="350"/>
      <c r="P61" s="1277"/>
      <c r="Q61" s="189"/>
      <c r="R61" s="189"/>
      <c r="S61" s="206"/>
      <c r="T61" s="189"/>
      <c r="U61" s="189"/>
      <c r="V61" s="189"/>
      <c r="W61" s="189"/>
      <c r="X61" s="189"/>
      <c r="Y61" s="174"/>
      <c r="Z61" s="338"/>
      <c r="AH61" s="189"/>
      <c r="AI61" s="189"/>
      <c r="AJ61" s="189"/>
      <c r="AM61" s="11"/>
      <c r="AN61" s="11"/>
      <c r="AO61" s="11"/>
      <c r="AP61" s="11"/>
      <c r="AQ61" s="350"/>
      <c r="AR61" s="350"/>
      <c r="AS61" s="609"/>
      <c r="AT61" s="11"/>
      <c r="AU61" s="11"/>
      <c r="AV61" s="11"/>
      <c r="AW61" s="11"/>
      <c r="AX61" s="11"/>
      <c r="AY61" s="11"/>
      <c r="BA61" s="11"/>
      <c r="BB61" s="11"/>
      <c r="BC61" s="11"/>
      <c r="BD61" s="11"/>
      <c r="BE61" s="11"/>
    </row>
    <row r="62" spans="2:57" ht="12.75" customHeight="1" thickBot="1">
      <c r="B62" s="40" t="s">
        <v>5</v>
      </c>
      <c r="C62" s="1098" t="s">
        <v>235</v>
      </c>
      <c r="D62" s="1247" t="s">
        <v>84</v>
      </c>
      <c r="E62" s="189"/>
      <c r="F62" s="239" t="s">
        <v>2</v>
      </c>
      <c r="G62" s="1248" t="s">
        <v>3</v>
      </c>
      <c r="H62" s="1242" t="s">
        <v>4</v>
      </c>
      <c r="I62" s="189"/>
      <c r="J62" s="189"/>
      <c r="K62" s="11"/>
      <c r="L62" s="11"/>
      <c r="M62" s="11"/>
      <c r="N62" s="11"/>
      <c r="O62" s="242"/>
      <c r="P62" s="835"/>
      <c r="Q62" s="189"/>
      <c r="R62" s="189"/>
      <c r="S62" s="189"/>
      <c r="T62" s="189"/>
      <c r="U62" s="189"/>
      <c r="V62" s="189"/>
      <c r="W62" s="189"/>
      <c r="X62" s="189"/>
      <c r="Y62" s="189"/>
      <c r="Z62" s="338"/>
      <c r="AH62" s="189"/>
      <c r="AI62" s="189"/>
      <c r="AJ62" s="189"/>
      <c r="AM62" s="11"/>
      <c r="AN62" s="11"/>
      <c r="AO62" s="11"/>
      <c r="AP62" s="11"/>
      <c r="AQ62" s="316"/>
      <c r="AR62" s="205"/>
      <c r="AS62" s="189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2:57" ht="16.5" thickBot="1">
      <c r="B63" s="1728" t="s">
        <v>198</v>
      </c>
      <c r="C63" s="606" t="s">
        <v>560</v>
      </c>
      <c r="D63" s="1729">
        <v>200</v>
      </c>
      <c r="E63" s="189"/>
      <c r="F63" s="204" t="s">
        <v>5</v>
      </c>
      <c r="G63" s="1294" t="s">
        <v>256</v>
      </c>
      <c r="H63" s="431" t="s">
        <v>84</v>
      </c>
      <c r="I63" s="189"/>
      <c r="J63" s="189"/>
      <c r="K63" s="11"/>
      <c r="L63" s="11"/>
      <c r="M63" s="11"/>
      <c r="N63" s="11"/>
      <c r="O63" s="242"/>
      <c r="P63" s="835"/>
      <c r="Q63" s="1270"/>
      <c r="R63" s="174"/>
      <c r="S63" s="189"/>
      <c r="T63" s="189"/>
      <c r="U63" s="189"/>
      <c r="V63" s="189"/>
      <c r="W63" s="189"/>
      <c r="X63" s="189"/>
      <c r="Y63" s="189"/>
      <c r="Z63" s="189"/>
      <c r="AH63" s="189"/>
      <c r="AI63" s="189"/>
      <c r="AJ63" s="189"/>
      <c r="AM63" s="11"/>
      <c r="AN63" s="11"/>
      <c r="AO63" s="11"/>
      <c r="AP63" s="11"/>
      <c r="AQ63" s="206"/>
      <c r="AR63" s="174"/>
      <c r="AS63" s="170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</row>
    <row r="64" spans="2:57">
      <c r="B64" s="87"/>
      <c r="C64" s="1730" t="s">
        <v>561</v>
      </c>
      <c r="D64" s="100"/>
      <c r="E64" s="189"/>
      <c r="F64" s="707" t="s">
        <v>195</v>
      </c>
      <c r="G64" s="708" t="s">
        <v>361</v>
      </c>
      <c r="H64" s="1734">
        <v>200</v>
      </c>
      <c r="I64" s="189"/>
      <c r="J64" s="189"/>
      <c r="N64" s="11"/>
      <c r="O64" s="242"/>
      <c r="P64" s="835"/>
      <c r="Q64" s="1271"/>
      <c r="R64" s="189"/>
      <c r="S64" s="303"/>
      <c r="T64" s="303"/>
      <c r="U64" s="1271"/>
      <c r="V64" s="189"/>
      <c r="W64" s="303"/>
      <c r="X64" s="303"/>
      <c r="Y64" s="1271"/>
      <c r="Z64" s="189"/>
      <c r="AH64" s="189"/>
      <c r="AI64" s="174"/>
      <c r="AJ64" s="189"/>
      <c r="AM64" s="11"/>
      <c r="AN64" s="11"/>
      <c r="AO64" s="11"/>
      <c r="AP64" s="11"/>
      <c r="AQ64" s="206"/>
      <c r="AR64" s="242"/>
      <c r="AS64" s="170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</row>
    <row r="65" spans="2:57">
      <c r="B65" s="1399" t="s">
        <v>307</v>
      </c>
      <c r="C65" s="786" t="s">
        <v>304</v>
      </c>
      <c r="D65" s="1237" t="s">
        <v>276</v>
      </c>
      <c r="E65" s="189"/>
      <c r="F65" s="1009" t="s">
        <v>414</v>
      </c>
      <c r="G65" s="786" t="s">
        <v>317</v>
      </c>
      <c r="H65" s="1238">
        <v>50</v>
      </c>
      <c r="I65" s="293"/>
      <c r="J65" s="293"/>
      <c r="N65" s="11"/>
      <c r="O65" s="11"/>
      <c r="P65" s="835"/>
      <c r="Q65" s="1251"/>
      <c r="R65" s="189"/>
      <c r="S65" s="174"/>
      <c r="T65" s="174"/>
      <c r="U65" s="1136"/>
      <c r="V65" s="189"/>
      <c r="W65" s="189"/>
      <c r="X65" s="189"/>
      <c r="Y65" s="189"/>
      <c r="Z65" s="189"/>
      <c r="AH65" s="189"/>
      <c r="AI65" s="174"/>
      <c r="AJ65" s="189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</row>
    <row r="66" spans="2:57">
      <c r="B66" s="1732" t="s">
        <v>232</v>
      </c>
      <c r="C66" s="1467" t="s">
        <v>350</v>
      </c>
      <c r="D66" s="1032">
        <v>105</v>
      </c>
      <c r="E66" s="189"/>
      <c r="F66" s="986" t="s">
        <v>23</v>
      </c>
      <c r="G66" s="786" t="s">
        <v>139</v>
      </c>
      <c r="H66" s="685" t="s">
        <v>347</v>
      </c>
      <c r="I66" s="325"/>
      <c r="J66" s="319"/>
      <c r="N66" s="11"/>
      <c r="O66" s="11"/>
      <c r="P66" s="835"/>
      <c r="Q66" s="1272"/>
      <c r="R66" s="189"/>
      <c r="S66" s="189"/>
      <c r="T66" s="189"/>
      <c r="U66" s="189"/>
      <c r="V66" s="189"/>
      <c r="W66" s="197"/>
      <c r="X66" s="835"/>
      <c r="Y66" s="1135"/>
      <c r="Z66" s="189"/>
      <c r="AA66" s="338"/>
      <c r="AB66" s="189"/>
      <c r="AC66" s="242"/>
      <c r="AD66" s="189"/>
      <c r="AE66" s="206"/>
      <c r="AF66" s="242"/>
      <c r="AG66" s="158"/>
      <c r="AH66" s="189"/>
      <c r="AI66" s="186"/>
      <c r="AJ66" s="189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2:57">
      <c r="B67" s="785" t="s">
        <v>291</v>
      </c>
      <c r="C67" s="786" t="s">
        <v>290</v>
      </c>
      <c r="D67" s="685">
        <v>200</v>
      </c>
      <c r="E67" s="189"/>
      <c r="F67" s="986" t="s">
        <v>20</v>
      </c>
      <c r="G67" s="786" t="s">
        <v>118</v>
      </c>
      <c r="H67" s="1032">
        <v>200</v>
      </c>
      <c r="I67" s="191"/>
      <c r="J67" s="287"/>
      <c r="N67" s="11"/>
      <c r="O67" s="11"/>
      <c r="P67" s="835"/>
      <c r="Q67" s="1251"/>
      <c r="R67" s="189"/>
      <c r="S67" s="189"/>
      <c r="T67" s="189"/>
      <c r="U67" s="189"/>
      <c r="V67" s="189"/>
      <c r="W67" s="913"/>
      <c r="X67" s="835"/>
      <c r="Y67" s="1258"/>
      <c r="Z67" s="189"/>
      <c r="AA67" s="1197"/>
      <c r="AB67" s="190"/>
      <c r="AC67" s="174"/>
      <c r="AD67" s="189"/>
      <c r="AE67" s="11"/>
      <c r="AF67" s="11"/>
      <c r="AG67" s="11"/>
      <c r="AH67" s="189"/>
      <c r="AI67" s="186"/>
      <c r="AJ67" s="189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</row>
    <row r="68" spans="2:57">
      <c r="B68" s="986" t="s">
        <v>10</v>
      </c>
      <c r="C68" s="786" t="s">
        <v>11</v>
      </c>
      <c r="D68" s="685">
        <v>50</v>
      </c>
      <c r="E68" s="189"/>
      <c r="F68" s="986" t="s">
        <v>10</v>
      </c>
      <c r="G68" s="786" t="s">
        <v>11</v>
      </c>
      <c r="H68" s="685">
        <v>50</v>
      </c>
      <c r="I68" s="1259"/>
      <c r="J68" s="1260"/>
      <c r="K68" s="11"/>
      <c r="L68" s="11"/>
      <c r="M68" s="11"/>
      <c r="N68" s="11"/>
      <c r="O68" s="11"/>
      <c r="P68" s="189"/>
      <c r="Q68" s="1281"/>
      <c r="R68" s="189"/>
      <c r="S68" s="189"/>
      <c r="T68" s="189"/>
      <c r="U68" s="189"/>
      <c r="V68" s="189"/>
      <c r="W68" s="913"/>
      <c r="X68" s="835"/>
      <c r="Y68" s="1135"/>
      <c r="Z68" s="189"/>
      <c r="AA68" s="1197"/>
      <c r="AB68" s="190"/>
      <c r="AC68" s="242"/>
      <c r="AD68" s="189"/>
      <c r="AE68" s="11"/>
      <c r="AF68" s="11"/>
      <c r="AG68" s="11"/>
      <c r="AH68" s="189"/>
      <c r="AI68" s="174"/>
      <c r="AJ68" s="189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2:57" ht="15.75">
      <c r="B69" s="986" t="s">
        <v>10</v>
      </c>
      <c r="C69" s="786" t="s">
        <v>16</v>
      </c>
      <c r="D69" s="685">
        <v>20</v>
      </c>
      <c r="E69" s="189"/>
      <c r="F69" s="986" t="s">
        <v>10</v>
      </c>
      <c r="G69" s="786" t="s">
        <v>16</v>
      </c>
      <c r="H69" s="685">
        <v>30</v>
      </c>
      <c r="I69" s="206"/>
      <c r="J69" s="287"/>
      <c r="K69" s="11"/>
      <c r="L69" s="11"/>
      <c r="M69" s="11"/>
      <c r="N69" s="11"/>
      <c r="O69" s="11"/>
      <c r="P69" s="1270"/>
      <c r="Q69" s="1253"/>
      <c r="R69" s="189"/>
      <c r="S69" s="189"/>
      <c r="T69" s="189"/>
      <c r="U69" s="189"/>
      <c r="V69" s="189"/>
      <c r="W69" s="913"/>
      <c r="X69" s="1277"/>
      <c r="Y69" s="1261"/>
      <c r="Z69" s="189"/>
      <c r="AA69" s="1197"/>
      <c r="AB69" s="328"/>
      <c r="AC69" s="189"/>
      <c r="AD69" s="189"/>
      <c r="AE69" s="11"/>
      <c r="AF69" s="11"/>
      <c r="AG69" s="11"/>
      <c r="AH69" s="189"/>
      <c r="AI69" s="174"/>
      <c r="AJ69" s="189"/>
      <c r="AM69" s="189"/>
      <c r="AN69" s="205"/>
      <c r="AO69" s="189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2:57" ht="16.5" thickBot="1">
      <c r="B70" s="1787" t="s">
        <v>13</v>
      </c>
      <c r="C70" s="1606" t="s">
        <v>262</v>
      </c>
      <c r="D70" s="1786">
        <v>80</v>
      </c>
      <c r="E70" s="189"/>
      <c r="F70" s="1785" t="s">
        <v>13</v>
      </c>
      <c r="G70" s="1606" t="s">
        <v>486</v>
      </c>
      <c r="H70" s="1786">
        <v>80</v>
      </c>
      <c r="I70" s="206"/>
      <c r="J70" s="287"/>
      <c r="K70" s="316"/>
      <c r="L70" s="205"/>
      <c r="M70" s="189"/>
      <c r="N70" s="11"/>
      <c r="O70" s="11"/>
      <c r="P70" s="303"/>
      <c r="Q70" s="1251"/>
      <c r="R70" s="189"/>
      <c r="S70" s="174"/>
      <c r="T70" s="189"/>
      <c r="U70" s="189"/>
      <c r="V70" s="189"/>
      <c r="W70" s="242"/>
      <c r="X70" s="1275"/>
      <c r="Y70" s="1282"/>
      <c r="Z70" s="189"/>
      <c r="AA70" s="1197"/>
      <c r="AB70" s="189"/>
      <c r="AC70" s="189"/>
      <c r="AD70" s="189"/>
      <c r="AE70" s="11"/>
      <c r="AF70" s="11"/>
      <c r="AG70" s="11"/>
      <c r="AH70" s="189"/>
      <c r="AI70" s="174"/>
      <c r="AJ70" s="189"/>
      <c r="AM70" s="189"/>
      <c r="AN70" s="205"/>
      <c r="AO70" s="189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2:57" ht="15.75" thickBot="1">
      <c r="B71" s="1398"/>
      <c r="C71" s="1294" t="s">
        <v>233</v>
      </c>
      <c r="D71" s="6"/>
      <c r="E71" s="189"/>
      <c r="F71" s="210"/>
      <c r="G71" s="174"/>
      <c r="H71" s="158"/>
      <c r="I71" s="170"/>
      <c r="J71" s="298"/>
      <c r="K71" s="11"/>
      <c r="L71" s="205"/>
      <c r="M71" s="11"/>
      <c r="N71" s="11"/>
      <c r="O71" s="11"/>
      <c r="P71" s="835"/>
      <c r="Q71" s="1251"/>
      <c r="R71" s="189"/>
      <c r="S71" s="189"/>
      <c r="T71" s="189"/>
      <c r="U71" s="189"/>
      <c r="V71" s="189"/>
      <c r="W71" s="189"/>
      <c r="X71" s="189"/>
      <c r="Y71" s="189"/>
      <c r="Z71" s="189"/>
      <c r="AA71" s="1197"/>
      <c r="AB71" s="189"/>
      <c r="AC71" s="242"/>
      <c r="AD71" s="189"/>
      <c r="AE71" s="11"/>
      <c r="AF71" s="11"/>
      <c r="AG71" s="11"/>
      <c r="AH71" s="189"/>
      <c r="AI71" s="174"/>
      <c r="AJ71" s="189"/>
      <c r="AM71" s="189"/>
      <c r="AN71" s="205"/>
      <c r="AO71" s="189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</row>
    <row r="72" spans="2:57" ht="15.75" thickBot="1">
      <c r="B72" s="411" t="s">
        <v>352</v>
      </c>
      <c r="C72" s="374" t="s">
        <v>204</v>
      </c>
      <c r="D72" s="667">
        <v>200</v>
      </c>
      <c r="E72" s="189"/>
      <c r="G72" s="1294"/>
      <c r="H72" s="1241"/>
      <c r="I72" s="188"/>
      <c r="J72" s="254"/>
      <c r="K72" s="11"/>
      <c r="L72" s="205"/>
      <c r="M72" s="11"/>
      <c r="N72" s="11"/>
      <c r="O72" s="11"/>
      <c r="P72" s="835"/>
      <c r="Q72" s="1251"/>
      <c r="R72" s="189"/>
      <c r="S72" s="189"/>
      <c r="T72" s="189"/>
      <c r="U72" s="189"/>
      <c r="V72" s="189"/>
      <c r="W72" s="174"/>
      <c r="X72" s="331"/>
      <c r="Y72" s="331"/>
      <c r="Z72" s="189"/>
      <c r="AA72" s="1197"/>
      <c r="AB72" s="174"/>
      <c r="AC72" s="189"/>
      <c r="AD72" s="189"/>
      <c r="AE72" s="11"/>
      <c r="AF72" s="11"/>
      <c r="AG72" s="11"/>
      <c r="AH72" s="189"/>
      <c r="AI72" s="189"/>
      <c r="AJ72" s="189"/>
      <c r="AM72" s="189"/>
      <c r="AN72" s="205"/>
      <c r="AO72" s="189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</row>
    <row r="73" spans="2:57" ht="16.5" thickBot="1">
      <c r="B73" s="378" t="s">
        <v>283</v>
      </c>
      <c r="C73" s="376" t="s">
        <v>282</v>
      </c>
      <c r="D73" s="669" t="s">
        <v>348</v>
      </c>
      <c r="E73" s="189"/>
      <c r="F73" s="644"/>
      <c r="G73" s="1717" t="s">
        <v>241</v>
      </c>
      <c r="H73" s="313"/>
      <c r="I73" s="188"/>
      <c r="J73" s="254"/>
      <c r="K73" s="11"/>
      <c r="L73" s="205"/>
      <c r="M73" s="11"/>
      <c r="N73" s="11"/>
      <c r="O73" s="11"/>
      <c r="P73" s="835"/>
      <c r="Q73" s="1281"/>
      <c r="R73" s="189"/>
      <c r="S73" s="189"/>
      <c r="T73" s="189"/>
      <c r="U73" s="189"/>
      <c r="V73" s="189"/>
      <c r="W73" s="189"/>
      <c r="X73" s="189"/>
      <c r="Y73" s="189"/>
      <c r="Z73" s="189"/>
      <c r="AA73" s="1197"/>
      <c r="AB73" s="307"/>
      <c r="AC73" s="242"/>
      <c r="AD73" s="189"/>
      <c r="AE73" s="11"/>
      <c r="AF73" s="11"/>
      <c r="AG73" s="11"/>
      <c r="AH73" s="189"/>
      <c r="AI73" s="189"/>
      <c r="AJ73" s="189"/>
      <c r="AM73" s="189"/>
      <c r="AN73" s="205"/>
      <c r="AO73" s="189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2:57" ht="15.75">
      <c r="B74" s="870" t="s">
        <v>292</v>
      </c>
      <c r="C74" s="796" t="s">
        <v>483</v>
      </c>
      <c r="D74" s="1393" t="s">
        <v>384</v>
      </c>
      <c r="E74" s="189"/>
      <c r="F74" s="1747" t="s">
        <v>337</v>
      </c>
      <c r="G74" s="95" t="s">
        <v>338</v>
      </c>
      <c r="H74" s="670">
        <v>200</v>
      </c>
      <c r="I74" s="189"/>
      <c r="J74" s="189"/>
      <c r="K74" s="11"/>
      <c r="L74" s="205"/>
      <c r="M74" s="11"/>
      <c r="N74" s="11"/>
      <c r="O74" s="11"/>
      <c r="P74" s="1277"/>
      <c r="Q74" s="1251"/>
      <c r="R74" s="189"/>
      <c r="S74" s="189"/>
      <c r="T74" s="189"/>
      <c r="U74" s="189"/>
      <c r="V74" s="189"/>
      <c r="W74" s="189"/>
      <c r="X74" s="189"/>
      <c r="Y74" s="189"/>
      <c r="Z74" s="189"/>
      <c r="AA74" s="1197"/>
      <c r="AB74" s="189"/>
      <c r="AC74" s="242"/>
      <c r="AD74" s="189"/>
      <c r="AE74" s="11"/>
      <c r="AF74" s="11"/>
      <c r="AG74" s="11"/>
      <c r="AH74" s="189"/>
      <c r="AI74" s="337"/>
      <c r="AJ74" s="189"/>
      <c r="AM74" s="11"/>
      <c r="AN74" s="56"/>
      <c r="AO74" s="11"/>
      <c r="AP74" s="11"/>
      <c r="AQ74" s="189"/>
      <c r="AR74" s="205"/>
      <c r="AS74" s="189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</row>
    <row r="75" spans="2:57" ht="15.75">
      <c r="B75" s="1736" t="s">
        <v>15</v>
      </c>
      <c r="C75" s="1737" t="s">
        <v>484</v>
      </c>
      <c r="D75" s="175"/>
      <c r="E75" s="189"/>
      <c r="F75" s="986" t="s">
        <v>27</v>
      </c>
      <c r="G75" s="786" t="s">
        <v>417</v>
      </c>
      <c r="H75" s="666" t="s">
        <v>348</v>
      </c>
      <c r="I75" s="189"/>
      <c r="J75" s="189"/>
      <c r="K75" s="11"/>
      <c r="L75" s="205"/>
      <c r="M75" s="11"/>
      <c r="N75" s="11"/>
      <c r="O75" s="11"/>
      <c r="P75" s="1278"/>
      <c r="Q75" s="1281"/>
      <c r="R75" s="189"/>
      <c r="S75" s="189"/>
      <c r="T75" s="189"/>
      <c r="U75" s="189"/>
      <c r="V75" s="189"/>
      <c r="W75" s="189"/>
      <c r="X75" s="189"/>
      <c r="Y75" s="189"/>
      <c r="Z75" s="189"/>
      <c r="AA75" s="1197"/>
      <c r="AB75" s="174"/>
      <c r="AC75" s="242"/>
      <c r="AD75" s="189"/>
      <c r="AE75" s="11"/>
      <c r="AF75" s="11"/>
      <c r="AG75" s="11"/>
      <c r="AH75" s="189"/>
      <c r="AI75" s="337"/>
      <c r="AJ75" s="189"/>
      <c r="AM75" s="11"/>
      <c r="AN75" s="56"/>
      <c r="AO75" s="11"/>
      <c r="AP75" s="11"/>
      <c r="AQ75" s="189"/>
      <c r="AR75" s="205"/>
      <c r="AS75" s="189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</row>
    <row r="76" spans="2:57" ht="17.25" customHeight="1">
      <c r="B76" s="769" t="s">
        <v>9</v>
      </c>
      <c r="C76" s="770" t="s">
        <v>254</v>
      </c>
      <c r="D76" s="588">
        <v>200</v>
      </c>
      <c r="E76" s="189"/>
      <c r="F76" s="964" t="s">
        <v>297</v>
      </c>
      <c r="G76" s="1511" t="s">
        <v>194</v>
      </c>
      <c r="H76" s="1521" t="s">
        <v>379</v>
      </c>
      <c r="I76" s="189"/>
      <c r="J76" s="189"/>
      <c r="K76" s="11"/>
      <c r="L76" s="205"/>
      <c r="M76" s="11"/>
      <c r="N76" s="11"/>
      <c r="O76" s="11"/>
      <c r="P76" s="835"/>
      <c r="Q76" s="1251"/>
      <c r="R76" s="189"/>
      <c r="S76" s="189"/>
      <c r="T76" s="189"/>
      <c r="U76" s="189"/>
      <c r="V76" s="189"/>
      <c r="W76" s="189"/>
      <c r="X76" s="189"/>
      <c r="Y76" s="189"/>
      <c r="Z76" s="189"/>
      <c r="AA76" s="1198"/>
      <c r="AB76" s="186"/>
      <c r="AC76" s="174"/>
      <c r="AD76" s="285"/>
      <c r="AE76" s="189"/>
      <c r="AF76" s="205"/>
      <c r="AG76" s="797"/>
      <c r="AH76" s="189"/>
      <c r="AI76" s="337"/>
      <c r="AJ76" s="189"/>
      <c r="AM76" s="189"/>
      <c r="AN76" s="56"/>
      <c r="AO76" s="11"/>
      <c r="AP76" s="11"/>
      <c r="AQ76" s="189"/>
      <c r="AR76" s="205"/>
      <c r="AS76" s="189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2:57">
      <c r="B77" s="1738" t="s">
        <v>10</v>
      </c>
      <c r="C77" s="171" t="s">
        <v>11</v>
      </c>
      <c r="D77" s="589">
        <v>50</v>
      </c>
      <c r="E77" s="189"/>
      <c r="F77" s="622" t="s">
        <v>143</v>
      </c>
      <c r="G77" s="605" t="s">
        <v>296</v>
      </c>
      <c r="H77" s="684"/>
      <c r="I77" s="189"/>
      <c r="J77" s="189"/>
      <c r="K77" s="11"/>
      <c r="L77" s="205"/>
      <c r="M77" s="11"/>
      <c r="N77" s="11"/>
      <c r="O77" s="11"/>
      <c r="P77" s="835"/>
      <c r="Q77" s="1251"/>
      <c r="R77" s="189"/>
      <c r="S77" s="189"/>
      <c r="T77" s="189"/>
      <c r="U77" s="189"/>
      <c r="V77" s="189"/>
      <c r="W77" s="189"/>
      <c r="X77" s="189"/>
      <c r="Y77" s="189"/>
      <c r="Z77" s="189"/>
      <c r="AA77" s="174"/>
      <c r="AB77" s="174"/>
      <c r="AC77" s="189"/>
      <c r="AD77" s="189"/>
      <c r="AE77" s="189"/>
      <c r="AF77" s="205"/>
      <c r="AG77" s="797"/>
      <c r="AH77" s="189"/>
      <c r="AI77" s="189"/>
      <c r="AJ77" s="189"/>
      <c r="AM77" s="206"/>
      <c r="AN77" s="174"/>
      <c r="AO77" s="170"/>
      <c r="AP77" s="11"/>
      <c r="AQ77" s="189"/>
      <c r="AR77" s="205"/>
      <c r="AS77" s="189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</row>
    <row r="78" spans="2:57">
      <c r="B78" s="855" t="s">
        <v>10</v>
      </c>
      <c r="C78" s="770" t="s">
        <v>16</v>
      </c>
      <c r="D78" s="588">
        <v>20</v>
      </c>
      <c r="E78" s="314"/>
      <c r="F78" s="986" t="s">
        <v>9</v>
      </c>
      <c r="G78" s="786" t="s">
        <v>254</v>
      </c>
      <c r="H78" s="685">
        <v>200</v>
      </c>
      <c r="I78" s="189"/>
      <c r="J78" s="189"/>
      <c r="L78" s="238"/>
      <c r="N78" s="11"/>
      <c r="O78" s="11"/>
      <c r="P78" s="1277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205"/>
      <c r="AG78" s="797"/>
      <c r="AH78" s="189"/>
      <c r="AI78" s="189"/>
      <c r="AJ78" s="189"/>
      <c r="AM78" s="206"/>
      <c r="AN78" s="242"/>
      <c r="AO78" s="170"/>
      <c r="AP78" s="11"/>
      <c r="AQ78" s="189"/>
      <c r="AR78" s="205"/>
      <c r="AS78" s="189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2:57" ht="15.75" thickBot="1">
      <c r="B79" s="1788" t="s">
        <v>13</v>
      </c>
      <c r="C79" s="612" t="s">
        <v>262</v>
      </c>
      <c r="D79" s="613">
        <v>80</v>
      </c>
      <c r="E79" s="189"/>
      <c r="F79" s="986" t="s">
        <v>10</v>
      </c>
      <c r="G79" s="786" t="s">
        <v>11</v>
      </c>
      <c r="H79" s="685">
        <v>50</v>
      </c>
      <c r="I79" s="189"/>
      <c r="J79" s="189"/>
      <c r="L79" s="238"/>
      <c r="N79" s="11"/>
      <c r="O79" s="11"/>
      <c r="P79" s="1273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154"/>
      <c r="AB79" s="189"/>
      <c r="AC79" s="189"/>
      <c r="AD79" s="189"/>
      <c r="AE79" s="189"/>
      <c r="AF79" s="205"/>
      <c r="AG79" s="797"/>
      <c r="AH79" s="174"/>
      <c r="AI79" s="189"/>
      <c r="AJ79" s="189"/>
      <c r="AM79" s="11"/>
      <c r="AN79" s="11"/>
      <c r="AO79" s="11"/>
      <c r="AP79" s="11"/>
      <c r="AQ79" s="189"/>
      <c r="AR79" s="205"/>
      <c r="AS79" s="189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</row>
    <row r="80" spans="2:57" ht="15.75" thickBot="1">
      <c r="B80" s="1398"/>
      <c r="D80" s="999"/>
      <c r="E80" s="189"/>
      <c r="F80" s="1790" t="s">
        <v>10</v>
      </c>
      <c r="G80" s="1606" t="s">
        <v>16</v>
      </c>
      <c r="H80" s="1786">
        <v>30</v>
      </c>
      <c r="I80" s="189"/>
      <c r="J80" s="189"/>
      <c r="K80" s="329"/>
      <c r="L80" s="238"/>
      <c r="N80" s="11"/>
      <c r="O80" s="11"/>
      <c r="P80" s="835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280"/>
      <c r="AB80" s="280"/>
      <c r="AC80" s="189"/>
      <c r="AD80" s="314"/>
      <c r="AE80" s="189"/>
      <c r="AF80" s="205"/>
      <c r="AG80" s="797"/>
      <c r="AH80" s="189"/>
      <c r="AI80" s="189"/>
      <c r="AJ80" s="189"/>
      <c r="AM80" s="11"/>
      <c r="AN80" s="11"/>
      <c r="AO80" s="11"/>
      <c r="AP80" s="11"/>
      <c r="AQ80" s="189"/>
      <c r="AR80" s="205"/>
      <c r="AS80" s="189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</row>
    <row r="81" spans="2:57" ht="16.5" thickBot="1">
      <c r="B81" s="1400"/>
      <c r="C81" s="1717" t="s">
        <v>234</v>
      </c>
      <c r="D81" s="1396"/>
      <c r="E81" s="189"/>
      <c r="F81" s="210"/>
      <c r="G81" s="174"/>
      <c r="H81" s="158"/>
      <c r="I81" s="189"/>
      <c r="J81" s="189"/>
      <c r="N81" s="11"/>
      <c r="O81" s="11"/>
      <c r="P81" s="835"/>
      <c r="Q81" s="1270"/>
      <c r="R81" s="174"/>
      <c r="S81" s="189"/>
      <c r="T81" s="189"/>
      <c r="U81" s="189"/>
      <c r="V81" s="189"/>
      <c r="W81" s="189"/>
      <c r="X81" s="189"/>
      <c r="Y81" s="189"/>
      <c r="Z81" s="189"/>
      <c r="AA81" s="186"/>
      <c r="AB81" s="189"/>
      <c r="AC81" s="242"/>
      <c r="AD81" s="189"/>
      <c r="AE81" s="189"/>
      <c r="AF81" s="205"/>
      <c r="AG81" s="797"/>
      <c r="AH81" s="189"/>
      <c r="AI81" s="189"/>
      <c r="AJ81" s="189"/>
      <c r="AM81" s="11"/>
      <c r="AN81" s="11"/>
      <c r="AO81" s="11"/>
      <c r="AP81" s="11"/>
      <c r="AQ81" s="189"/>
      <c r="AR81" s="205"/>
      <c r="AS81" s="189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</row>
    <row r="82" spans="2:57" ht="15.75" thickBot="1">
      <c r="B82" s="411" t="s">
        <v>334</v>
      </c>
      <c r="C82" s="374" t="s">
        <v>563</v>
      </c>
      <c r="D82" s="1243">
        <v>200</v>
      </c>
      <c r="E82" s="189"/>
      <c r="G82" s="1294"/>
      <c r="H82" s="797"/>
      <c r="I82" s="189"/>
      <c r="J82" s="189"/>
      <c r="N82" s="11"/>
      <c r="O82" s="11"/>
      <c r="P82" s="835"/>
      <c r="Q82" s="1271"/>
      <c r="R82" s="189"/>
      <c r="S82" s="303"/>
      <c r="T82" s="303"/>
      <c r="U82" s="1271"/>
      <c r="V82" s="189"/>
      <c r="W82" s="303"/>
      <c r="X82" s="303"/>
      <c r="Y82" s="1271"/>
      <c r="Z82" s="189"/>
      <c r="AA82" s="186"/>
      <c r="AB82" s="189"/>
      <c r="AC82" s="242"/>
      <c r="AD82" s="189"/>
      <c r="AE82" s="189"/>
      <c r="AF82" s="205"/>
      <c r="AG82" s="797"/>
      <c r="AH82" s="189"/>
      <c r="AI82" s="189"/>
      <c r="AJ82" s="189"/>
      <c r="AM82" s="11"/>
      <c r="AN82" s="11"/>
      <c r="AO82" s="11"/>
      <c r="AP82" s="11"/>
      <c r="AQ82" s="189"/>
      <c r="AR82" s="205"/>
      <c r="AS82" s="189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</row>
    <row r="83" spans="2:57" ht="16.5" thickBot="1">
      <c r="B83" s="847" t="s">
        <v>119</v>
      </c>
      <c r="C83" s="848" t="s">
        <v>215</v>
      </c>
      <c r="D83" s="1397" t="s">
        <v>251</v>
      </c>
      <c r="E83" s="189"/>
      <c r="F83" s="644"/>
      <c r="G83" s="1717" t="s">
        <v>242</v>
      </c>
      <c r="H83" s="313"/>
      <c r="I83" s="189"/>
      <c r="J83" s="297"/>
      <c r="N83" s="11"/>
      <c r="O83" s="11"/>
      <c r="P83" s="835"/>
      <c r="Q83" s="1251"/>
      <c r="R83" s="189"/>
      <c r="S83" s="242"/>
      <c r="T83" s="835"/>
      <c r="U83" s="1251"/>
      <c r="V83" s="189"/>
      <c r="W83" s="189"/>
      <c r="X83" s="189"/>
      <c r="Y83" s="189"/>
      <c r="Z83" s="1196"/>
      <c r="AA83" s="190"/>
      <c r="AB83" s="190"/>
      <c r="AC83" s="242"/>
      <c r="AD83" s="189"/>
      <c r="AE83" s="189"/>
      <c r="AF83" s="205"/>
      <c r="AG83" s="797"/>
      <c r="AH83" s="189"/>
      <c r="AI83" s="189"/>
      <c r="AJ83" s="189"/>
      <c r="AM83" s="11"/>
      <c r="AN83" s="11"/>
      <c r="AO83" s="11"/>
      <c r="AP83" s="11"/>
      <c r="AQ83" s="189"/>
      <c r="AR83" s="205"/>
      <c r="AS83" s="189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2:57">
      <c r="B84" s="176"/>
      <c r="C84" s="171" t="s">
        <v>216</v>
      </c>
      <c r="D84" s="668"/>
      <c r="E84" s="189"/>
      <c r="F84" s="1472" t="s">
        <v>200</v>
      </c>
      <c r="G84" s="533" t="s">
        <v>346</v>
      </c>
      <c r="H84" s="1473" t="s">
        <v>199</v>
      </c>
      <c r="I84" s="325"/>
      <c r="J84" s="319"/>
      <c r="N84" s="11"/>
      <c r="O84" s="11"/>
      <c r="P84" s="189"/>
      <c r="Q84" s="1272"/>
      <c r="R84" s="189"/>
      <c r="S84" s="242"/>
      <c r="T84" s="835"/>
      <c r="U84" s="1251"/>
      <c r="V84" s="189"/>
      <c r="W84" s="197"/>
      <c r="X84" s="835"/>
      <c r="Y84" s="1135"/>
      <c r="Z84" s="189"/>
      <c r="AA84" s="190"/>
      <c r="AB84" s="326"/>
      <c r="AC84" s="242"/>
      <c r="AD84" s="189"/>
      <c r="AE84" s="189"/>
      <c r="AF84" s="205"/>
      <c r="AG84" s="797"/>
      <c r="AH84" s="189"/>
      <c r="AI84" s="189"/>
      <c r="AJ84" s="189"/>
      <c r="AM84" s="11"/>
      <c r="AN84" s="11"/>
      <c r="AO84" s="11"/>
      <c r="AP84" s="11"/>
      <c r="AQ84" s="189"/>
      <c r="AR84" s="205"/>
      <c r="AS84" s="189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</row>
    <row r="85" spans="2:57">
      <c r="B85" s="855" t="s">
        <v>193</v>
      </c>
      <c r="C85" s="770" t="s">
        <v>192</v>
      </c>
      <c r="D85" s="1244">
        <v>200</v>
      </c>
      <c r="E85" s="189"/>
      <c r="F85" s="683" t="s">
        <v>319</v>
      </c>
      <c r="G85" s="605" t="s">
        <v>343</v>
      </c>
      <c r="H85" s="684">
        <v>160</v>
      </c>
      <c r="I85" s="1262"/>
      <c r="J85" s="679"/>
      <c r="N85" s="11"/>
      <c r="O85" s="11"/>
      <c r="P85" s="189"/>
      <c r="Q85" s="1251"/>
      <c r="R85" s="189"/>
      <c r="S85" s="242"/>
      <c r="T85" s="835"/>
      <c r="U85" s="1283"/>
      <c r="V85" s="189"/>
      <c r="W85" s="913"/>
      <c r="X85" s="835"/>
      <c r="Y85" s="1135"/>
      <c r="Z85" s="189"/>
      <c r="AA85" s="186"/>
      <c r="AB85" s="189"/>
      <c r="AC85" s="242"/>
      <c r="AD85" s="189"/>
      <c r="AE85" s="11"/>
      <c r="AF85" s="56"/>
      <c r="AG85" s="4"/>
      <c r="AH85" s="331"/>
      <c r="AI85" s="189"/>
      <c r="AJ85" s="189"/>
      <c r="AM85" s="11"/>
      <c r="AN85" s="11"/>
      <c r="AO85" s="11"/>
      <c r="AP85" s="11"/>
      <c r="AQ85" s="189"/>
      <c r="AR85" s="205"/>
      <c r="AS85" s="189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</row>
    <row r="86" spans="2:57" ht="17.25" customHeight="1">
      <c r="B86" s="857" t="s">
        <v>10</v>
      </c>
      <c r="C86" s="770" t="s">
        <v>299</v>
      </c>
      <c r="D86" s="1244">
        <v>35</v>
      </c>
      <c r="E86" s="189"/>
      <c r="F86" s="575"/>
      <c r="G86" s="576" t="s">
        <v>374</v>
      </c>
      <c r="H86" s="686"/>
      <c r="I86" s="1263"/>
      <c r="J86" s="298"/>
      <c r="N86" s="11"/>
      <c r="O86" s="11"/>
      <c r="P86" s="1270"/>
      <c r="Q86" s="1253"/>
      <c r="R86" s="189"/>
      <c r="S86" s="174"/>
      <c r="T86" s="189"/>
      <c r="U86" s="1251"/>
      <c r="V86" s="189"/>
      <c r="W86" s="913"/>
      <c r="X86" s="835"/>
      <c r="Y86" s="1258"/>
      <c r="Z86" s="189"/>
      <c r="AA86" s="190"/>
      <c r="AB86" s="189"/>
      <c r="AC86" s="174"/>
      <c r="AD86" s="189"/>
      <c r="AF86" s="104"/>
      <c r="AG86" s="6"/>
      <c r="AH86" s="189"/>
      <c r="AI86" s="189"/>
      <c r="AJ86" s="189"/>
      <c r="AM86" s="11"/>
      <c r="AN86" s="11"/>
      <c r="AO86" s="11"/>
      <c r="AP86" s="11"/>
      <c r="AQ86" s="11"/>
      <c r="AR86" s="56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</row>
    <row r="87" spans="2:57">
      <c r="B87" s="769" t="s">
        <v>10</v>
      </c>
      <c r="C87" s="770" t="s">
        <v>11</v>
      </c>
      <c r="D87" s="1239">
        <v>50</v>
      </c>
      <c r="E87" s="189"/>
      <c r="F87" s="785" t="s">
        <v>407</v>
      </c>
      <c r="G87" s="576" t="s">
        <v>564</v>
      </c>
      <c r="H87" s="1245">
        <v>50</v>
      </c>
      <c r="I87" s="1263"/>
      <c r="J87" s="298"/>
      <c r="N87" s="11"/>
      <c r="O87" s="11"/>
      <c r="P87" s="303"/>
      <c r="Q87" s="1281"/>
      <c r="R87" s="189"/>
      <c r="S87" s="189"/>
      <c r="T87" s="189"/>
      <c r="U87" s="189"/>
      <c r="V87" s="189"/>
      <c r="W87" s="913"/>
      <c r="X87" s="835"/>
      <c r="Y87" s="1135"/>
      <c r="Z87" s="189"/>
      <c r="AA87" s="190"/>
      <c r="AB87" s="189"/>
      <c r="AC87" s="242"/>
      <c r="AD87" s="189"/>
      <c r="AF87" s="104"/>
      <c r="AG87" s="6"/>
      <c r="AH87" s="327"/>
      <c r="AI87" s="189"/>
      <c r="AJ87" s="189"/>
      <c r="AM87" s="11"/>
      <c r="AN87" s="11"/>
      <c r="AO87" s="11"/>
      <c r="AP87" s="11"/>
      <c r="AQ87" s="11"/>
      <c r="AR87" s="56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</row>
    <row r="88" spans="2:57" ht="15.75">
      <c r="B88" s="769" t="s">
        <v>10</v>
      </c>
      <c r="C88" s="770" t="s">
        <v>16</v>
      </c>
      <c r="D88" s="1244">
        <v>30</v>
      </c>
      <c r="E88" s="189"/>
      <c r="F88" s="1748" t="s">
        <v>485</v>
      </c>
      <c r="G88" s="786" t="s">
        <v>565</v>
      </c>
      <c r="H88" s="685">
        <v>10</v>
      </c>
      <c r="I88" s="206"/>
      <c r="J88" s="298"/>
      <c r="N88" s="11"/>
      <c r="O88" s="11"/>
      <c r="P88" s="835"/>
      <c r="Q88" s="1253"/>
      <c r="R88" s="189"/>
      <c r="S88" s="189"/>
      <c r="T88" s="189"/>
      <c r="U88" s="189"/>
      <c r="V88" s="189"/>
      <c r="W88" s="913"/>
      <c r="X88" s="835"/>
      <c r="Y88" s="1135"/>
      <c r="Z88" s="189"/>
      <c r="AA88" s="190"/>
      <c r="AB88" s="190"/>
      <c r="AC88" s="242"/>
      <c r="AD88" s="189"/>
      <c r="AF88" s="104"/>
      <c r="AG88" s="6"/>
      <c r="AH88" s="189"/>
      <c r="AI88" s="189"/>
      <c r="AJ88" s="189"/>
      <c r="AM88" s="189"/>
      <c r="AN88" s="189"/>
      <c r="AO88" s="189"/>
      <c r="AP88" s="11"/>
      <c r="AQ88" s="316"/>
      <c r="AR88" s="56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</row>
    <row r="89" spans="2:57" ht="16.5" customHeight="1">
      <c r="B89" s="876" t="s">
        <v>13</v>
      </c>
      <c r="C89" s="770" t="s">
        <v>262</v>
      </c>
      <c r="D89" s="588">
        <v>80</v>
      </c>
      <c r="E89" s="189"/>
      <c r="F89" s="785" t="s">
        <v>193</v>
      </c>
      <c r="G89" s="786" t="s">
        <v>192</v>
      </c>
      <c r="H89" s="1238">
        <v>200</v>
      </c>
      <c r="I89" s="170"/>
      <c r="J89" s="298"/>
      <c r="N89" s="11"/>
      <c r="O89" s="11"/>
      <c r="P89" s="835"/>
      <c r="Q89" s="1251"/>
      <c r="R89" s="189"/>
      <c r="S89" s="189"/>
      <c r="T89" s="189"/>
      <c r="U89" s="189"/>
      <c r="V89" s="189"/>
      <c r="W89" s="913"/>
      <c r="X89" s="835"/>
      <c r="Y89" s="1136"/>
      <c r="Z89" s="189"/>
      <c r="AA89" s="190"/>
      <c r="AB89" s="189"/>
      <c r="AC89" s="198"/>
      <c r="AD89" s="189"/>
      <c r="AF89" s="104"/>
      <c r="AG89" s="6"/>
      <c r="AH89" s="189"/>
      <c r="AI89" s="189"/>
      <c r="AJ89" s="189"/>
      <c r="AM89" s="214"/>
      <c r="AN89" s="189"/>
      <c r="AO89" s="205"/>
      <c r="AP89" s="11"/>
      <c r="AQ89" s="206"/>
      <c r="AR89" s="174"/>
      <c r="AS89" s="170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</row>
    <row r="90" spans="2:57" ht="12.75" customHeight="1" thickBot="1">
      <c r="B90" s="1398"/>
      <c r="D90" s="1241"/>
      <c r="E90" s="189"/>
      <c r="F90" s="986" t="s">
        <v>10</v>
      </c>
      <c r="G90" s="786" t="s">
        <v>11</v>
      </c>
      <c r="H90" s="685">
        <v>50</v>
      </c>
      <c r="I90" s="188"/>
      <c r="J90" s="254"/>
      <c r="N90" s="11"/>
      <c r="O90" s="11"/>
      <c r="P90" s="835"/>
      <c r="Q90" s="1251"/>
      <c r="R90" s="189"/>
      <c r="S90" s="189"/>
      <c r="T90" s="189"/>
      <c r="U90" s="189"/>
      <c r="V90" s="189"/>
      <c r="W90" s="242"/>
      <c r="X90" s="1275"/>
      <c r="Y90" s="1282"/>
      <c r="Z90" s="189"/>
      <c r="AA90" s="190"/>
      <c r="AB90" s="189"/>
      <c r="AC90" s="242"/>
      <c r="AD90" s="189"/>
      <c r="AH90" s="189"/>
      <c r="AI90" s="189"/>
      <c r="AJ90" s="189"/>
      <c r="AM90" s="189"/>
      <c r="AN90" s="205"/>
      <c r="AO90" s="189"/>
      <c r="AP90" s="11"/>
      <c r="AQ90" s="206"/>
      <c r="AR90" s="242"/>
      <c r="AS90" s="170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</row>
    <row r="91" spans="2:57" ht="13.5" customHeight="1" thickBot="1">
      <c r="B91" s="312"/>
      <c r="C91" s="1717" t="s">
        <v>236</v>
      </c>
      <c r="D91" s="1396"/>
      <c r="E91" s="189"/>
      <c r="F91" s="1790" t="s">
        <v>10</v>
      </c>
      <c r="G91" s="1606" t="s">
        <v>16</v>
      </c>
      <c r="H91" s="1786">
        <v>30</v>
      </c>
      <c r="I91" s="188"/>
      <c r="J91" s="254"/>
      <c r="N91" s="11"/>
      <c r="O91" s="11"/>
      <c r="P91" s="1278"/>
      <c r="Q91" s="1253"/>
      <c r="R91" s="189"/>
      <c r="S91" s="189"/>
      <c r="T91" s="189"/>
      <c r="U91" s="189"/>
      <c r="V91" s="189"/>
      <c r="W91" s="189"/>
      <c r="X91" s="189"/>
      <c r="Y91" s="189"/>
      <c r="Z91" s="189"/>
      <c r="AA91" s="190"/>
      <c r="AB91" s="189"/>
      <c r="AC91" s="329"/>
      <c r="AD91" s="327"/>
      <c r="AH91" s="189"/>
      <c r="AI91" s="189"/>
      <c r="AJ91" s="189"/>
      <c r="AM91" s="189"/>
      <c r="AN91" s="205"/>
      <c r="AO91" s="189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</row>
    <row r="92" spans="2:57" ht="12.75" customHeight="1" thickBot="1">
      <c r="B92" s="649" t="s">
        <v>205</v>
      </c>
      <c r="C92" s="533" t="s">
        <v>210</v>
      </c>
      <c r="D92" s="1734">
        <v>200</v>
      </c>
      <c r="E92" s="189"/>
      <c r="G92" s="1295"/>
      <c r="H92" s="6"/>
      <c r="I92" s="170"/>
      <c r="J92" s="1193"/>
      <c r="N92" s="11"/>
      <c r="O92" s="11"/>
      <c r="P92" s="1277"/>
      <c r="Q92" s="1274"/>
      <c r="R92" s="189"/>
      <c r="S92" s="189"/>
      <c r="T92" s="189"/>
      <c r="U92" s="189"/>
      <c r="V92" s="189"/>
      <c r="W92" s="189"/>
      <c r="X92" s="189"/>
      <c r="Y92" s="441"/>
      <c r="Z92" s="189"/>
      <c r="AA92" s="190"/>
      <c r="AB92" s="307"/>
      <c r="AC92" s="242"/>
      <c r="AD92" s="189"/>
      <c r="AH92" s="331"/>
      <c r="AI92" s="189"/>
      <c r="AJ92" s="189"/>
      <c r="AM92" s="189"/>
      <c r="AN92" s="205"/>
      <c r="AO92" s="189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</row>
    <row r="93" spans="2:57" ht="14.25" customHeight="1" thickBot="1">
      <c r="B93" s="665" t="s">
        <v>414</v>
      </c>
      <c r="C93" s="641" t="s">
        <v>318</v>
      </c>
      <c r="D93" s="666">
        <v>50</v>
      </c>
      <c r="E93" s="189"/>
      <c r="F93" s="644"/>
      <c r="G93" s="1717" t="s">
        <v>243</v>
      </c>
      <c r="H93" s="313"/>
      <c r="I93" s="170"/>
      <c r="J93" s="298"/>
      <c r="N93" s="11"/>
      <c r="O93" s="11"/>
      <c r="P93" s="835"/>
      <c r="Q93" s="1251"/>
      <c r="R93" s="189"/>
      <c r="S93" s="189"/>
      <c r="T93" s="189"/>
      <c r="U93" s="189"/>
      <c r="V93" s="189"/>
      <c r="W93" s="174"/>
      <c r="X93" s="331"/>
      <c r="Y93" s="1253"/>
      <c r="Z93" s="189"/>
      <c r="AA93" s="190"/>
      <c r="AB93" s="174"/>
      <c r="AC93" s="242"/>
      <c r="AD93" s="327"/>
      <c r="AH93" s="189"/>
      <c r="AI93" s="189"/>
      <c r="AJ93" s="189"/>
      <c r="AM93" s="214"/>
      <c r="AN93" s="189"/>
      <c r="AO93" s="205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</row>
    <row r="94" spans="2:57">
      <c r="B94" s="986" t="s">
        <v>309</v>
      </c>
      <c r="C94" s="786" t="s">
        <v>310</v>
      </c>
      <c r="D94" s="1007" t="s">
        <v>380</v>
      </c>
      <c r="E94" s="189"/>
      <c r="F94" s="1749" t="s">
        <v>208</v>
      </c>
      <c r="G94" s="1706" t="s">
        <v>566</v>
      </c>
      <c r="H94" s="708">
        <v>200</v>
      </c>
      <c r="I94" s="170"/>
      <c r="J94" s="298"/>
      <c r="N94" s="11"/>
      <c r="O94" s="11"/>
      <c r="P94" s="1277"/>
      <c r="Q94" s="1251"/>
      <c r="R94" s="189"/>
      <c r="S94" s="189"/>
      <c r="T94" s="189"/>
      <c r="U94" s="189"/>
      <c r="V94" s="189"/>
      <c r="W94" s="189"/>
      <c r="X94" s="189"/>
      <c r="Y94" s="189"/>
      <c r="Z94" s="189"/>
      <c r="AA94" s="190"/>
      <c r="AB94" s="174"/>
      <c r="AC94" s="242"/>
      <c r="AD94" s="189"/>
      <c r="AH94" s="189"/>
      <c r="AI94" s="189"/>
      <c r="AJ94" s="189"/>
      <c r="AM94" s="189"/>
      <c r="AN94" s="205"/>
      <c r="AO94" s="189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</row>
    <row r="95" spans="2:57">
      <c r="B95" s="986" t="s">
        <v>18</v>
      </c>
      <c r="C95" s="786" t="s">
        <v>482</v>
      </c>
      <c r="D95" s="685">
        <v>200</v>
      </c>
      <c r="E95" s="189"/>
      <c r="F95" s="1750" t="s">
        <v>414</v>
      </c>
      <c r="G95" s="1208" t="s">
        <v>308</v>
      </c>
      <c r="H95" s="1751">
        <v>50</v>
      </c>
      <c r="I95" s="170"/>
      <c r="J95" s="298"/>
      <c r="N95" s="11"/>
      <c r="O95" s="11"/>
      <c r="P95" s="1277"/>
      <c r="Q95" s="1251"/>
      <c r="R95" s="189"/>
      <c r="S95" s="189"/>
      <c r="T95" s="189"/>
      <c r="U95" s="189"/>
      <c r="V95" s="189"/>
      <c r="W95" s="189"/>
      <c r="X95" s="189"/>
      <c r="Y95" s="189"/>
      <c r="Z95" s="189"/>
      <c r="AA95" s="1154"/>
      <c r="AB95" s="189"/>
      <c r="AC95" s="189"/>
      <c r="AD95" s="189"/>
      <c r="AH95" s="174"/>
      <c r="AI95" s="189"/>
      <c r="AJ95" s="174"/>
      <c r="AK95" s="11"/>
      <c r="AL95" s="11"/>
      <c r="AM95" s="189"/>
      <c r="AN95" s="205"/>
      <c r="AO95" s="189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</row>
    <row r="96" spans="2:57">
      <c r="B96" s="1735" t="s">
        <v>10</v>
      </c>
      <c r="C96" s="605" t="s">
        <v>11</v>
      </c>
      <c r="D96" s="684">
        <v>50</v>
      </c>
      <c r="E96" s="189"/>
      <c r="F96" s="1752" t="s">
        <v>363</v>
      </c>
      <c r="G96" s="1208" t="s">
        <v>364</v>
      </c>
      <c r="H96" s="1751" t="s">
        <v>366</v>
      </c>
      <c r="I96" s="170"/>
      <c r="J96" s="298"/>
      <c r="N96" s="11"/>
      <c r="O96" s="11"/>
      <c r="P96" s="835"/>
      <c r="Q96" s="1251"/>
      <c r="R96" s="189"/>
      <c r="S96" s="189"/>
      <c r="T96" s="189"/>
      <c r="U96" s="189"/>
      <c r="V96" s="189"/>
      <c r="W96" s="189"/>
      <c r="X96" s="189"/>
      <c r="Y96" s="189"/>
      <c r="Z96" s="189"/>
      <c r="AA96" s="280"/>
      <c r="AB96" s="280"/>
      <c r="AC96" s="189"/>
      <c r="AD96" s="189"/>
      <c r="AH96" s="189"/>
      <c r="AI96" s="189"/>
      <c r="AJ96" s="242"/>
      <c r="AK96" s="66"/>
      <c r="AL96" s="11"/>
      <c r="AM96" s="189"/>
      <c r="AN96" s="205"/>
      <c r="AO96" s="189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</row>
    <row r="97" spans="2:52">
      <c r="B97" s="1741" t="s">
        <v>10</v>
      </c>
      <c r="C97" s="1511" t="s">
        <v>16</v>
      </c>
      <c r="D97" s="1521">
        <v>30</v>
      </c>
      <c r="E97" s="314"/>
      <c r="F97" s="1753"/>
      <c r="G97" s="990" t="s">
        <v>365</v>
      </c>
      <c r="H97" s="1754"/>
      <c r="I97" s="191"/>
      <c r="J97" s="322"/>
      <c r="N97" s="11"/>
      <c r="O97" s="11"/>
      <c r="P97" s="1278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6"/>
      <c r="AB97" s="189"/>
      <c r="AC97" s="242"/>
      <c r="AD97" s="189"/>
      <c r="AH97" s="189"/>
      <c r="AI97" s="189"/>
      <c r="AJ97" s="242"/>
      <c r="AK97" s="66"/>
      <c r="AL97" s="11"/>
      <c r="AM97" s="189"/>
      <c r="AN97" s="205"/>
      <c r="AO97" s="189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</row>
    <row r="98" spans="2:52">
      <c r="B98" s="1009" t="s">
        <v>13</v>
      </c>
      <c r="C98" s="786" t="s">
        <v>262</v>
      </c>
      <c r="D98" s="685">
        <v>80</v>
      </c>
      <c r="E98" s="189"/>
      <c r="F98" s="1753" t="s">
        <v>489</v>
      </c>
      <c r="G98" s="990" t="s">
        <v>263</v>
      </c>
      <c r="H98" s="1754">
        <v>200</v>
      </c>
      <c r="I98" s="170"/>
      <c r="J98" s="287"/>
      <c r="N98" s="11"/>
      <c r="O98" s="11"/>
      <c r="P98" s="835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6"/>
      <c r="AB98" s="189"/>
      <c r="AC98" s="242"/>
      <c r="AD98" s="189"/>
      <c r="AH98" s="189"/>
      <c r="AI98" s="174"/>
      <c r="AJ98" s="242"/>
      <c r="AK98" s="11"/>
      <c r="AL98" s="11"/>
      <c r="AM98" s="189"/>
      <c r="AN98" s="205"/>
      <c r="AO98" s="189"/>
      <c r="AP98" s="11"/>
      <c r="AQ98" s="11"/>
      <c r="AR98" s="56"/>
      <c r="AS98" s="11"/>
      <c r="AT98" s="11"/>
      <c r="AU98" s="11"/>
      <c r="AV98" s="11"/>
      <c r="AW98" s="11"/>
      <c r="AX98" s="11"/>
      <c r="AY98" s="11"/>
      <c r="AZ98" s="11"/>
    </row>
    <row r="99" spans="2:52" ht="17.25" customHeight="1" thickBot="1">
      <c r="B99" s="1398"/>
      <c r="C99"/>
      <c r="D99" s="6"/>
      <c r="E99" s="189"/>
      <c r="F99" s="1755" t="s">
        <v>10</v>
      </c>
      <c r="G99" s="1707" t="s">
        <v>11</v>
      </c>
      <c r="H99" s="1756">
        <v>50</v>
      </c>
      <c r="I99" s="170"/>
      <c r="J99" s="287"/>
      <c r="K99" s="189"/>
      <c r="L99" s="205"/>
      <c r="M99" s="189"/>
      <c r="N99" s="11"/>
      <c r="O99" s="11"/>
      <c r="P99" s="835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90"/>
      <c r="AB99" s="190"/>
      <c r="AC99" s="242"/>
      <c r="AD99" s="189"/>
      <c r="AH99" s="189"/>
      <c r="AI99" s="174"/>
      <c r="AJ99" s="265"/>
      <c r="AK99" s="11"/>
      <c r="AL99" s="11"/>
      <c r="AM99" s="11"/>
      <c r="AN99" s="56"/>
      <c r="AO99" s="11"/>
      <c r="AP99" s="11"/>
      <c r="AQ99" s="11"/>
      <c r="AR99" s="56"/>
      <c r="AS99" s="11"/>
      <c r="AT99" s="11"/>
      <c r="AU99" s="11"/>
      <c r="AV99" s="11"/>
      <c r="AW99" s="11"/>
      <c r="AX99" s="11"/>
      <c r="AY99" s="11"/>
      <c r="AZ99" s="11"/>
    </row>
    <row r="100" spans="2:52" ht="17.25" customHeight="1" thickBot="1">
      <c r="B100" s="230"/>
      <c r="C100" s="1725" t="s">
        <v>239</v>
      </c>
      <c r="D100" s="1784"/>
      <c r="E100" s="189"/>
      <c r="F100" s="1755" t="s">
        <v>10</v>
      </c>
      <c r="G100" s="1707" t="s">
        <v>16</v>
      </c>
      <c r="H100" s="1756">
        <v>30</v>
      </c>
      <c r="I100" s="1189"/>
      <c r="J100" s="336"/>
      <c r="K100" s="211"/>
      <c r="L100" s="174"/>
      <c r="M100" s="205"/>
      <c r="N100" s="11"/>
      <c r="O100" s="11"/>
      <c r="P100" s="835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90"/>
      <c r="AB100" s="326"/>
      <c r="AC100" s="242"/>
      <c r="AD100" s="189"/>
      <c r="AE100" s="11"/>
      <c r="AF100" s="56"/>
      <c r="AG100" s="4"/>
      <c r="AH100" s="189"/>
      <c r="AI100" s="174"/>
      <c r="AJ100" s="189"/>
      <c r="AK100" s="11"/>
      <c r="AL100" s="11"/>
      <c r="AM100" s="189"/>
      <c r="AN100" s="205"/>
      <c r="AO100" s="189"/>
      <c r="AP100" s="11"/>
      <c r="AQ100" s="11"/>
      <c r="AR100" s="56"/>
      <c r="AS100" s="11"/>
      <c r="AT100" s="11"/>
      <c r="AU100" s="11"/>
      <c r="AV100" s="11"/>
      <c r="AW100" s="11"/>
      <c r="AX100" s="11"/>
      <c r="AY100" s="11"/>
      <c r="AZ100" s="11"/>
    </row>
    <row r="101" spans="2:52" ht="15.75" customHeight="1" thickBot="1">
      <c r="B101" s="707" t="s">
        <v>207</v>
      </c>
      <c r="C101" s="708" t="s">
        <v>353</v>
      </c>
      <c r="D101" s="709">
        <v>200</v>
      </c>
      <c r="E101" s="189"/>
      <c r="F101" s="1791" t="s">
        <v>13</v>
      </c>
      <c r="G101" s="1606" t="s">
        <v>486</v>
      </c>
      <c r="H101" s="1792">
        <v>85</v>
      </c>
      <c r="I101" s="206"/>
      <c r="J101" s="333"/>
      <c r="K101" s="218"/>
      <c r="L101" s="205"/>
      <c r="M101" s="170"/>
      <c r="N101" s="11"/>
      <c r="O101" s="11"/>
      <c r="P101" s="835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6"/>
      <c r="AB101" s="189"/>
      <c r="AC101" s="242"/>
      <c r="AD101" s="189"/>
      <c r="AE101" s="11"/>
      <c r="AF101" s="56"/>
      <c r="AG101" s="4"/>
      <c r="AH101" s="189"/>
      <c r="AI101" s="174"/>
      <c r="AJ101" s="220"/>
      <c r="AK101" s="11"/>
      <c r="AL101" s="11"/>
      <c r="AM101" s="189"/>
      <c r="AN101" s="205"/>
      <c r="AO101" s="189"/>
      <c r="AP101" s="11"/>
      <c r="AQ101" s="11"/>
      <c r="AR101" s="56"/>
      <c r="AS101" s="11"/>
      <c r="AT101" s="11"/>
      <c r="AU101" s="11"/>
      <c r="AV101" s="11"/>
      <c r="AW101" s="11"/>
      <c r="AX101" s="11"/>
      <c r="AY101" s="11"/>
      <c r="AZ101" s="11"/>
    </row>
    <row r="102" spans="2:52" ht="15" customHeight="1" thickBot="1">
      <c r="B102" s="622" t="s">
        <v>28</v>
      </c>
      <c r="C102" s="605" t="s">
        <v>534</v>
      </c>
      <c r="D102" s="684" t="s">
        <v>285</v>
      </c>
      <c r="E102" s="189"/>
      <c r="G102" s="323"/>
      <c r="H102" s="6"/>
      <c r="I102" s="191"/>
      <c r="J102" s="322"/>
      <c r="K102" s="206"/>
      <c r="L102" s="174"/>
      <c r="M102" s="170"/>
      <c r="N102" s="11"/>
      <c r="O102" s="11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90"/>
      <c r="AB102" s="190"/>
      <c r="AC102" s="174"/>
      <c r="AD102" s="189"/>
      <c r="AE102" s="11"/>
      <c r="AF102" s="56"/>
      <c r="AG102" s="4"/>
      <c r="AH102" s="189"/>
      <c r="AI102" s="174"/>
      <c r="AJ102" s="188"/>
      <c r="AK102" s="11"/>
      <c r="AL102" s="11"/>
      <c r="AM102" s="189"/>
      <c r="AN102" s="205"/>
      <c r="AO102" s="189"/>
      <c r="AP102" s="11"/>
      <c r="AQ102" s="11"/>
      <c r="AR102" s="56"/>
      <c r="AS102" s="11"/>
      <c r="AT102" s="11"/>
      <c r="AU102" s="11"/>
      <c r="AV102" s="11"/>
      <c r="AW102" s="11"/>
      <c r="AX102" s="11"/>
      <c r="AY102" s="11"/>
      <c r="AZ102" s="11"/>
    </row>
    <row r="103" spans="2:52" ht="12.75" customHeight="1" thickBot="1">
      <c r="B103" s="964" t="s">
        <v>275</v>
      </c>
      <c r="C103" s="1508" t="s">
        <v>357</v>
      </c>
      <c r="D103" s="1509" t="s">
        <v>372</v>
      </c>
      <c r="E103" s="189"/>
      <c r="F103" s="51"/>
      <c r="G103" s="1727" t="s">
        <v>244</v>
      </c>
      <c r="H103" s="68"/>
      <c r="I103" s="189"/>
      <c r="J103" s="189"/>
      <c r="K103" s="384"/>
      <c r="L103" s="174"/>
      <c r="M103" s="170"/>
      <c r="N103" s="11"/>
      <c r="O103" s="11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90"/>
      <c r="AB103" s="328"/>
      <c r="AC103" s="242"/>
      <c r="AD103" s="189"/>
      <c r="AE103" s="11"/>
      <c r="AF103" s="56"/>
      <c r="AG103" s="4"/>
      <c r="AH103" s="189"/>
      <c r="AI103" s="174"/>
      <c r="AJ103" s="170"/>
      <c r="AK103" s="11"/>
      <c r="AL103" s="11"/>
      <c r="AM103" s="189"/>
      <c r="AN103" s="205"/>
      <c r="AO103" s="189"/>
      <c r="AP103" s="11"/>
      <c r="AQ103" s="11"/>
      <c r="AR103" s="56"/>
      <c r="AS103" s="11"/>
      <c r="AT103" s="11"/>
      <c r="AU103" s="11"/>
      <c r="AV103" s="11"/>
      <c r="AW103" s="11"/>
      <c r="AX103" s="11"/>
      <c r="AY103" s="11"/>
      <c r="AZ103" s="11"/>
    </row>
    <row r="104" spans="2:52">
      <c r="B104" s="971" t="s">
        <v>149</v>
      </c>
      <c r="C104" s="641" t="s">
        <v>356</v>
      </c>
      <c r="D104" s="666"/>
      <c r="E104" s="189"/>
      <c r="F104" s="649" t="s">
        <v>370</v>
      </c>
      <c r="G104" s="533" t="s">
        <v>333</v>
      </c>
      <c r="H104" s="708">
        <v>200</v>
      </c>
      <c r="I104" s="189"/>
      <c r="J104" s="189"/>
      <c r="K104" s="206"/>
      <c r="L104" s="174"/>
      <c r="M104" s="170"/>
      <c r="N104" s="11"/>
      <c r="O104" s="11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90"/>
      <c r="AB104" s="328"/>
      <c r="AC104" s="242"/>
      <c r="AD104" s="189"/>
      <c r="AE104" s="11"/>
      <c r="AF104" s="56"/>
      <c r="AG104" s="4"/>
      <c r="AH104" s="189"/>
      <c r="AI104" s="174"/>
      <c r="AJ104" s="188"/>
      <c r="AK104" s="11"/>
      <c r="AL104" s="11"/>
      <c r="AM104" s="189"/>
      <c r="AN104" s="205"/>
      <c r="AO104" s="189"/>
      <c r="AP104" s="11"/>
      <c r="AQ104" s="11"/>
      <c r="AR104" s="56"/>
      <c r="AS104" s="11"/>
      <c r="AT104" s="11"/>
      <c r="AU104" s="11"/>
      <c r="AV104" s="11"/>
      <c r="AW104" s="11"/>
      <c r="AX104" s="11"/>
      <c r="AY104" s="11"/>
      <c r="AZ104" s="11"/>
    </row>
    <row r="105" spans="2:52" ht="16.5" customHeight="1">
      <c r="B105" s="986" t="s">
        <v>9</v>
      </c>
      <c r="C105" s="786" t="s">
        <v>254</v>
      </c>
      <c r="D105" s="685">
        <v>200</v>
      </c>
      <c r="E105" s="189"/>
      <c r="F105" s="1758" t="s">
        <v>24</v>
      </c>
      <c r="G105" s="641" t="s">
        <v>567</v>
      </c>
      <c r="H105" s="1516" t="s">
        <v>251</v>
      </c>
      <c r="I105" s="189"/>
      <c r="J105" s="189"/>
      <c r="K105" s="206"/>
      <c r="L105" s="174"/>
      <c r="M105" s="170"/>
      <c r="N105" s="11"/>
      <c r="O105" s="11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90"/>
      <c r="AB105" s="189"/>
      <c r="AC105" s="198"/>
      <c r="AD105" s="189"/>
      <c r="AE105" s="11"/>
      <c r="AF105" s="56"/>
      <c r="AG105" s="4"/>
      <c r="AH105" s="189"/>
      <c r="AI105" s="174"/>
      <c r="AJ105" s="188"/>
      <c r="AK105" s="11"/>
      <c r="AL105" s="11"/>
      <c r="AM105" s="189"/>
      <c r="AN105" s="205"/>
      <c r="AO105" s="189"/>
      <c r="AP105" s="11"/>
      <c r="AQ105" s="11"/>
      <c r="AR105" s="56"/>
      <c r="AS105" s="11"/>
      <c r="AT105" s="11"/>
      <c r="AU105" s="11"/>
      <c r="AV105" s="11"/>
      <c r="AW105" s="11"/>
      <c r="AX105" s="11"/>
      <c r="AY105" s="11"/>
      <c r="AZ105" s="11"/>
    </row>
    <row r="106" spans="2:52">
      <c r="B106" s="986" t="s">
        <v>10</v>
      </c>
      <c r="C106" s="786" t="s">
        <v>11</v>
      </c>
      <c r="D106" s="685">
        <v>50</v>
      </c>
      <c r="E106" s="189"/>
      <c r="F106" s="986" t="s">
        <v>147</v>
      </c>
      <c r="G106" s="786" t="s">
        <v>26</v>
      </c>
      <c r="H106" s="1479">
        <v>200</v>
      </c>
      <c r="I106" s="189"/>
      <c r="J106" s="189"/>
      <c r="K106" s="11"/>
      <c r="L106" s="205"/>
      <c r="M106" s="11"/>
      <c r="N106" s="11"/>
      <c r="O106" s="11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90"/>
      <c r="AB106" s="189"/>
      <c r="AC106" s="242"/>
      <c r="AD106" s="189"/>
      <c r="AE106" s="11"/>
      <c r="AF106" s="56"/>
      <c r="AG106" s="4"/>
      <c r="AH106" s="189"/>
      <c r="AI106" s="174"/>
      <c r="AJ106" s="188"/>
      <c r="AK106" s="11"/>
      <c r="AL106" s="11"/>
      <c r="AM106" s="189"/>
      <c r="AN106" s="205"/>
      <c r="AO106" s="189"/>
      <c r="AP106" s="11"/>
      <c r="AQ106" s="11"/>
      <c r="AR106" s="56"/>
      <c r="AS106" s="11"/>
      <c r="AT106" s="11"/>
      <c r="AU106" s="11"/>
      <c r="AV106" s="11"/>
      <c r="AW106" s="11"/>
      <c r="AX106" s="11"/>
      <c r="AY106" s="11"/>
      <c r="AZ106" s="11"/>
    </row>
    <row r="107" spans="2:52">
      <c r="B107" s="986" t="s">
        <v>10</v>
      </c>
      <c r="C107" s="786" t="s">
        <v>16</v>
      </c>
      <c r="D107" s="685">
        <v>30</v>
      </c>
      <c r="E107" s="189"/>
      <c r="F107" s="1034" t="s">
        <v>500</v>
      </c>
      <c r="G107" s="786" t="s">
        <v>266</v>
      </c>
      <c r="H107" s="1479">
        <v>60</v>
      </c>
      <c r="I107" s="189"/>
      <c r="J107" s="189"/>
      <c r="K107" s="11"/>
      <c r="L107" s="205"/>
      <c r="M107" s="11"/>
      <c r="N107" s="11"/>
      <c r="O107" s="11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90"/>
      <c r="AB107" s="189"/>
      <c r="AC107" s="329"/>
      <c r="AD107" s="189"/>
      <c r="AE107" s="11"/>
      <c r="AF107" s="56"/>
      <c r="AG107" s="4"/>
      <c r="AH107" s="331"/>
      <c r="AI107" s="174"/>
      <c r="AJ107" s="174"/>
      <c r="AK107" s="11"/>
      <c r="AL107" s="11"/>
      <c r="AM107" s="189"/>
      <c r="AN107" s="189"/>
      <c r="AO107" s="189"/>
      <c r="AP107" s="11"/>
      <c r="AQ107" s="11"/>
      <c r="AR107" s="56"/>
      <c r="AS107" s="11"/>
      <c r="AT107" s="11"/>
      <c r="AU107" s="11"/>
      <c r="AV107" s="11"/>
      <c r="AW107" s="11"/>
      <c r="AX107" s="11"/>
      <c r="AY107" s="11"/>
      <c r="AZ107" s="11"/>
    </row>
    <row r="108" spans="2:52">
      <c r="B108" s="1009" t="s">
        <v>13</v>
      </c>
      <c r="C108" s="786" t="s">
        <v>262</v>
      </c>
      <c r="D108" s="685">
        <v>80</v>
      </c>
      <c r="E108" s="189"/>
      <c r="F108" s="986" t="s">
        <v>10</v>
      </c>
      <c r="G108" s="786" t="s">
        <v>11</v>
      </c>
      <c r="H108" s="1479">
        <v>45</v>
      </c>
      <c r="I108" s="189"/>
      <c r="J108" s="189"/>
      <c r="L108" s="238"/>
      <c r="N108" s="11"/>
      <c r="O108" s="11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90"/>
      <c r="AB108" s="189"/>
      <c r="AC108" s="242"/>
      <c r="AD108" s="189"/>
      <c r="AE108" s="11"/>
      <c r="AF108" s="56"/>
      <c r="AG108" s="4"/>
      <c r="AH108" s="189"/>
      <c r="AI108" s="189"/>
      <c r="AJ108" s="174"/>
      <c r="AK108" s="11"/>
      <c r="AL108" s="11"/>
      <c r="AM108" s="350"/>
      <c r="AN108" s="189"/>
      <c r="AO108" s="189"/>
      <c r="AP108" s="11"/>
      <c r="AQ108" s="11"/>
      <c r="AR108" s="56"/>
      <c r="AS108" s="11"/>
      <c r="AT108" s="11"/>
      <c r="AU108" s="11"/>
      <c r="AV108" s="11"/>
      <c r="AW108" s="11"/>
      <c r="AX108" s="11"/>
      <c r="AY108" s="11"/>
      <c r="AZ108" s="11"/>
    </row>
    <row r="109" spans="2:52" ht="14.25" customHeight="1">
      <c r="B109" s="986" t="s">
        <v>10</v>
      </c>
      <c r="C109" s="786" t="s">
        <v>16</v>
      </c>
      <c r="D109" s="685">
        <v>30</v>
      </c>
      <c r="E109" s="189"/>
      <c r="F109" s="986" t="s">
        <v>10</v>
      </c>
      <c r="G109" s="786" t="s">
        <v>16</v>
      </c>
      <c r="H109" s="1479">
        <v>30</v>
      </c>
      <c r="I109" s="189"/>
      <c r="J109" s="189"/>
      <c r="L109" s="238"/>
      <c r="N109" s="11"/>
      <c r="O109" s="11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90"/>
      <c r="AB109" s="174"/>
      <c r="AC109" s="242"/>
      <c r="AD109" s="189"/>
      <c r="AE109" s="11"/>
      <c r="AF109" s="56"/>
      <c r="AG109" s="4"/>
      <c r="AH109" s="189"/>
      <c r="AI109" s="189"/>
      <c r="AJ109" s="174"/>
      <c r="AK109" s="11"/>
      <c r="AL109" s="11"/>
      <c r="AM109" s="189"/>
      <c r="AN109" s="205"/>
      <c r="AO109" s="189"/>
      <c r="AP109" s="11"/>
      <c r="AQ109" s="11"/>
      <c r="AR109" s="56"/>
      <c r="AS109" s="11"/>
      <c r="AT109" s="11"/>
      <c r="AU109" s="11"/>
      <c r="AV109" s="11"/>
      <c r="AW109" s="11"/>
      <c r="AX109" s="11"/>
      <c r="AY109" s="11"/>
      <c r="AZ109" s="11"/>
    </row>
    <row r="110" spans="2:52" ht="16.5" thickBot="1">
      <c r="B110" s="1785" t="s">
        <v>13</v>
      </c>
      <c r="C110" s="1606" t="s">
        <v>262</v>
      </c>
      <c r="D110" s="1786">
        <v>80</v>
      </c>
      <c r="E110" s="189"/>
      <c r="F110" s="1791" t="s">
        <v>13</v>
      </c>
      <c r="G110" s="1606" t="s">
        <v>486</v>
      </c>
      <c r="H110" s="1792">
        <v>80</v>
      </c>
      <c r="I110" s="189"/>
      <c r="J110" s="189"/>
      <c r="L110" s="238"/>
      <c r="N110" s="11"/>
      <c r="O110" s="11"/>
      <c r="P110" s="189"/>
      <c r="Q110" s="189"/>
      <c r="R110" s="189"/>
      <c r="S110" s="189"/>
      <c r="T110" s="189"/>
      <c r="U110" s="189"/>
      <c r="V110" s="189"/>
      <c r="W110" s="189"/>
      <c r="X110" s="337"/>
      <c r="Y110" s="212"/>
      <c r="Z110" s="189"/>
      <c r="AA110" s="190"/>
      <c r="AB110" s="174"/>
      <c r="AC110" s="242"/>
      <c r="AD110" s="189"/>
      <c r="AE110" s="11"/>
      <c r="AF110" s="56"/>
      <c r="AG110" s="4"/>
      <c r="AH110" s="189"/>
      <c r="AI110" s="189"/>
      <c r="AJ110" s="174"/>
      <c r="AK110" s="11"/>
      <c r="AL110" s="11"/>
      <c r="AQ110" s="11"/>
      <c r="AR110" s="56"/>
      <c r="AS110" s="11"/>
      <c r="AT110" s="11"/>
      <c r="AU110" s="11"/>
      <c r="AV110" s="11"/>
      <c r="AW110" s="11"/>
      <c r="AX110" s="11"/>
      <c r="AY110" s="11"/>
    </row>
    <row r="111" spans="2:52" ht="12.75" customHeight="1">
      <c r="B111" s="1401"/>
      <c r="C111" s="350"/>
      <c r="D111" s="189"/>
      <c r="E111" s="265"/>
      <c r="F111" s="265"/>
      <c r="G111" s="265"/>
      <c r="H111" s="265"/>
      <c r="I111" s="265"/>
      <c r="J111" s="265"/>
      <c r="K111" s="11"/>
      <c r="L111" s="205"/>
      <c r="M111" s="11"/>
      <c r="N111" s="11"/>
      <c r="O111" s="11"/>
      <c r="P111" s="1270"/>
      <c r="Q111" s="189"/>
      <c r="R111" s="1256"/>
      <c r="S111" s="189"/>
      <c r="T111" s="350"/>
      <c r="U111" s="350"/>
      <c r="V111" s="264"/>
      <c r="W111" s="265"/>
      <c r="X111" s="189"/>
      <c r="Y111" s="189"/>
      <c r="Z111" s="189"/>
      <c r="AA111" s="307"/>
      <c r="AB111" s="186"/>
      <c r="AC111" s="242"/>
      <c r="AD111" s="189"/>
      <c r="AE111" s="242"/>
      <c r="AF111" s="189"/>
      <c r="AG111" s="797"/>
      <c r="AH111" s="189"/>
      <c r="AI111" s="174"/>
      <c r="AJ111" s="174"/>
      <c r="AK111" s="11"/>
      <c r="AL111" s="11"/>
      <c r="AQ111" s="206"/>
      <c r="AR111" s="174"/>
      <c r="AS111" s="170"/>
      <c r="AT111" s="11"/>
      <c r="AU111" s="11"/>
      <c r="AV111" s="11"/>
      <c r="AW111" s="11"/>
      <c r="AX111" s="11"/>
      <c r="AY111" s="11"/>
    </row>
    <row r="112" spans="2:52" ht="15" customHeight="1">
      <c r="B112" s="1401"/>
      <c r="C112" s="608"/>
      <c r="D112" s="189"/>
      <c r="E112" s="189"/>
      <c r="F112" s="189"/>
      <c r="G112" s="314"/>
      <c r="H112" s="350"/>
      <c r="I112" s="350"/>
      <c r="J112" s="189"/>
      <c r="K112" s="189"/>
      <c r="L112" s="205"/>
      <c r="M112" s="189"/>
      <c r="N112" s="174"/>
      <c r="O112" s="11"/>
      <c r="P112" s="303"/>
      <c r="Q112" s="189"/>
      <c r="R112" s="189"/>
      <c r="S112" s="189"/>
      <c r="T112" s="189"/>
      <c r="U112" s="186"/>
      <c r="V112" s="293"/>
      <c r="W112" s="174"/>
      <c r="X112" s="189"/>
      <c r="Y112" s="189"/>
      <c r="Z112" s="189"/>
      <c r="AA112" s="174"/>
      <c r="AB112" s="174"/>
      <c r="AC112" s="189"/>
      <c r="AD112" s="189"/>
      <c r="AE112" s="242"/>
      <c r="AF112" s="189"/>
      <c r="AG112" s="797"/>
      <c r="AH112" s="189"/>
      <c r="AI112" s="186"/>
      <c r="AJ112" s="174"/>
      <c r="AK112" s="11"/>
      <c r="AL112" s="11"/>
      <c r="AQ112" s="11"/>
      <c r="AR112" s="56"/>
      <c r="AS112" s="11"/>
      <c r="AT112" s="11"/>
      <c r="AU112" s="11"/>
      <c r="AV112" s="11"/>
      <c r="AW112" s="11"/>
      <c r="AX112" s="11"/>
      <c r="AY112" s="11"/>
    </row>
    <row r="113" spans="2:51" ht="13.5" customHeight="1">
      <c r="B113" s="1402"/>
      <c r="C113" s="189"/>
      <c r="D113" s="189"/>
      <c r="E113" s="189"/>
      <c r="F113" s="1255"/>
      <c r="G113" s="1255"/>
      <c r="H113" s="174"/>
      <c r="I113" s="189"/>
      <c r="J113" s="189"/>
      <c r="K113" s="189"/>
      <c r="L113" s="205"/>
      <c r="M113" s="189"/>
      <c r="N113" s="189"/>
      <c r="O113" s="11"/>
      <c r="P113" s="835"/>
      <c r="Q113" s="426"/>
      <c r="R113" s="189"/>
      <c r="S113" s="189"/>
      <c r="T113" s="158"/>
      <c r="U113" s="1256"/>
      <c r="V113" s="189"/>
      <c r="W113" s="293"/>
      <c r="X113" s="189"/>
      <c r="Y113" s="189"/>
      <c r="Z113" s="189"/>
      <c r="AA113" s="174"/>
      <c r="AB113" s="331"/>
      <c r="AC113" s="189"/>
      <c r="AD113" s="189"/>
      <c r="AE113" s="174"/>
      <c r="AF113" s="189"/>
      <c r="AG113" s="797"/>
      <c r="AH113" s="189"/>
      <c r="AI113" s="206"/>
      <c r="AJ113" s="174"/>
      <c r="AK113" s="11"/>
      <c r="AL113" s="11"/>
      <c r="AQ113" s="189"/>
      <c r="AR113" s="205"/>
      <c r="AS113" s="189"/>
      <c r="AT113" s="11"/>
      <c r="AU113" s="11"/>
      <c r="AV113" s="11"/>
      <c r="AW113" s="11"/>
      <c r="AX113" s="11"/>
      <c r="AY113" s="11"/>
    </row>
    <row r="114" spans="2:51" ht="15.75" customHeight="1">
      <c r="B114" s="1401"/>
      <c r="C114" s="205"/>
      <c r="D114" s="189"/>
      <c r="E114" s="189"/>
      <c r="F114" s="1256"/>
      <c r="G114" s="189"/>
      <c r="H114" s="189"/>
      <c r="I114" s="189"/>
      <c r="J114" s="189"/>
      <c r="K114" s="189"/>
      <c r="L114" s="205"/>
      <c r="M114" s="189"/>
      <c r="N114" s="189"/>
      <c r="O114" s="11"/>
      <c r="P114" s="835"/>
      <c r="Q114" s="189"/>
      <c r="R114" s="189"/>
      <c r="S114" s="189"/>
      <c r="T114" s="189"/>
      <c r="U114" s="189"/>
      <c r="V114" s="189"/>
      <c r="W114" s="189"/>
      <c r="X114" s="189"/>
      <c r="Y114" s="189"/>
      <c r="Z114" s="11"/>
      <c r="AA114" s="189"/>
      <c r="AB114" s="189"/>
      <c r="AC114" s="189"/>
      <c r="AD114" s="189"/>
      <c r="AE114" s="189"/>
      <c r="AF114" s="189"/>
      <c r="AG114" s="797"/>
      <c r="AH114" s="189"/>
      <c r="AI114" s="189"/>
      <c r="AJ114" s="174"/>
      <c r="AK114" s="11"/>
      <c r="AL114" s="11"/>
      <c r="AQ114" s="189"/>
      <c r="AR114" s="205"/>
      <c r="AS114" s="189"/>
      <c r="AT114" s="11"/>
      <c r="AU114" s="11"/>
      <c r="AV114" s="11"/>
      <c r="AW114" s="11"/>
      <c r="AX114" s="11"/>
      <c r="AY114" s="11"/>
    </row>
    <row r="115" spans="2:51" ht="14.25" customHeight="1">
      <c r="B115" s="1401"/>
      <c r="C115" s="205"/>
      <c r="D115" s="189"/>
      <c r="E115" s="189"/>
      <c r="F115" s="189"/>
      <c r="G115" s="189"/>
      <c r="H115" s="189"/>
      <c r="I115" s="189"/>
      <c r="J115" s="189"/>
      <c r="K115" s="206"/>
      <c r="L115" s="174"/>
      <c r="M115" s="170"/>
      <c r="N115" s="189"/>
      <c r="O115" s="11"/>
      <c r="P115" s="835"/>
      <c r="Q115" s="189"/>
      <c r="R115" s="189"/>
      <c r="S115" s="206"/>
      <c r="T115" s="189"/>
      <c r="U115" s="189"/>
      <c r="V115" s="189"/>
      <c r="W115" s="189"/>
      <c r="X115" s="189"/>
      <c r="Y115" s="174"/>
      <c r="Z115" s="11"/>
      <c r="AA115" s="189"/>
      <c r="AB115" s="189"/>
      <c r="AC115" s="189"/>
      <c r="AD115" s="189"/>
      <c r="AE115" s="189"/>
      <c r="AF115" s="189"/>
      <c r="AG115" s="797"/>
      <c r="AH115" s="189"/>
      <c r="AI115" s="189"/>
      <c r="AJ115" s="174"/>
      <c r="AK115" s="11"/>
      <c r="AL115" s="11"/>
      <c r="AQ115" s="189"/>
      <c r="AR115" s="205"/>
      <c r="AS115" s="189"/>
      <c r="AT115" s="11"/>
      <c r="AU115" s="11"/>
      <c r="AV115" s="11"/>
      <c r="AW115" s="11"/>
      <c r="AX115" s="11"/>
      <c r="AY115" s="11"/>
    </row>
    <row r="116" spans="2:51" ht="15.75" customHeight="1">
      <c r="B116" s="206"/>
      <c r="C116" s="174"/>
      <c r="D116" s="170"/>
      <c r="E116" s="274"/>
      <c r="F116" s="189"/>
      <c r="G116" s="189"/>
      <c r="H116" s="189"/>
      <c r="I116" s="189"/>
      <c r="J116" s="189"/>
      <c r="K116" s="189"/>
      <c r="L116" s="205"/>
      <c r="M116" s="189"/>
      <c r="N116" s="189"/>
      <c r="O116" s="11"/>
      <c r="P116" s="835"/>
      <c r="Q116" s="189"/>
      <c r="R116" s="189"/>
      <c r="S116" s="189"/>
      <c r="T116" s="189"/>
      <c r="U116" s="189"/>
      <c r="V116" s="189"/>
      <c r="W116" s="189"/>
      <c r="X116" s="189"/>
      <c r="Y116" s="189"/>
      <c r="Z116" s="11"/>
      <c r="AG116" s="6"/>
      <c r="AI116" s="207"/>
      <c r="AJ116" s="11"/>
      <c r="AK116" s="11"/>
      <c r="AL116" s="11"/>
      <c r="AQ116" s="214"/>
      <c r="AR116" s="189"/>
      <c r="AS116" s="205"/>
      <c r="AT116" s="11"/>
      <c r="AU116" s="11"/>
      <c r="AV116" s="11"/>
      <c r="AW116" s="11"/>
      <c r="AX116" s="11"/>
      <c r="AY116" s="11"/>
    </row>
    <row r="117" spans="2:51" ht="13.5" customHeight="1">
      <c r="B117" s="206"/>
      <c r="C117" s="242"/>
      <c r="D117" s="170"/>
      <c r="E117" s="1249"/>
      <c r="F117" s="189"/>
      <c r="G117" s="189"/>
      <c r="H117" s="189"/>
      <c r="I117" s="189"/>
      <c r="J117" s="189"/>
      <c r="K117" s="206"/>
      <c r="L117" s="174"/>
      <c r="M117" s="170"/>
      <c r="N117" s="189"/>
      <c r="O117" s="11"/>
      <c r="P117" s="1278"/>
      <c r="Q117" s="1270"/>
      <c r="R117" s="174"/>
      <c r="S117" s="189"/>
      <c r="T117" s="189"/>
      <c r="U117" s="189"/>
      <c r="V117" s="189"/>
      <c r="W117" s="189"/>
      <c r="X117" s="189"/>
      <c r="Y117" s="189"/>
      <c r="Z117" s="11"/>
      <c r="AG117" s="6"/>
      <c r="AI117" s="206"/>
      <c r="AJ117" s="7"/>
      <c r="AK117" s="7"/>
      <c r="AL117" s="11"/>
      <c r="AQ117" s="189"/>
      <c r="AR117" s="205"/>
      <c r="AS117" s="189"/>
      <c r="AT117" s="11"/>
      <c r="AU117" s="11"/>
      <c r="AV117" s="11"/>
      <c r="AW117" s="11"/>
      <c r="AX117" s="11"/>
      <c r="AY117" s="11"/>
    </row>
    <row r="118" spans="2:51">
      <c r="B118" s="417"/>
      <c r="C118" s="248"/>
      <c r="D118" s="418"/>
      <c r="E118" s="324"/>
      <c r="F118" s="325"/>
      <c r="G118" s="319"/>
      <c r="H118" s="324"/>
      <c r="I118" s="325"/>
      <c r="J118" s="319"/>
      <c r="K118" s="206"/>
      <c r="L118" s="174"/>
      <c r="M118" s="170"/>
      <c r="N118" s="189"/>
      <c r="O118" s="11"/>
      <c r="P118" s="1279"/>
      <c r="Q118" s="1271"/>
      <c r="R118" s="189"/>
      <c r="S118" s="303"/>
      <c r="T118" s="303"/>
      <c r="U118" s="1271"/>
      <c r="V118" s="189"/>
      <c r="W118" s="303"/>
      <c r="X118" s="303"/>
      <c r="Y118" s="1271"/>
      <c r="Z118" s="11"/>
      <c r="AG118" s="6"/>
      <c r="AI118" s="206"/>
      <c r="AJ118" s="7"/>
      <c r="AK118" s="7"/>
      <c r="AL118" s="11"/>
      <c r="AQ118" s="189"/>
      <c r="AR118" s="205"/>
      <c r="AS118" s="189"/>
      <c r="AT118" s="11"/>
      <c r="AU118" s="11"/>
      <c r="AV118" s="11"/>
      <c r="AW118" s="11"/>
      <c r="AX118" s="11"/>
      <c r="AY118" s="11"/>
    </row>
    <row r="119" spans="2:51" ht="13.5" customHeight="1">
      <c r="B119" s="218"/>
      <c r="C119" s="201"/>
      <c r="D119" s="201"/>
      <c r="E119" s="174"/>
      <c r="F119" s="188"/>
      <c r="G119" s="254"/>
      <c r="H119" s="186"/>
      <c r="I119" s="170"/>
      <c r="J119" s="298"/>
      <c r="K119" s="210"/>
      <c r="L119" s="174"/>
      <c r="M119" s="170"/>
      <c r="N119" s="189"/>
      <c r="O119" s="11"/>
      <c r="P119" s="1277"/>
      <c r="Q119" s="1251"/>
      <c r="R119" s="189"/>
      <c r="S119" s="242"/>
      <c r="T119" s="835"/>
      <c r="U119" s="1251"/>
      <c r="V119" s="189"/>
      <c r="W119" s="189"/>
      <c r="X119" s="189"/>
      <c r="Y119" s="189"/>
      <c r="Z119" s="11"/>
      <c r="AG119" s="6"/>
      <c r="AI119" s="206"/>
      <c r="AJ119" s="7"/>
      <c r="AK119" s="11"/>
      <c r="AL119" s="11"/>
      <c r="AQ119" s="189"/>
      <c r="AR119" s="205"/>
      <c r="AS119" s="189"/>
      <c r="AT119" s="11"/>
      <c r="AU119" s="11"/>
      <c r="AV119" s="11"/>
      <c r="AW119" s="11"/>
      <c r="AX119" s="11"/>
      <c r="AY119" s="11"/>
    </row>
    <row r="120" spans="2:51">
      <c r="B120" s="210"/>
      <c r="C120" s="174"/>
      <c r="D120" s="170"/>
      <c r="E120" s="174"/>
      <c r="F120" s="192"/>
      <c r="G120" s="694"/>
      <c r="H120" s="174"/>
      <c r="I120" s="201"/>
      <c r="J120" s="292"/>
      <c r="K120" s="189"/>
      <c r="L120" s="189"/>
      <c r="M120" s="189"/>
      <c r="N120" s="189"/>
      <c r="O120" s="11"/>
      <c r="P120" s="835"/>
      <c r="Q120" s="1272"/>
      <c r="R120" s="189"/>
      <c r="S120" s="242"/>
      <c r="T120" s="835"/>
      <c r="U120" s="1251"/>
      <c r="V120" s="189"/>
      <c r="W120" s="197"/>
      <c r="X120" s="835"/>
      <c r="Y120" s="1135"/>
      <c r="Z120" s="11"/>
      <c r="AG120" s="6"/>
      <c r="AI120" s="206"/>
      <c r="AJ120" s="7"/>
      <c r="AK120" s="11"/>
      <c r="AL120" s="11"/>
      <c r="AQ120" s="189"/>
      <c r="AR120" s="205"/>
      <c r="AS120" s="189"/>
      <c r="AT120" s="11"/>
      <c r="AU120" s="11"/>
      <c r="AV120" s="11"/>
      <c r="AW120" s="11"/>
      <c r="AX120" s="11"/>
      <c r="AY120" s="11"/>
    </row>
    <row r="121" spans="2:51" ht="15" customHeight="1">
      <c r="B121" s="206"/>
      <c r="C121" s="174"/>
      <c r="D121" s="170"/>
      <c r="E121" s="174"/>
      <c r="F121" s="170"/>
      <c r="G121" s="298"/>
      <c r="H121" s="190"/>
      <c r="I121" s="193"/>
      <c r="J121" s="299"/>
      <c r="K121" s="189"/>
      <c r="L121" s="205"/>
      <c r="M121" s="189"/>
      <c r="N121" s="189"/>
      <c r="O121" s="11"/>
      <c r="P121" s="835"/>
      <c r="Q121" s="1253"/>
      <c r="R121" s="189"/>
      <c r="S121" s="242"/>
      <c r="T121" s="835"/>
      <c r="U121" s="1251"/>
      <c r="V121" s="189"/>
      <c r="W121" s="913"/>
      <c r="X121" s="835"/>
      <c r="Y121" s="1258"/>
      <c r="Z121" s="11"/>
      <c r="AG121" s="6"/>
      <c r="AI121" s="210"/>
      <c r="AJ121" s="7"/>
      <c r="AK121" s="11"/>
      <c r="AL121" s="11"/>
      <c r="AQ121" s="189"/>
      <c r="AR121" s="205"/>
      <c r="AS121" s="189"/>
      <c r="AT121" s="11"/>
      <c r="AU121" s="11"/>
      <c r="AV121" s="11"/>
      <c r="AW121" s="11"/>
      <c r="AX121" s="11"/>
      <c r="AY121" s="11"/>
    </row>
    <row r="122" spans="2:51">
      <c r="B122" s="206"/>
      <c r="C122" s="174"/>
      <c r="D122" s="188"/>
      <c r="E122" s="174"/>
      <c r="F122" s="170"/>
      <c r="G122" s="298"/>
      <c r="H122" s="190"/>
      <c r="I122" s="191"/>
      <c r="J122" s="322"/>
      <c r="K122" s="189"/>
      <c r="L122" s="205"/>
      <c r="M122" s="189"/>
      <c r="N122" s="189"/>
      <c r="O122" s="11"/>
      <c r="P122" s="1273"/>
      <c r="Q122" s="1281"/>
      <c r="R122" s="189"/>
      <c r="S122" s="242"/>
      <c r="T122" s="835"/>
      <c r="U122" s="1283"/>
      <c r="V122" s="189"/>
      <c r="W122" s="913"/>
      <c r="X122" s="835"/>
      <c r="Y122" s="1135"/>
      <c r="Z122" s="11"/>
      <c r="AG122" s="6"/>
      <c r="AI122" s="186"/>
      <c r="AJ122" s="7"/>
      <c r="AK122" s="11"/>
      <c r="AL122" s="11"/>
      <c r="AQ122" s="189"/>
      <c r="AR122" s="205"/>
      <c r="AS122" s="189"/>
      <c r="AT122" s="11"/>
      <c r="AU122" s="11"/>
      <c r="AV122" s="11"/>
      <c r="AW122" s="11"/>
      <c r="AX122" s="11"/>
      <c r="AY122" s="11"/>
    </row>
    <row r="123" spans="2:51">
      <c r="B123" s="206"/>
      <c r="C123" s="174"/>
      <c r="D123" s="170"/>
      <c r="E123" s="174"/>
      <c r="F123" s="170"/>
      <c r="G123" s="298"/>
      <c r="H123" s="174"/>
      <c r="I123" s="170"/>
      <c r="J123" s="298"/>
      <c r="K123" s="189"/>
      <c r="L123" s="205"/>
      <c r="M123" s="189"/>
      <c r="N123" s="189"/>
      <c r="O123" s="11"/>
      <c r="P123" s="835"/>
      <c r="Q123" s="1253"/>
      <c r="R123" s="189"/>
      <c r="S123" s="174"/>
      <c r="T123" s="174"/>
      <c r="U123" s="189"/>
      <c r="V123" s="189"/>
      <c r="W123" s="913"/>
      <c r="X123" s="835"/>
      <c r="Y123" s="1136"/>
      <c r="Z123" s="11"/>
      <c r="AG123" s="6"/>
      <c r="AI123" s="11"/>
      <c r="AJ123" s="11"/>
      <c r="AK123" s="11"/>
      <c r="AL123" s="11"/>
      <c r="AQ123" s="189"/>
      <c r="AR123" s="205"/>
      <c r="AS123" s="189"/>
      <c r="AT123" s="11"/>
      <c r="AU123" s="11"/>
      <c r="AV123" s="11"/>
      <c r="AW123" s="11"/>
      <c r="AX123" s="11"/>
      <c r="AY123" s="11"/>
    </row>
    <row r="124" spans="2:51">
      <c r="B124" s="206"/>
      <c r="C124" s="174"/>
      <c r="D124" s="170"/>
      <c r="E124" s="174"/>
      <c r="F124" s="206"/>
      <c r="G124" s="298"/>
      <c r="H124" s="190"/>
      <c r="I124" s="191"/>
      <c r="J124" s="322"/>
      <c r="K124" s="189"/>
      <c r="L124" s="205"/>
      <c r="M124" s="189"/>
      <c r="N124" s="189"/>
      <c r="O124" s="11"/>
      <c r="P124" s="835"/>
      <c r="Q124" s="1251"/>
      <c r="R124" s="189"/>
      <c r="S124" s="174"/>
      <c r="T124" s="189"/>
      <c r="U124" s="189"/>
      <c r="V124" s="189"/>
      <c r="W124" s="913"/>
      <c r="X124" s="835"/>
      <c r="Y124" s="1264"/>
      <c r="Z124" s="11"/>
      <c r="AG124" s="6"/>
      <c r="AI124" s="740"/>
      <c r="AJ124" s="43"/>
      <c r="AK124" s="7"/>
      <c r="AL124" s="16"/>
      <c r="AQ124" s="189"/>
      <c r="AR124" s="205"/>
      <c r="AS124" s="189"/>
      <c r="AT124" s="11"/>
      <c r="AU124" s="11"/>
      <c r="AV124" s="11"/>
      <c r="AW124" s="11"/>
      <c r="AX124" s="11"/>
      <c r="AY124" s="11"/>
    </row>
    <row r="125" spans="2:51" ht="13.5" customHeight="1">
      <c r="B125" s="210"/>
      <c r="C125" s="174"/>
      <c r="D125" s="170"/>
      <c r="E125" s="174"/>
      <c r="F125" s="170"/>
      <c r="G125" s="298"/>
      <c r="H125" s="291"/>
      <c r="I125" s="189"/>
      <c r="J125" s="189"/>
      <c r="K125" s="206"/>
      <c r="L125" s="197"/>
      <c r="M125" s="197"/>
      <c r="N125" s="189"/>
      <c r="O125" s="11"/>
      <c r="P125" s="11"/>
      <c r="Q125" s="1251"/>
      <c r="R125" s="189"/>
      <c r="S125" s="189"/>
      <c r="T125" s="189"/>
      <c r="U125" s="189"/>
      <c r="V125" s="189"/>
      <c r="W125" s="242"/>
      <c r="X125" s="1275"/>
      <c r="Y125" s="1282"/>
      <c r="Z125" s="11"/>
      <c r="AG125" s="6"/>
      <c r="AI125" s="7"/>
      <c r="AK125" s="7"/>
      <c r="AL125" s="16"/>
      <c r="AQ125" s="189"/>
      <c r="AR125" s="205"/>
      <c r="AS125" s="189"/>
      <c r="AT125" s="11"/>
      <c r="AU125" s="11"/>
      <c r="AV125" s="11"/>
      <c r="AW125" s="11"/>
      <c r="AX125" s="11"/>
      <c r="AY125" s="11"/>
    </row>
    <row r="126" spans="2:51" ht="14.25" customHeight="1">
      <c r="B126" s="189"/>
      <c r="C126" s="205"/>
      <c r="D126" s="189"/>
      <c r="E126" s="190"/>
      <c r="F126" s="191"/>
      <c r="G126" s="322"/>
      <c r="H126" s="324"/>
      <c r="I126" s="325"/>
      <c r="J126" s="319"/>
      <c r="K126" s="206"/>
      <c r="L126" s="174"/>
      <c r="M126" s="170"/>
      <c r="N126" s="189"/>
      <c r="O126" s="11"/>
      <c r="P126" s="11"/>
      <c r="Q126" s="1251"/>
      <c r="R126" s="189"/>
      <c r="S126" s="189"/>
      <c r="T126" s="189"/>
      <c r="U126" s="189"/>
      <c r="V126" s="189"/>
      <c r="W126" s="189"/>
      <c r="X126" s="189"/>
      <c r="Y126" s="189"/>
      <c r="Z126" s="11"/>
      <c r="AG126" s="6"/>
      <c r="AI126" s="7"/>
      <c r="AK126" s="7"/>
      <c r="AL126" s="16"/>
      <c r="AQ126" s="189"/>
      <c r="AR126" s="205"/>
      <c r="AS126" s="189"/>
      <c r="AT126" s="11"/>
      <c r="AU126" s="11"/>
      <c r="AV126" s="11"/>
      <c r="AW126" s="11"/>
      <c r="AX126" s="11"/>
      <c r="AY126" s="11"/>
    </row>
    <row r="127" spans="2:51">
      <c r="B127" s="189"/>
      <c r="C127" s="205"/>
      <c r="D127" s="189"/>
      <c r="E127" s="293"/>
      <c r="F127" s="186"/>
      <c r="G127" s="189"/>
      <c r="H127" s="174"/>
      <c r="I127" s="170"/>
      <c r="J127" s="298"/>
      <c r="K127" s="206"/>
      <c r="L127" s="174"/>
      <c r="M127" s="170"/>
      <c r="N127" s="189"/>
      <c r="O127" s="242"/>
      <c r="P127" s="11"/>
      <c r="Q127" s="1251"/>
      <c r="R127" s="189"/>
      <c r="S127" s="189"/>
      <c r="T127" s="189"/>
      <c r="U127" s="189"/>
      <c r="V127" s="189"/>
      <c r="W127" s="174"/>
      <c r="X127" s="331"/>
      <c r="Y127" s="1253"/>
      <c r="Z127" s="11"/>
      <c r="AG127" s="6"/>
      <c r="AI127" s="7"/>
      <c r="AJ127" s="11"/>
      <c r="AK127" s="7"/>
      <c r="AL127" s="66"/>
      <c r="AQ127" s="189"/>
      <c r="AR127" s="205"/>
      <c r="AS127" s="189"/>
      <c r="AT127" s="11"/>
      <c r="AU127" s="11"/>
      <c r="AV127" s="11"/>
      <c r="AW127" s="11"/>
      <c r="AX127" s="11"/>
      <c r="AY127" s="11"/>
    </row>
    <row r="128" spans="2:51">
      <c r="B128" s="189"/>
      <c r="C128" s="205"/>
      <c r="D128" s="189"/>
      <c r="E128" s="324"/>
      <c r="F128" s="325"/>
      <c r="G128" s="421"/>
      <c r="H128" s="174"/>
      <c r="I128" s="170"/>
      <c r="J128" s="298"/>
      <c r="K128" s="206"/>
      <c r="L128" s="174"/>
      <c r="M128" s="170"/>
      <c r="N128" s="189"/>
      <c r="O128" s="1269"/>
      <c r="P128" s="11"/>
      <c r="Q128" s="1251"/>
      <c r="R128" s="189"/>
      <c r="S128" s="189"/>
      <c r="T128" s="189"/>
      <c r="U128" s="189"/>
      <c r="V128" s="189"/>
      <c r="W128" s="189"/>
      <c r="X128" s="189"/>
      <c r="Y128" s="189"/>
      <c r="Z128" s="11"/>
      <c r="AG128" s="6"/>
      <c r="AI128" s="7"/>
      <c r="AJ128" s="319"/>
      <c r="AK128" s="7"/>
      <c r="AL128" s="16"/>
      <c r="AQ128" s="189"/>
      <c r="AR128" s="205"/>
      <c r="AS128" s="189"/>
      <c r="AT128" s="11"/>
      <c r="AU128" s="11"/>
      <c r="AV128" s="11"/>
      <c r="AW128" s="11"/>
      <c r="AX128" s="11"/>
      <c r="AY128" s="11"/>
    </row>
    <row r="129" spans="2:51">
      <c r="B129" s="189"/>
      <c r="C129" s="205"/>
      <c r="D129" s="189"/>
      <c r="E129" s="186"/>
      <c r="F129" s="188"/>
      <c r="G129" s="254"/>
      <c r="H129" s="174"/>
      <c r="I129" s="170"/>
      <c r="J129" s="298"/>
      <c r="K129" s="206"/>
      <c r="L129" s="174"/>
      <c r="M129" s="170"/>
      <c r="N129" s="189"/>
      <c r="O129" s="189"/>
      <c r="P129" s="11"/>
      <c r="Q129" s="1251"/>
      <c r="R129" s="189"/>
      <c r="S129" s="189"/>
      <c r="T129" s="189"/>
      <c r="U129" s="189"/>
      <c r="V129" s="189"/>
      <c r="W129" s="189"/>
      <c r="X129" s="189"/>
      <c r="Y129" s="189"/>
      <c r="Z129" s="11"/>
      <c r="AG129" s="6"/>
      <c r="AI129" s="7"/>
      <c r="AJ129" s="1190"/>
      <c r="AK129" s="7"/>
      <c r="AL129" s="16"/>
      <c r="AQ129" s="189"/>
      <c r="AR129" s="205"/>
      <c r="AS129" s="189"/>
      <c r="AT129" s="11"/>
      <c r="AU129" s="11"/>
      <c r="AV129" s="11"/>
      <c r="AW129" s="11"/>
      <c r="AX129" s="11"/>
      <c r="AY129" s="11"/>
    </row>
    <row r="130" spans="2:51" ht="15.75">
      <c r="B130" s="189"/>
      <c r="C130" s="205"/>
      <c r="D130" s="189"/>
      <c r="E130" s="189"/>
      <c r="F130" s="189"/>
      <c r="G130" s="189"/>
      <c r="H130" s="189"/>
      <c r="I130" s="189"/>
      <c r="J130" s="189"/>
      <c r="K130" s="210"/>
      <c r="L130" s="301"/>
      <c r="M130" s="170"/>
      <c r="N130" s="189"/>
      <c r="O130" s="189"/>
      <c r="P130" s="11"/>
      <c r="Q130" s="189"/>
      <c r="R130" s="189"/>
      <c r="S130" s="189"/>
      <c r="T130" s="189"/>
      <c r="U130" s="189"/>
      <c r="V130" s="189"/>
      <c r="W130" s="189"/>
      <c r="X130" s="189"/>
      <c r="Y130" s="189"/>
      <c r="Z130" s="11"/>
      <c r="AG130" s="6"/>
      <c r="AI130" s="7"/>
      <c r="AJ130" s="298"/>
      <c r="AK130" s="11"/>
      <c r="AL130" s="56"/>
      <c r="AQ130" s="211"/>
      <c r="AR130" s="189"/>
      <c r="AS130" s="205"/>
      <c r="AT130" s="11"/>
      <c r="AU130" s="11"/>
      <c r="AV130" s="11"/>
      <c r="AW130" s="11"/>
      <c r="AX130" s="11"/>
      <c r="AY130" s="11"/>
    </row>
    <row r="131" spans="2:51" ht="15.75">
      <c r="B131" s="211"/>
      <c r="C131" s="174"/>
      <c r="D131" s="205"/>
      <c r="E131" s="1269"/>
      <c r="F131" s="197"/>
      <c r="G131" s="197"/>
      <c r="H131" s="1265"/>
      <c r="I131" s="189"/>
      <c r="J131" s="189"/>
      <c r="K131" s="189"/>
      <c r="L131" s="205"/>
      <c r="M131" s="189"/>
      <c r="N131" s="189"/>
      <c r="O131" s="189"/>
      <c r="P131" s="11"/>
      <c r="Q131" s="1270"/>
      <c r="R131" s="174"/>
      <c r="S131" s="189"/>
      <c r="T131" s="189"/>
      <c r="U131" s="189"/>
      <c r="V131" s="189"/>
      <c r="W131" s="189"/>
      <c r="X131" s="189"/>
      <c r="Y131" s="189"/>
      <c r="Z131" s="11"/>
      <c r="AA131" s="317"/>
      <c r="AB131" s="189"/>
      <c r="AC131" s="189"/>
      <c r="AD131" s="189"/>
      <c r="AE131" s="189"/>
      <c r="AF131" s="189"/>
      <c r="AG131" s="797"/>
      <c r="AH131" s="189"/>
      <c r="AI131" s="7"/>
      <c r="AJ131" s="298"/>
      <c r="AK131" s="11"/>
      <c r="AL131" s="11"/>
      <c r="AQ131" s="189"/>
      <c r="AR131" s="205"/>
      <c r="AS131" s="189"/>
      <c r="AT131" s="11"/>
      <c r="AU131" s="11"/>
      <c r="AV131" s="11"/>
      <c r="AW131" s="11"/>
      <c r="AX131" s="11"/>
      <c r="AY131" s="11"/>
    </row>
    <row r="132" spans="2:51">
      <c r="B132" s="1196"/>
      <c r="C132" s="242"/>
      <c r="D132" s="999"/>
      <c r="E132" s="324"/>
      <c r="F132" s="325"/>
      <c r="G132" s="319"/>
      <c r="H132" s="324"/>
      <c r="I132" s="325"/>
      <c r="J132" s="319"/>
      <c r="K132" s="189"/>
      <c r="L132" s="189"/>
      <c r="M132" s="189"/>
      <c r="N132" s="189"/>
      <c r="O132" s="189"/>
      <c r="P132" s="11"/>
      <c r="Q132" s="1271"/>
      <c r="R132" s="189"/>
      <c r="S132" s="303"/>
      <c r="T132" s="303"/>
      <c r="U132" s="1271"/>
      <c r="V132" s="189"/>
      <c r="W132" s="303"/>
      <c r="X132" s="303"/>
      <c r="Y132" s="1271"/>
      <c r="Z132" s="11"/>
      <c r="AA132" s="280"/>
      <c r="AB132" s="280"/>
      <c r="AC132" s="189"/>
      <c r="AD132" s="314"/>
      <c r="AE132" s="315"/>
      <c r="AF132" s="189"/>
      <c r="AG132" s="158"/>
      <c r="AH132" s="189"/>
      <c r="AI132" s="7"/>
      <c r="AJ132" s="298"/>
      <c r="AK132" s="11"/>
      <c r="AL132" s="11"/>
      <c r="AQ132" s="416"/>
      <c r="AR132" s="174"/>
      <c r="AS132" s="170"/>
      <c r="AT132" s="11"/>
      <c r="AU132" s="11"/>
      <c r="AV132" s="11"/>
      <c r="AW132" s="11"/>
      <c r="AX132" s="11"/>
      <c r="AY132" s="11"/>
    </row>
    <row r="133" spans="2:51">
      <c r="B133" s="206"/>
      <c r="C133" s="174"/>
      <c r="D133" s="158"/>
      <c r="E133" s="208"/>
      <c r="F133" s="188"/>
      <c r="G133" s="254"/>
      <c r="H133" s="174"/>
      <c r="I133" s="1071"/>
      <c r="J133" s="1260"/>
      <c r="K133" s="189"/>
      <c r="L133" s="205"/>
      <c r="M133" s="189"/>
      <c r="N133" s="189"/>
      <c r="O133" s="189"/>
      <c r="P133" s="11"/>
      <c r="Q133" s="1251"/>
      <c r="R133" s="189"/>
      <c r="S133" s="242"/>
      <c r="T133" s="835"/>
      <c r="U133" s="441"/>
      <c r="V133" s="189"/>
      <c r="W133" s="189"/>
      <c r="X133" s="189"/>
      <c r="Y133" s="189"/>
      <c r="Z133" s="11"/>
      <c r="AA133" s="186"/>
      <c r="AB133" s="189"/>
      <c r="AC133" s="242"/>
      <c r="AD133" s="189"/>
      <c r="AE133" s="174"/>
      <c r="AF133" s="189"/>
      <c r="AG133" s="157"/>
      <c r="AH133" s="189"/>
      <c r="AI133" s="7"/>
      <c r="AJ133" s="322"/>
      <c r="AK133" s="11"/>
      <c r="AL133" s="11"/>
      <c r="AQ133" s="208"/>
      <c r="AR133" s="174"/>
      <c r="AS133" s="170"/>
      <c r="AT133" s="11"/>
      <c r="AU133" s="11"/>
      <c r="AV133" s="11"/>
      <c r="AW133" s="11"/>
      <c r="AX133" s="11"/>
      <c r="AY133" s="11"/>
    </row>
    <row r="134" spans="2:51">
      <c r="B134" s="206"/>
      <c r="C134" s="174"/>
      <c r="D134" s="170"/>
      <c r="E134" s="208"/>
      <c r="F134" s="170"/>
      <c r="G134" s="292"/>
      <c r="H134" s="1200"/>
      <c r="I134" s="170"/>
      <c r="J134" s="287"/>
      <c r="K134" s="189"/>
      <c r="L134" s="205"/>
      <c r="M134" s="189"/>
      <c r="N134" s="189"/>
      <c r="O134" s="189"/>
      <c r="P134" s="11"/>
      <c r="Q134" s="1272"/>
      <c r="R134" s="189"/>
      <c r="S134" s="242"/>
      <c r="T134" s="835"/>
      <c r="U134" s="1283"/>
      <c r="V134" s="189"/>
      <c r="W134" s="197"/>
      <c r="X134" s="835"/>
      <c r="Y134" s="441"/>
      <c r="Z134" s="11"/>
      <c r="AA134" s="186"/>
      <c r="AB134" s="189"/>
      <c r="AC134" s="242"/>
      <c r="AD134" s="189"/>
      <c r="AE134" s="174"/>
      <c r="AF134" s="189"/>
      <c r="AG134" s="157"/>
      <c r="AH134" s="189"/>
      <c r="AI134" s="11"/>
      <c r="AJ134" s="322"/>
      <c r="AK134" s="11"/>
      <c r="AL134" s="11"/>
      <c r="AQ134" s="189"/>
      <c r="AR134" s="205"/>
      <c r="AS134" s="189"/>
      <c r="AT134" s="11"/>
      <c r="AU134" s="11"/>
      <c r="AV134" s="11"/>
      <c r="AW134" s="11"/>
      <c r="AX134" s="11"/>
      <c r="AY134" s="11"/>
    </row>
    <row r="135" spans="2:51">
      <c r="B135" s="206"/>
      <c r="C135" s="174"/>
      <c r="D135" s="158"/>
      <c r="E135" s="174"/>
      <c r="F135" s="170"/>
      <c r="G135" s="292"/>
      <c r="H135" s="1200"/>
      <c r="I135" s="170"/>
      <c r="J135" s="287"/>
      <c r="K135" s="189"/>
      <c r="L135" s="205"/>
      <c r="M135" s="189"/>
      <c r="N135" s="189"/>
      <c r="O135" s="189"/>
      <c r="P135" s="11"/>
      <c r="Q135" s="1251"/>
      <c r="R135" s="189"/>
      <c r="S135" s="174"/>
      <c r="T135" s="189"/>
      <c r="U135" s="441"/>
      <c r="V135" s="189"/>
      <c r="W135" s="197"/>
      <c r="X135" s="1279"/>
      <c r="Y135" s="1135"/>
      <c r="Z135" s="189"/>
      <c r="AA135" s="190"/>
      <c r="AB135" s="189"/>
      <c r="AC135" s="242"/>
      <c r="AD135" s="189"/>
      <c r="AE135" s="174"/>
      <c r="AF135" s="189"/>
      <c r="AG135" s="157"/>
      <c r="AH135" s="189"/>
      <c r="AI135" s="11"/>
      <c r="AJ135" s="336"/>
      <c r="AK135" s="11"/>
      <c r="AL135" s="11"/>
      <c r="AQ135" s="209"/>
      <c r="AR135" s="174"/>
      <c r="AS135" s="170"/>
      <c r="AT135" s="11"/>
      <c r="AU135" s="11"/>
      <c r="AV135" s="11"/>
      <c r="AW135" s="11"/>
      <c r="AX135" s="11"/>
      <c r="AY135" s="11"/>
    </row>
    <row r="136" spans="2:51">
      <c r="B136" s="206"/>
      <c r="C136" s="174"/>
      <c r="D136" s="170"/>
      <c r="E136" s="174"/>
      <c r="F136" s="170"/>
      <c r="G136" s="298"/>
      <c r="H136" s="174"/>
      <c r="I136" s="170"/>
      <c r="J136" s="287"/>
      <c r="K136" s="189"/>
      <c r="L136" s="205"/>
      <c r="M136" s="189"/>
      <c r="N136" s="189"/>
      <c r="O136" s="189"/>
      <c r="P136" s="11"/>
      <c r="Q136" s="1253"/>
      <c r="R136" s="189"/>
      <c r="S136" s="242"/>
      <c r="T136" s="835"/>
      <c r="U136" s="186"/>
      <c r="V136" s="189"/>
      <c r="W136" s="197"/>
      <c r="X136" s="835"/>
      <c r="Y136" s="1135"/>
      <c r="Z136" s="324"/>
      <c r="AA136" s="190"/>
      <c r="AB136" s="326"/>
      <c r="AC136" s="242"/>
      <c r="AD136" s="189"/>
      <c r="AE136" s="174"/>
      <c r="AF136" s="189"/>
      <c r="AG136" s="158"/>
      <c r="AH136" s="189"/>
      <c r="AJ136" s="287"/>
      <c r="AK136" s="11"/>
      <c r="AL136" s="11"/>
      <c r="AQ136" s="209"/>
      <c r="AR136" s="174"/>
      <c r="AS136" s="170"/>
      <c r="AT136" s="11"/>
      <c r="AU136" s="11"/>
      <c r="AV136" s="11"/>
      <c r="AW136" s="11"/>
      <c r="AX136" s="11"/>
      <c r="AY136" s="11"/>
    </row>
    <row r="137" spans="2:51">
      <c r="B137" s="206"/>
      <c r="C137" s="174"/>
      <c r="D137" s="170"/>
      <c r="E137" s="174"/>
      <c r="F137" s="201"/>
      <c r="G137" s="292"/>
      <c r="H137" s="174"/>
      <c r="I137" s="170"/>
      <c r="J137" s="287"/>
      <c r="K137" s="189"/>
      <c r="L137" s="205"/>
      <c r="M137" s="189"/>
      <c r="N137" s="189"/>
      <c r="O137" s="189"/>
      <c r="P137" s="11"/>
      <c r="Q137" s="1253"/>
      <c r="R137" s="189"/>
      <c r="S137" s="174"/>
      <c r="T137" s="174"/>
      <c r="U137" s="189"/>
      <c r="V137" s="189"/>
      <c r="W137" s="913"/>
      <c r="X137" s="835"/>
      <c r="Y137" s="1135"/>
      <c r="Z137" s="189"/>
      <c r="AA137" s="186"/>
      <c r="AB137" s="189"/>
      <c r="AC137" s="242"/>
      <c r="AD137" s="189"/>
      <c r="AE137" s="174"/>
      <c r="AF137" s="189"/>
      <c r="AG137" s="158"/>
      <c r="AH137" s="189"/>
      <c r="AJ137" s="287"/>
      <c r="AK137" s="11"/>
      <c r="AL137" s="11"/>
      <c r="AQ137" s="189"/>
      <c r="AR137" s="205"/>
      <c r="AS137" s="189"/>
      <c r="AT137" s="11"/>
      <c r="AU137" s="11"/>
      <c r="AV137" s="11"/>
      <c r="AW137" s="11"/>
      <c r="AX137" s="11"/>
      <c r="AY137" s="11"/>
    </row>
    <row r="138" spans="2:51" ht="15.75">
      <c r="B138" s="206"/>
      <c r="C138" s="174"/>
      <c r="D138" s="170"/>
      <c r="E138" s="190"/>
      <c r="F138" s="193"/>
      <c r="G138" s="299"/>
      <c r="H138" s="174"/>
      <c r="I138" s="170"/>
      <c r="J138" s="287"/>
      <c r="K138" s="189"/>
      <c r="L138" s="323"/>
      <c r="M138" s="189"/>
      <c r="N138" s="189"/>
      <c r="O138" s="323"/>
      <c r="P138" s="11"/>
      <c r="Q138" s="1251"/>
      <c r="R138" s="189"/>
      <c r="S138" s="189"/>
      <c r="T138" s="189"/>
      <c r="U138" s="189"/>
      <c r="V138" s="189"/>
      <c r="W138" s="913"/>
      <c r="X138" s="835"/>
      <c r="Y138" s="1254"/>
      <c r="Z138" s="189"/>
      <c r="AA138" s="190"/>
      <c r="AB138" s="189"/>
      <c r="AC138" s="174"/>
      <c r="AD138" s="189"/>
      <c r="AE138" s="174"/>
      <c r="AF138" s="189"/>
      <c r="AG138" s="158"/>
      <c r="AH138" s="189"/>
      <c r="AJ138" s="189"/>
      <c r="AK138" s="11"/>
      <c r="AL138" s="11"/>
      <c r="AQ138" s="189"/>
      <c r="AR138" s="205"/>
      <c r="AS138" s="189"/>
      <c r="AT138" s="11"/>
      <c r="AU138" s="11"/>
      <c r="AV138" s="11"/>
      <c r="AW138" s="11"/>
      <c r="AX138" s="11"/>
      <c r="AY138" s="11"/>
    </row>
    <row r="139" spans="2:51">
      <c r="B139" s="210"/>
      <c r="C139" s="174"/>
      <c r="D139" s="170"/>
      <c r="E139" s="190"/>
      <c r="F139" s="191"/>
      <c r="G139" s="322"/>
      <c r="H139" s="174"/>
      <c r="I139" s="170"/>
      <c r="J139" s="287"/>
      <c r="K139" s="189"/>
      <c r="L139" s="205"/>
      <c r="M139" s="189"/>
      <c r="N139" s="189"/>
      <c r="O139" s="303"/>
      <c r="P139" s="11"/>
      <c r="Q139" s="1251"/>
      <c r="R139" s="189"/>
      <c r="S139" s="189"/>
      <c r="T139" s="189"/>
      <c r="U139" s="189"/>
      <c r="V139" s="189"/>
      <c r="W139" s="913"/>
      <c r="X139" s="835"/>
      <c r="Y139" s="1258"/>
      <c r="Z139" s="189"/>
      <c r="AA139" s="190"/>
      <c r="AB139" s="189"/>
      <c r="AC139" s="242"/>
      <c r="AD139" s="189"/>
      <c r="AE139" s="1200"/>
      <c r="AF139" s="189"/>
      <c r="AG139" s="158"/>
      <c r="AH139" s="189"/>
      <c r="AJ139" s="254"/>
      <c r="AK139" s="7"/>
      <c r="AL139" s="11"/>
      <c r="AQ139" s="189"/>
      <c r="AR139" s="205"/>
      <c r="AS139" s="189"/>
      <c r="AT139" s="11"/>
      <c r="AU139" s="11"/>
      <c r="AV139" s="11"/>
      <c r="AW139" s="11"/>
      <c r="AX139" s="11"/>
      <c r="AY139" s="11"/>
    </row>
    <row r="140" spans="2:51">
      <c r="B140" s="210"/>
      <c r="C140" s="174"/>
      <c r="D140" s="170"/>
      <c r="E140" s="174"/>
      <c r="F140" s="198"/>
      <c r="G140" s="289"/>
      <c r="H140" s="174"/>
      <c r="I140" s="170"/>
      <c r="J140" s="287"/>
      <c r="K140" s="189"/>
      <c r="L140" s="205"/>
      <c r="M140" s="189"/>
      <c r="N140" s="189"/>
      <c r="O140" s="242"/>
      <c r="P140" s="11"/>
      <c r="Q140" s="1281"/>
      <c r="R140" s="189"/>
      <c r="S140" s="189"/>
      <c r="T140" s="189"/>
      <c r="U140" s="189"/>
      <c r="V140" s="189"/>
      <c r="W140" s="913"/>
      <c r="X140" s="835"/>
      <c r="Y140" s="1135"/>
      <c r="Z140" s="325"/>
      <c r="AA140" s="190"/>
      <c r="AB140" s="328"/>
      <c r="AC140" s="242"/>
      <c r="AD140" s="189"/>
      <c r="AE140" s="1200"/>
      <c r="AF140" s="189"/>
      <c r="AG140" s="158"/>
      <c r="AH140" s="189"/>
      <c r="AJ140" s="292"/>
      <c r="AK140" s="129"/>
      <c r="AL140" s="11"/>
      <c r="AQ140" s="189"/>
      <c r="AR140" s="205"/>
      <c r="AS140" s="189"/>
      <c r="AT140" s="11"/>
      <c r="AU140" s="11"/>
      <c r="AV140" s="11"/>
      <c r="AW140" s="11"/>
      <c r="AX140" s="11"/>
      <c r="AY140" s="11"/>
    </row>
    <row r="141" spans="2:51">
      <c r="B141" s="189"/>
      <c r="C141" s="205"/>
      <c r="D141" s="189"/>
      <c r="E141" s="189"/>
      <c r="F141" s="189"/>
      <c r="G141" s="189"/>
      <c r="H141" s="190"/>
      <c r="I141" s="191"/>
      <c r="J141" s="322"/>
      <c r="K141" s="189"/>
      <c r="L141" s="205"/>
      <c r="M141" s="189"/>
      <c r="N141" s="189"/>
      <c r="O141" s="242"/>
      <c r="P141" s="11"/>
      <c r="Q141" s="1251"/>
      <c r="R141" s="189"/>
      <c r="S141" s="189"/>
      <c r="T141" s="189"/>
      <c r="U141" s="189"/>
      <c r="V141" s="189"/>
      <c r="W141" s="242"/>
      <c r="X141" s="1275"/>
      <c r="Y141" s="544"/>
      <c r="Z141" s="189"/>
      <c r="AA141" s="190"/>
      <c r="AB141" s="189"/>
      <c r="AC141" s="198"/>
      <c r="AD141" s="189"/>
      <c r="AE141" s="1200"/>
      <c r="AF141" s="189"/>
      <c r="AG141" s="158"/>
      <c r="AH141" s="189"/>
      <c r="AJ141" s="254"/>
      <c r="AK141" s="24"/>
      <c r="AL141" s="11"/>
      <c r="AQ141" s="189"/>
      <c r="AR141" s="205"/>
      <c r="AS141" s="189"/>
      <c r="AT141" s="11"/>
      <c r="AU141" s="11"/>
      <c r="AV141" s="11"/>
      <c r="AW141" s="11"/>
      <c r="AX141" s="11"/>
      <c r="AY141" s="11"/>
    </row>
    <row r="142" spans="2:51">
      <c r="B142" s="189"/>
      <c r="C142" s="205"/>
      <c r="D142" s="189"/>
      <c r="E142" s="1266"/>
      <c r="F142" s="338"/>
      <c r="G142" s="350"/>
      <c r="H142" s="1267"/>
      <c r="I142" s="189"/>
      <c r="J142" s="189"/>
      <c r="K142" s="189"/>
      <c r="L142" s="205"/>
      <c r="M142" s="189"/>
      <c r="O142" s="242"/>
      <c r="P142" s="11"/>
      <c r="Q142" s="1251"/>
      <c r="R142" s="189"/>
      <c r="S142" s="189"/>
      <c r="T142" s="189"/>
      <c r="U142" s="189"/>
      <c r="V142" s="189"/>
      <c r="W142" s="189"/>
      <c r="X142" s="189"/>
      <c r="Y142" s="189"/>
      <c r="Z142" s="170"/>
      <c r="AA142" s="190"/>
      <c r="AB142" s="189"/>
      <c r="AC142" s="242"/>
      <c r="AD142" s="189"/>
      <c r="AE142" s="1200"/>
      <c r="AF142" s="189"/>
      <c r="AG142" s="158"/>
      <c r="AH142" s="189"/>
      <c r="AJ142" s="254"/>
      <c r="AK142" s="66"/>
      <c r="AL142" s="62"/>
      <c r="AQ142" s="189"/>
      <c r="AR142" s="205"/>
      <c r="AS142" s="189"/>
      <c r="AT142" s="11"/>
      <c r="AU142" s="11"/>
      <c r="AV142" s="11"/>
      <c r="AW142" s="11"/>
      <c r="AX142" s="11"/>
      <c r="AY142" s="11"/>
    </row>
    <row r="143" spans="2:51">
      <c r="B143" s="189"/>
      <c r="C143" s="205"/>
      <c r="D143" s="189"/>
      <c r="E143" s="324"/>
      <c r="F143" s="325"/>
      <c r="G143" s="319"/>
      <c r="H143" s="324"/>
      <c r="I143" s="325"/>
      <c r="J143" s="319"/>
      <c r="K143" s="189"/>
      <c r="L143" s="205"/>
      <c r="M143" s="189"/>
      <c r="O143" s="242"/>
      <c r="P143" s="11"/>
      <c r="Q143" s="1253"/>
      <c r="R143" s="189"/>
      <c r="S143" s="189"/>
      <c r="T143" s="189"/>
      <c r="U143" s="189"/>
      <c r="V143" s="189"/>
      <c r="W143" s="174"/>
      <c r="X143" s="331"/>
      <c r="Y143" s="1253"/>
      <c r="Z143" s="170"/>
      <c r="AA143" s="190"/>
      <c r="AB143" s="174"/>
      <c r="AC143" s="329"/>
      <c r="AD143" s="189"/>
      <c r="AE143" s="174"/>
      <c r="AF143" s="189"/>
      <c r="AG143" s="158"/>
      <c r="AH143" s="331"/>
      <c r="AJ143" s="298"/>
      <c r="AK143" s="66"/>
      <c r="AL143" s="66"/>
      <c r="AQ143" s="189"/>
      <c r="AR143" s="205"/>
      <c r="AS143" s="189"/>
      <c r="AT143" s="11"/>
      <c r="AU143" s="11"/>
      <c r="AV143" s="11"/>
      <c r="AW143" s="11"/>
      <c r="AX143" s="11"/>
      <c r="AY143" s="11"/>
    </row>
    <row r="144" spans="2:51" ht="12.75" customHeight="1">
      <c r="B144" s="189"/>
      <c r="C144" s="205"/>
      <c r="D144" s="189"/>
      <c r="E144" s="174"/>
      <c r="F144" s="696"/>
      <c r="G144" s="849"/>
      <c r="H144" s="188"/>
      <c r="I144" s="428"/>
      <c r="J144" s="254"/>
      <c r="K144" s="189"/>
      <c r="L144" s="205"/>
      <c r="M144" s="189"/>
      <c r="O144" s="242"/>
      <c r="P144" s="11"/>
      <c r="Q144" s="1251"/>
      <c r="R144" s="189"/>
      <c r="S144" s="189"/>
      <c r="T144" s="189"/>
      <c r="U144" s="189"/>
      <c r="V144" s="189"/>
      <c r="W144" s="189"/>
      <c r="X144" s="189"/>
      <c r="Y144" s="189"/>
      <c r="Z144" s="189"/>
      <c r="AA144" s="190"/>
      <c r="AB144" s="307"/>
      <c r="AC144" s="242"/>
      <c r="AD144" s="1077"/>
      <c r="AE144" s="242"/>
      <c r="AF144" s="189"/>
      <c r="AG144" s="1026"/>
      <c r="AH144" s="189"/>
      <c r="AJ144" s="298"/>
      <c r="AK144" s="11"/>
      <c r="AL144" s="11"/>
      <c r="AQ144" s="189"/>
      <c r="AR144" s="205"/>
      <c r="AS144" s="189"/>
      <c r="AT144" s="11"/>
      <c r="AU144" s="11"/>
      <c r="AV144" s="11"/>
      <c r="AW144" s="11"/>
      <c r="AX144" s="11"/>
      <c r="AY144" s="11"/>
    </row>
    <row r="145" spans="2:51" ht="15" customHeight="1">
      <c r="B145" s="189"/>
      <c r="C145" s="205"/>
      <c r="D145" s="189"/>
      <c r="E145" s="174"/>
      <c r="F145" s="170"/>
      <c r="G145" s="298"/>
      <c r="H145" s="170"/>
      <c r="I145" s="170"/>
      <c r="J145" s="292"/>
      <c r="K145" s="189"/>
      <c r="L145" s="205"/>
      <c r="M145" s="189"/>
      <c r="O145" s="242"/>
      <c r="P145" s="11"/>
      <c r="Q145" s="1251"/>
      <c r="R145" s="189"/>
      <c r="S145" s="189"/>
      <c r="T145" s="189"/>
      <c r="U145" s="189"/>
      <c r="V145" s="189"/>
      <c r="W145" s="189"/>
      <c r="X145" s="189"/>
      <c r="Y145" s="189"/>
      <c r="Z145" s="170"/>
      <c r="AA145" s="190"/>
      <c r="AB145" s="174"/>
      <c r="AC145" s="242"/>
      <c r="AD145" s="189"/>
      <c r="AE145" s="242"/>
      <c r="AF145" s="189"/>
      <c r="AG145" s="797"/>
      <c r="AH145" s="189"/>
      <c r="AJ145" s="254"/>
      <c r="AK145" s="11"/>
      <c r="AL145" s="11"/>
      <c r="AQ145" s="189"/>
      <c r="AR145" s="205"/>
      <c r="AS145" s="189"/>
      <c r="AT145" s="11"/>
      <c r="AU145" s="11"/>
      <c r="AV145" s="11"/>
      <c r="AW145" s="11"/>
      <c r="AX145" s="11"/>
      <c r="AY145" s="11"/>
    </row>
    <row r="146" spans="2:51">
      <c r="B146" s="189"/>
      <c r="C146" s="205"/>
      <c r="D146" s="189"/>
      <c r="E146" s="174"/>
      <c r="F146" s="170"/>
      <c r="G146" s="287"/>
      <c r="H146" s="170"/>
      <c r="I146" s="170"/>
      <c r="J146" s="254"/>
      <c r="K146" s="189"/>
      <c r="L146" s="205"/>
      <c r="M146" s="189"/>
      <c r="O146" s="242"/>
      <c r="P146" s="11"/>
      <c r="Q146" s="189"/>
      <c r="R146" s="189"/>
      <c r="S146" s="189"/>
      <c r="T146" s="189"/>
      <c r="U146" s="189"/>
      <c r="V146" s="189"/>
      <c r="W146" s="189"/>
      <c r="X146" s="189"/>
      <c r="Y146" s="189"/>
      <c r="Z146" s="11"/>
      <c r="AA146" s="1154"/>
      <c r="AB146" s="189"/>
      <c r="AC146" s="189"/>
      <c r="AD146" s="189"/>
      <c r="AE146" s="174"/>
      <c r="AF146" s="174"/>
      <c r="AG146" s="158"/>
      <c r="AH146" s="174"/>
      <c r="AI146" s="189"/>
      <c r="AJ146" s="189"/>
      <c r="AK146" s="11"/>
      <c r="AL146" s="11"/>
      <c r="AQ146" s="691"/>
      <c r="AR146" s="205"/>
      <c r="AS146" s="189"/>
      <c r="AT146" s="11"/>
      <c r="AU146" s="11"/>
      <c r="AV146" s="11"/>
      <c r="AW146" s="11"/>
      <c r="AX146" s="11"/>
      <c r="AY146" s="11"/>
    </row>
    <row r="147" spans="2:51">
      <c r="B147" s="189"/>
      <c r="C147" s="205"/>
      <c r="D147" s="189"/>
      <c r="E147" s="189"/>
      <c r="F147" s="189"/>
      <c r="G147" s="189"/>
      <c r="H147" s="189"/>
      <c r="I147" s="189"/>
      <c r="J147" s="189"/>
      <c r="K147" s="189"/>
      <c r="L147" s="205"/>
      <c r="M147" s="189"/>
      <c r="O147" s="174"/>
      <c r="P147" s="11"/>
      <c r="Q147" s="189"/>
      <c r="R147" s="189"/>
      <c r="S147" s="189"/>
      <c r="T147" s="189"/>
      <c r="U147" s="189"/>
      <c r="V147" s="189"/>
      <c r="W147" s="189"/>
      <c r="X147" s="189"/>
      <c r="Y147" s="189"/>
      <c r="Z147" s="11"/>
      <c r="AA147" s="280"/>
      <c r="AB147" s="280"/>
      <c r="AC147" s="189"/>
      <c r="AD147" s="314"/>
      <c r="AE147" s="315"/>
      <c r="AF147" s="189"/>
      <c r="AG147" s="158"/>
      <c r="AH147" s="189"/>
      <c r="AI147" s="189"/>
      <c r="AJ147" s="5"/>
      <c r="AK147" s="11"/>
      <c r="AL147" s="11"/>
      <c r="AQ147" s="189"/>
      <c r="AR147" s="205"/>
      <c r="AS147" s="189"/>
      <c r="AT147" s="11"/>
      <c r="AU147" s="11"/>
      <c r="AV147" s="11"/>
      <c r="AW147" s="11"/>
      <c r="AX147" s="11"/>
      <c r="AY147" s="11"/>
    </row>
    <row r="148" spans="2:51" ht="15.75">
      <c r="B148" s="189"/>
      <c r="C148" s="205"/>
      <c r="D148" s="189"/>
      <c r="E148" s="280"/>
      <c r="F148" s="189"/>
      <c r="G148" s="280"/>
      <c r="H148" s="280"/>
      <c r="I148" s="189"/>
      <c r="J148" s="189"/>
      <c r="K148" s="189"/>
      <c r="L148" s="205"/>
      <c r="M148" s="189"/>
      <c r="O148" s="242"/>
      <c r="P148" s="11"/>
      <c r="Q148" s="1270"/>
      <c r="R148" s="174"/>
      <c r="S148" s="189"/>
      <c r="T148" s="189"/>
      <c r="U148" s="189"/>
      <c r="V148" s="189"/>
      <c r="W148" s="189"/>
      <c r="X148" s="189"/>
      <c r="Y148" s="189"/>
      <c r="Z148" s="11"/>
      <c r="AA148" s="186"/>
      <c r="AB148" s="189"/>
      <c r="AC148" s="242"/>
      <c r="AD148" s="189"/>
      <c r="AE148" s="242"/>
      <c r="AF148" s="189"/>
      <c r="AG148" s="157"/>
      <c r="AH148" s="189"/>
      <c r="AI148" s="189"/>
      <c r="AJ148" s="11"/>
      <c r="AK148" s="11"/>
      <c r="AL148" s="11"/>
      <c r="AQ148" s="189"/>
      <c r="AR148" s="205"/>
      <c r="AS148" s="189"/>
      <c r="AT148" s="11"/>
      <c r="AU148" s="11"/>
      <c r="AV148" s="11"/>
      <c r="AW148" s="11"/>
      <c r="AX148" s="11"/>
      <c r="AY148" s="11"/>
    </row>
    <row r="149" spans="2:51" ht="15.75">
      <c r="B149" s="211"/>
      <c r="C149" s="189"/>
      <c r="D149" s="205"/>
      <c r="E149" s="297"/>
      <c r="F149" s="189"/>
      <c r="G149" s="189"/>
      <c r="H149" s="189"/>
      <c r="I149" s="189"/>
      <c r="J149" s="189"/>
      <c r="K149" s="189"/>
      <c r="L149" s="189"/>
      <c r="M149" s="205"/>
      <c r="O149" s="1269"/>
      <c r="P149" s="11"/>
      <c r="Q149" s="1271"/>
      <c r="R149" s="189"/>
      <c r="S149" s="303"/>
      <c r="T149" s="303"/>
      <c r="U149" s="1271"/>
      <c r="V149" s="189"/>
      <c r="W149" s="303"/>
      <c r="X149" s="303"/>
      <c r="Y149" s="1271"/>
      <c r="Z149" s="11"/>
      <c r="AA149" s="186"/>
      <c r="AB149" s="189"/>
      <c r="AC149" s="242"/>
      <c r="AD149" s="189"/>
      <c r="AE149" s="242"/>
      <c r="AF149" s="189"/>
      <c r="AG149" s="157"/>
      <c r="AH149" s="189"/>
      <c r="AI149" s="189"/>
      <c r="AJ149" s="7"/>
      <c r="AK149" s="7"/>
      <c r="AL149" s="7"/>
      <c r="AQ149" s="208"/>
      <c r="AR149" s="174"/>
      <c r="AS149" s="170"/>
      <c r="AT149" s="11"/>
      <c r="AU149" s="11"/>
      <c r="AV149" s="11"/>
      <c r="AW149" s="11"/>
      <c r="AX149" s="11"/>
      <c r="AY149" s="11"/>
    </row>
    <row r="150" spans="2:51" ht="15.75" customHeight="1">
      <c r="B150" s="206"/>
      <c r="C150" s="174"/>
      <c r="D150" s="170"/>
      <c r="E150" s="324"/>
      <c r="F150" s="325"/>
      <c r="G150" s="319"/>
      <c r="H150" s="324"/>
      <c r="I150" s="325"/>
      <c r="J150" s="319"/>
      <c r="K150" s="213"/>
      <c r="L150" s="189"/>
      <c r="M150" s="189"/>
      <c r="O150" s="242"/>
      <c r="P150" s="11"/>
      <c r="Q150" s="1251"/>
      <c r="R150" s="189"/>
      <c r="S150" s="797"/>
      <c r="T150" s="189"/>
      <c r="U150" s="197"/>
      <c r="V150" s="189"/>
      <c r="W150" s="189"/>
      <c r="X150" s="189"/>
      <c r="Y150" s="189"/>
      <c r="Z150" s="134"/>
      <c r="AA150" s="190"/>
      <c r="AB150" s="190"/>
      <c r="AC150" s="242"/>
      <c r="AD150" s="189"/>
      <c r="AE150" s="242"/>
      <c r="AF150" s="189"/>
      <c r="AG150" s="157"/>
      <c r="AH150" s="189"/>
      <c r="AI150" s="189"/>
      <c r="AJ150" s="7"/>
      <c r="AK150" s="7"/>
      <c r="AL150" s="7"/>
      <c r="AQ150" s="206"/>
      <c r="AR150" s="174"/>
      <c r="AS150" s="170"/>
      <c r="AT150" s="11"/>
      <c r="AU150" s="11"/>
      <c r="AV150" s="11"/>
      <c r="AW150" s="11"/>
      <c r="AX150" s="11"/>
      <c r="AY150" s="11"/>
    </row>
    <row r="151" spans="2:51">
      <c r="B151" s="1284"/>
      <c r="C151" s="174"/>
      <c r="D151" s="158"/>
      <c r="E151" s="174"/>
      <c r="F151" s="170"/>
      <c r="G151" s="292"/>
      <c r="H151" s="186"/>
      <c r="I151" s="188"/>
      <c r="J151" s="254"/>
      <c r="K151" s="189"/>
      <c r="L151" s="205"/>
      <c r="M151" s="189"/>
      <c r="O151" s="242"/>
      <c r="P151" s="11"/>
      <c r="Q151" s="1285"/>
      <c r="R151" s="189"/>
      <c r="S151" s="189"/>
      <c r="T151" s="1286"/>
      <c r="U151" s="1251"/>
      <c r="V151" s="189"/>
      <c r="W151" s="197"/>
      <c r="X151" s="835"/>
      <c r="Y151" s="441"/>
      <c r="Z151" s="174"/>
      <c r="AA151" s="190"/>
      <c r="AB151" s="326"/>
      <c r="AC151" s="242"/>
      <c r="AD151" s="189"/>
      <c r="AE151" s="242"/>
      <c r="AF151" s="189"/>
      <c r="AG151" s="158"/>
      <c r="AH151" s="189"/>
      <c r="AI151" s="189"/>
      <c r="AJ151" s="122"/>
      <c r="AK151" s="122"/>
      <c r="AL151" s="7"/>
      <c r="AQ151" s="189"/>
      <c r="AR151" s="205"/>
      <c r="AS151" s="189"/>
      <c r="AT151" s="11"/>
      <c r="AU151" s="11"/>
      <c r="AV151" s="11"/>
      <c r="AW151" s="11"/>
      <c r="AX151" s="11"/>
      <c r="AY151" s="11"/>
    </row>
    <row r="152" spans="2:51" ht="15.75">
      <c r="B152" s="189"/>
      <c r="C152" s="201"/>
      <c r="D152" s="797"/>
      <c r="E152" s="174"/>
      <c r="F152" s="170"/>
      <c r="G152" s="292"/>
      <c r="H152" s="186"/>
      <c r="I152" s="188"/>
      <c r="J152" s="254"/>
      <c r="K152" s="189"/>
      <c r="L152" s="205"/>
      <c r="M152" s="189"/>
      <c r="O152" s="242"/>
      <c r="P152" s="11"/>
      <c r="Q152" s="1281"/>
      <c r="R152" s="189"/>
      <c r="S152" s="189"/>
      <c r="T152" s="1286"/>
      <c r="U152" s="1251"/>
      <c r="V152" s="189"/>
      <c r="W152" s="197"/>
      <c r="X152" s="835"/>
      <c r="Y152" s="1135"/>
      <c r="Z152" s="11"/>
      <c r="AA152" s="186"/>
      <c r="AB152" s="189"/>
      <c r="AC152" s="242"/>
      <c r="AD152" s="189"/>
      <c r="AE152" s="242"/>
      <c r="AF152" s="189"/>
      <c r="AG152" s="158"/>
      <c r="AH152" s="189"/>
      <c r="AI152" s="189"/>
      <c r="AJ152" s="122"/>
      <c r="AK152" s="131"/>
      <c r="AL152" s="11"/>
      <c r="AQ152" s="213"/>
      <c r="AR152" s="174"/>
      <c r="AS152" s="170"/>
      <c r="AT152" s="11"/>
      <c r="AU152" s="11"/>
      <c r="AV152" s="11"/>
      <c r="AW152" s="11"/>
      <c r="AX152" s="11"/>
      <c r="AY152" s="11"/>
    </row>
    <row r="153" spans="2:51">
      <c r="B153" s="208"/>
      <c r="C153" s="201"/>
      <c r="D153" s="809"/>
      <c r="E153" s="174"/>
      <c r="F153" s="170"/>
      <c r="G153" s="298"/>
      <c r="H153" s="189"/>
      <c r="I153" s="189"/>
      <c r="J153" s="189"/>
      <c r="K153" s="189"/>
      <c r="L153" s="205"/>
      <c r="M153" s="189"/>
      <c r="O153" s="242"/>
      <c r="P153" s="11"/>
      <c r="Q153" s="1253"/>
      <c r="R153" s="189"/>
      <c r="S153" s="189"/>
      <c r="T153" s="1287"/>
      <c r="U153" s="1251"/>
      <c r="V153" s="189"/>
      <c r="W153" s="913"/>
      <c r="X153" s="835"/>
      <c r="Y153" s="1135"/>
      <c r="Z153" s="11"/>
      <c r="AA153" s="190"/>
      <c r="AB153" s="190"/>
      <c r="AC153" s="174"/>
      <c r="AD153" s="189"/>
      <c r="AE153" s="242"/>
      <c r="AF153" s="189"/>
      <c r="AG153" s="158"/>
      <c r="AH153" s="189"/>
      <c r="AI153" s="189"/>
      <c r="AJ153" s="11"/>
      <c r="AK153" s="11"/>
      <c r="AL153" s="11"/>
      <c r="AQ153" s="223"/>
      <c r="AR153" s="174"/>
      <c r="AS153" s="188"/>
      <c r="AT153" s="11"/>
      <c r="AU153" s="11"/>
      <c r="AV153" s="11"/>
      <c r="AW153" s="11"/>
      <c r="AX153" s="11"/>
      <c r="AY153" s="11"/>
    </row>
    <row r="154" spans="2:51">
      <c r="B154" s="348"/>
      <c r="C154" s="174"/>
      <c r="D154" s="158"/>
      <c r="E154" s="174"/>
      <c r="F154" s="170"/>
      <c r="G154" s="298"/>
      <c r="H154" s="293"/>
      <c r="I154" s="293"/>
      <c r="J154" s="692"/>
      <c r="K154" s="189"/>
      <c r="L154" s="205"/>
      <c r="M154" s="189"/>
      <c r="O154" s="242"/>
      <c r="P154" s="11"/>
      <c r="Q154" s="1281"/>
      <c r="R154" s="189"/>
      <c r="S154" s="189"/>
      <c r="T154" s="189"/>
      <c r="U154" s="189"/>
      <c r="V154" s="189"/>
      <c r="W154" s="913"/>
      <c r="X154" s="835"/>
      <c r="Y154" s="1135"/>
      <c r="Z154" s="11"/>
      <c r="AA154" s="190"/>
      <c r="AB154" s="190"/>
      <c r="AC154" s="242"/>
      <c r="AD154" s="189"/>
      <c r="AE154" s="242"/>
      <c r="AF154" s="189"/>
      <c r="AG154" s="158"/>
      <c r="AH154" s="189"/>
      <c r="AI154" s="189"/>
      <c r="AJ154" s="11"/>
      <c r="AK154" s="70"/>
      <c r="AL154" s="11"/>
      <c r="AQ154" s="189"/>
      <c r="AR154" s="201"/>
      <c r="AS154" s="189"/>
      <c r="AT154" s="11"/>
      <c r="AU154" s="11"/>
      <c r="AV154" s="11"/>
      <c r="AW154" s="11"/>
      <c r="AX154" s="11"/>
      <c r="AY154" s="11"/>
    </row>
    <row r="155" spans="2:51">
      <c r="B155" s="208"/>
      <c r="C155" s="174"/>
      <c r="D155" s="158"/>
      <c r="E155" s="190"/>
      <c r="F155" s="170"/>
      <c r="G155" s="298"/>
      <c r="H155" s="174"/>
      <c r="I155" s="170"/>
      <c r="J155" s="298"/>
      <c r="K155" s="11"/>
      <c r="L155" s="205"/>
      <c r="M155" s="11"/>
      <c r="O155" s="189"/>
      <c r="P155" s="11"/>
      <c r="Q155" s="1281"/>
      <c r="R155" s="189"/>
      <c r="S155" s="189"/>
      <c r="T155" s="189"/>
      <c r="U155" s="189"/>
      <c r="V155" s="189"/>
      <c r="W155" s="913"/>
      <c r="X155" s="835"/>
      <c r="Y155" s="1264"/>
      <c r="Z155" s="421"/>
      <c r="AA155" s="190"/>
      <c r="AB155" s="190"/>
      <c r="AC155" s="242"/>
      <c r="AD155" s="189"/>
      <c r="AE155" s="242"/>
      <c r="AF155" s="189"/>
      <c r="AG155" s="158"/>
      <c r="AH155" s="189"/>
      <c r="AI155" s="174"/>
      <c r="AJ155" s="16"/>
      <c r="AK155" s="11"/>
      <c r="AL155" s="11"/>
      <c r="AQ155" s="206"/>
      <c r="AR155" s="174"/>
      <c r="AS155" s="170"/>
      <c r="AT155" s="11"/>
      <c r="AU155" s="11"/>
      <c r="AV155" s="11"/>
      <c r="AW155" s="11"/>
      <c r="AX155" s="11"/>
      <c r="AY155" s="11"/>
    </row>
    <row r="156" spans="2:51">
      <c r="B156" s="206"/>
      <c r="C156" s="174"/>
      <c r="D156" s="158"/>
      <c r="E156" s="190"/>
      <c r="F156" s="191"/>
      <c r="G156" s="322"/>
      <c r="H156" s="186"/>
      <c r="I156" s="218"/>
      <c r="J156" s="254"/>
      <c r="K156" s="11"/>
      <c r="L156" s="205"/>
      <c r="M156" s="11"/>
      <c r="O156" s="189"/>
      <c r="P156" s="11"/>
      <c r="Q156" s="1253"/>
      <c r="R156" s="189"/>
      <c r="S156" s="189"/>
      <c r="T156" s="189"/>
      <c r="U156" s="189"/>
      <c r="V156" s="189"/>
      <c r="W156" s="242"/>
      <c r="X156" s="1275"/>
      <c r="Y156" s="1282"/>
      <c r="Z156" s="189"/>
      <c r="AA156" s="190"/>
      <c r="AB156" s="189"/>
      <c r="AC156" s="198"/>
      <c r="AD156" s="189"/>
      <c r="AE156" s="242"/>
      <c r="AF156" s="189"/>
      <c r="AG156" s="158"/>
      <c r="AH156" s="189"/>
      <c r="AI156" s="189"/>
      <c r="AJ156" s="11"/>
      <c r="AK156" s="11"/>
      <c r="AL156" s="11"/>
      <c r="AQ156" s="348"/>
      <c r="AR156" s="174"/>
      <c r="AS156" s="170"/>
      <c r="AT156" s="11"/>
      <c r="AU156" s="11"/>
      <c r="AV156" s="11"/>
      <c r="AW156" s="11"/>
      <c r="AX156" s="11"/>
      <c r="AY156" s="11"/>
    </row>
    <row r="157" spans="2:51">
      <c r="B157" s="206"/>
      <c r="C157" s="174"/>
      <c r="D157" s="158"/>
      <c r="E157" s="190"/>
      <c r="F157" s="191"/>
      <c r="G157" s="322"/>
      <c r="H157" s="174"/>
      <c r="I157" s="170"/>
      <c r="J157" s="298"/>
      <c r="L157" s="238"/>
      <c r="M157" s="11"/>
      <c r="O157" s="189"/>
      <c r="P157" s="11"/>
      <c r="Q157" s="1251"/>
      <c r="R157" s="189"/>
      <c r="S157" s="189"/>
      <c r="T157" s="189"/>
      <c r="U157" s="189"/>
      <c r="V157" s="189"/>
      <c r="W157" s="913"/>
      <c r="X157" s="835"/>
      <c r="Y157" s="1136"/>
      <c r="Z157" s="8"/>
      <c r="AA157" s="190"/>
      <c r="AB157" s="189"/>
      <c r="AC157" s="242"/>
      <c r="AD157" s="189"/>
      <c r="AE157" s="242"/>
      <c r="AF157" s="189"/>
      <c r="AG157" s="158"/>
      <c r="AH157" s="189"/>
      <c r="AI157" s="189"/>
      <c r="AJ157" s="11"/>
      <c r="AQ157" s="208"/>
      <c r="AR157" s="174"/>
      <c r="AS157" s="170"/>
      <c r="AT157" s="11"/>
      <c r="AU157" s="11"/>
      <c r="AV157" s="11"/>
      <c r="AW157" s="11"/>
      <c r="AX157" s="11"/>
      <c r="AY157" s="11"/>
    </row>
    <row r="158" spans="2:51">
      <c r="B158" s="189"/>
      <c r="C158" s="205"/>
      <c r="D158" s="189"/>
      <c r="E158" s="174"/>
      <c r="F158" s="188"/>
      <c r="G158" s="254"/>
      <c r="H158" s="186"/>
      <c r="I158" s="188"/>
      <c r="J158" s="254"/>
      <c r="L158" s="238"/>
      <c r="M158" s="11"/>
      <c r="O158" s="189"/>
      <c r="P158" s="11"/>
      <c r="Q158" s="1251"/>
      <c r="R158" s="189"/>
      <c r="S158" s="189"/>
      <c r="T158" s="189"/>
      <c r="U158" s="189"/>
      <c r="V158" s="189"/>
      <c r="W158" s="174"/>
      <c r="X158" s="1114"/>
      <c r="Y158" s="1253"/>
      <c r="Z158" s="11"/>
      <c r="AA158" s="190"/>
      <c r="AB158" s="174"/>
      <c r="AC158" s="329"/>
      <c r="AD158" s="189"/>
      <c r="AE158" s="242"/>
      <c r="AF158" s="189"/>
      <c r="AG158" s="158"/>
      <c r="AH158" s="189"/>
      <c r="AI158" s="189"/>
      <c r="AJ158" s="11"/>
      <c r="AQ158" s="218"/>
      <c r="AR158" s="201"/>
      <c r="AS158" s="188"/>
      <c r="AT158" s="11"/>
      <c r="AU158" s="11"/>
      <c r="AV158" s="11"/>
      <c r="AW158" s="11"/>
      <c r="AX158" s="11"/>
      <c r="AY158" s="11"/>
    </row>
    <row r="159" spans="2:51">
      <c r="B159" s="189"/>
      <c r="C159" s="205"/>
      <c r="D159" s="189"/>
      <c r="E159" s="243"/>
      <c r="F159" s="189"/>
      <c r="G159" s="189"/>
      <c r="H159" s="189"/>
      <c r="I159" s="189"/>
      <c r="J159" s="189"/>
      <c r="L159" s="238"/>
      <c r="M159" s="11"/>
      <c r="O159" s="189"/>
      <c r="P159" s="11"/>
      <c r="Q159" s="1251"/>
      <c r="R159" s="189"/>
      <c r="S159" s="189"/>
      <c r="T159" s="189"/>
      <c r="U159" s="189"/>
      <c r="V159" s="189"/>
      <c r="W159" s="189"/>
      <c r="X159" s="189"/>
      <c r="Y159" s="189"/>
      <c r="Z159" s="11"/>
      <c r="AA159" s="190"/>
      <c r="AB159" s="189"/>
      <c r="AC159" s="242"/>
      <c r="AD159" s="189"/>
      <c r="AE159" s="242"/>
      <c r="AF159" s="189"/>
      <c r="AG159" s="1026"/>
      <c r="AH159" s="189"/>
      <c r="AI159" s="189"/>
      <c r="AJ159" s="11"/>
      <c r="AQ159" s="207"/>
      <c r="AR159" s="174"/>
      <c r="AS159" s="170"/>
      <c r="AT159" s="11"/>
      <c r="AU159" s="11"/>
      <c r="AV159" s="11"/>
      <c r="AW159" s="11"/>
      <c r="AX159" s="11"/>
      <c r="AY159" s="11"/>
    </row>
    <row r="160" spans="2:51">
      <c r="B160" s="189"/>
      <c r="C160" s="205"/>
      <c r="D160" s="189"/>
      <c r="E160" s="421"/>
      <c r="F160" s="325"/>
      <c r="G160" s="319"/>
      <c r="H160" s="421"/>
      <c r="I160" s="325"/>
      <c r="J160" s="319"/>
      <c r="L160" s="238"/>
      <c r="O160" s="189"/>
      <c r="P160" s="11"/>
      <c r="Q160" s="1251"/>
      <c r="R160" s="189"/>
      <c r="S160" s="189"/>
      <c r="T160" s="189"/>
      <c r="U160" s="189"/>
      <c r="V160" s="189"/>
      <c r="W160" s="189"/>
      <c r="X160" s="189"/>
      <c r="Y160" s="189"/>
      <c r="Z160" s="11"/>
      <c r="AA160" s="190"/>
      <c r="AB160" s="174"/>
      <c r="AC160" s="242"/>
      <c r="AD160" s="189"/>
      <c r="AE160" s="242"/>
      <c r="AF160" s="189"/>
      <c r="AG160" s="797"/>
      <c r="AH160" s="189"/>
      <c r="AI160" s="189"/>
      <c r="AJ160" s="11"/>
      <c r="AQ160" s="349"/>
      <c r="AR160" s="174"/>
      <c r="AS160" s="170"/>
      <c r="AT160" s="11"/>
      <c r="AU160" s="11"/>
      <c r="AV160" s="11"/>
      <c r="AW160" s="11"/>
      <c r="AX160" s="11"/>
      <c r="AY160" s="11"/>
    </row>
    <row r="161" spans="1:51">
      <c r="B161" s="189"/>
      <c r="C161" s="205"/>
      <c r="D161" s="189"/>
      <c r="E161" s="174"/>
      <c r="F161" s="1071"/>
      <c r="G161" s="254"/>
      <c r="H161" s="174"/>
      <c r="I161" s="206"/>
      <c r="J161" s="254"/>
      <c r="L161" s="238"/>
      <c r="M161" s="11"/>
      <c r="O161" s="189"/>
      <c r="P161" s="11"/>
      <c r="Q161" s="1251"/>
      <c r="R161" s="189"/>
      <c r="S161" s="189"/>
      <c r="T161" s="189"/>
      <c r="U161" s="189"/>
      <c r="V161" s="189"/>
      <c r="W161" s="189"/>
      <c r="X161" s="189"/>
      <c r="Y161" s="189"/>
      <c r="Z161" s="11"/>
      <c r="AA161" s="190"/>
      <c r="AB161" s="174"/>
      <c r="AC161" s="242"/>
      <c r="AD161" s="189"/>
      <c r="AE161" s="242"/>
      <c r="AF161" s="189"/>
      <c r="AG161" s="158"/>
      <c r="AH161" s="189"/>
      <c r="AI161" s="189"/>
      <c r="AJ161" s="11"/>
      <c r="AQ161" s="189"/>
      <c r="AR161" s="189"/>
      <c r="AS161" s="189"/>
      <c r="AT161" s="11"/>
      <c r="AU161" s="11"/>
      <c r="AV161" s="11"/>
      <c r="AW161" s="11"/>
      <c r="AX161" s="11"/>
      <c r="AY161" s="11"/>
    </row>
    <row r="162" spans="1:51" ht="15.75">
      <c r="B162" s="189"/>
      <c r="C162" s="205"/>
      <c r="D162" s="189"/>
      <c r="E162" s="186"/>
      <c r="F162" s="170"/>
      <c r="G162" s="298"/>
      <c r="H162" s="174"/>
      <c r="I162" s="170"/>
      <c r="J162" s="254"/>
      <c r="K162" s="209"/>
      <c r="L162" s="174"/>
      <c r="M162" s="170"/>
      <c r="O162" s="323"/>
      <c r="P162" s="11"/>
      <c r="Q162" s="1251"/>
      <c r="R162" s="189"/>
      <c r="S162" s="189"/>
      <c r="T162" s="189"/>
      <c r="U162" s="189"/>
      <c r="V162" s="189"/>
      <c r="W162" s="189"/>
      <c r="X162" s="189"/>
      <c r="Y162" s="189"/>
      <c r="Z162" s="11"/>
      <c r="AA162" s="307"/>
      <c r="AB162" s="186"/>
      <c r="AC162" s="242"/>
      <c r="AD162" s="189"/>
      <c r="AE162" s="242"/>
      <c r="AF162" s="189"/>
      <c r="AG162" s="797"/>
      <c r="AH162" s="189"/>
      <c r="AI162" s="189"/>
      <c r="AJ162" s="11"/>
      <c r="AK162" s="128"/>
      <c r="AL162" s="128"/>
      <c r="AQ162" s="206"/>
      <c r="AR162" s="197"/>
      <c r="AS162" s="197"/>
      <c r="AT162" s="11"/>
      <c r="AU162" s="11"/>
      <c r="AV162" s="11"/>
      <c r="AW162" s="11"/>
      <c r="AX162" s="11"/>
      <c r="AY162" s="11"/>
    </row>
    <row r="163" spans="1:51" ht="12.75" customHeight="1">
      <c r="B163" s="189"/>
      <c r="C163" s="205"/>
      <c r="D163" s="189"/>
      <c r="E163" s="174"/>
      <c r="F163" s="1268"/>
      <c r="G163" s="254"/>
      <c r="H163" s="174"/>
      <c r="I163" s="170"/>
      <c r="J163" s="254"/>
      <c r="L163" s="238"/>
      <c r="O163" s="303"/>
      <c r="P163" s="11"/>
      <c r="Q163" s="1251"/>
      <c r="R163" s="189"/>
      <c r="S163" s="189"/>
      <c r="T163" s="189"/>
      <c r="U163" s="189"/>
      <c r="V163" s="189"/>
      <c r="W163" s="189"/>
      <c r="X163" s="189"/>
      <c r="Y163" s="189"/>
      <c r="Z163" s="11"/>
      <c r="AA163" s="174"/>
      <c r="AB163" s="174"/>
      <c r="AC163" s="189"/>
      <c r="AD163" s="189"/>
      <c r="AE163" s="242"/>
      <c r="AF163" s="189"/>
      <c r="AG163" s="797"/>
      <c r="AH163" s="189"/>
      <c r="AI163" s="189"/>
      <c r="AJ163" s="11"/>
      <c r="AK163" s="128"/>
      <c r="AL163" s="128"/>
      <c r="AQ163" s="206"/>
      <c r="AR163" s="174"/>
      <c r="AS163" s="170"/>
      <c r="AT163" s="11"/>
      <c r="AU163" s="11"/>
      <c r="AV163" s="11"/>
      <c r="AW163" s="11"/>
      <c r="AX163" s="11"/>
      <c r="AY163" s="11"/>
    </row>
    <row r="164" spans="1:51" ht="13.5" customHeight="1">
      <c r="B164" s="189"/>
      <c r="C164" s="205"/>
      <c r="D164" s="189"/>
      <c r="E164" s="189"/>
      <c r="F164" s="189"/>
      <c r="G164" s="189"/>
      <c r="H164" s="208"/>
      <c r="I164" s="188"/>
      <c r="J164" s="254"/>
      <c r="K164" s="148"/>
      <c r="L164" s="238"/>
      <c r="M164" s="189"/>
      <c r="O164" s="242"/>
      <c r="P164" s="11"/>
      <c r="Q164" s="189"/>
      <c r="R164" s="189"/>
      <c r="S164" s="189"/>
      <c r="T164" s="189"/>
      <c r="U164" s="189"/>
      <c r="V164" s="189"/>
      <c r="W164" s="189"/>
      <c r="X164" s="189"/>
      <c r="Y164" s="189"/>
      <c r="Z164" s="11"/>
      <c r="AA164" s="174"/>
      <c r="AB164" s="189"/>
      <c r="AC164" s="189"/>
      <c r="AD164" s="189"/>
      <c r="AE164" s="174"/>
      <c r="AF164" s="174"/>
      <c r="AG164" s="797"/>
      <c r="AH164" s="189"/>
      <c r="AI164" s="189"/>
      <c r="AJ164" s="11"/>
      <c r="AK164" s="128"/>
      <c r="AL164" s="128"/>
      <c r="AQ164" s="189"/>
      <c r="AR164" s="205"/>
      <c r="AS164" s="189"/>
      <c r="AT164" s="11"/>
      <c r="AU164" s="11"/>
      <c r="AV164" s="11"/>
      <c r="AW164" s="11"/>
      <c r="AX164" s="11"/>
      <c r="AY164" s="11"/>
    </row>
    <row r="165" spans="1:51">
      <c r="B165" s="189"/>
      <c r="C165" s="205"/>
      <c r="D165" s="189"/>
      <c r="E165" s="189"/>
      <c r="F165" s="189"/>
      <c r="G165" s="189"/>
      <c r="H165" s="189"/>
      <c r="I165" s="189"/>
      <c r="J165" s="189"/>
      <c r="K165" s="148"/>
      <c r="L165" s="238"/>
      <c r="M165" s="189"/>
      <c r="O165" s="242"/>
      <c r="P165" s="11"/>
      <c r="Q165" s="189"/>
      <c r="R165" s="189"/>
      <c r="S165" s="189"/>
      <c r="T165" s="189"/>
      <c r="U165" s="189"/>
      <c r="V165" s="189"/>
      <c r="W165" s="189"/>
      <c r="X165" s="189"/>
      <c r="Y165" s="189"/>
      <c r="Z165" s="11"/>
      <c r="AA165" s="189"/>
      <c r="AB165" s="189"/>
      <c r="AC165" s="189"/>
      <c r="AD165" s="189"/>
      <c r="AE165" s="189"/>
      <c r="AF165" s="189"/>
      <c r="AG165" s="797"/>
      <c r="AH165" s="189"/>
      <c r="AI165" s="189"/>
      <c r="AJ165" s="11"/>
      <c r="AK165" s="7"/>
      <c r="AL165" s="7"/>
      <c r="AQ165" s="189"/>
      <c r="AR165" s="205"/>
      <c r="AS165" s="189"/>
      <c r="AT165" s="11"/>
      <c r="AU165" s="11"/>
      <c r="AV165" s="11"/>
      <c r="AW165" s="11"/>
      <c r="AX165" s="11"/>
      <c r="AY165" s="11"/>
    </row>
    <row r="166" spans="1:51" ht="14.25" customHeight="1">
      <c r="B166" s="189"/>
      <c r="C166" s="350"/>
      <c r="D166" s="189"/>
      <c r="E166" s="265"/>
      <c r="F166" s="265"/>
      <c r="G166" s="265"/>
      <c r="H166" s="265"/>
      <c r="I166" s="265"/>
      <c r="J166" s="265"/>
      <c r="K166" s="148"/>
      <c r="L166" s="238"/>
      <c r="M166" s="189"/>
      <c r="O166" s="242"/>
      <c r="P166" s="11"/>
      <c r="Q166" s="189"/>
      <c r="R166" s="1256"/>
      <c r="S166" s="189"/>
      <c r="T166" s="350"/>
      <c r="U166" s="350"/>
      <c r="V166" s="264"/>
      <c r="W166" s="265"/>
      <c r="X166" s="189"/>
      <c r="Y166" s="189"/>
      <c r="Z166" s="11"/>
      <c r="AG166" s="6"/>
      <c r="AJ166" s="11"/>
      <c r="AK166" s="11"/>
      <c r="AL166" s="11"/>
      <c r="AQ166" s="189"/>
      <c r="AR166" s="205"/>
      <c r="AS166" s="189"/>
      <c r="AT166" s="11"/>
      <c r="AU166" s="11"/>
      <c r="AV166" s="11"/>
      <c r="AW166" s="11"/>
      <c r="AX166" s="11"/>
      <c r="AY166" s="11"/>
    </row>
    <row r="167" spans="1:51" ht="18" customHeight="1">
      <c r="B167" s="189"/>
      <c r="C167" s="608"/>
      <c r="D167" s="189"/>
      <c r="E167" s="189"/>
      <c r="F167" s="189"/>
      <c r="G167" s="314"/>
      <c r="H167" s="350"/>
      <c r="I167" s="350"/>
      <c r="J167" s="189"/>
      <c r="K167" s="148"/>
      <c r="L167" s="238"/>
      <c r="M167" s="189"/>
      <c r="O167" s="242"/>
      <c r="P167" s="11"/>
      <c r="Q167" s="189"/>
      <c r="R167" s="189"/>
      <c r="S167" s="189"/>
      <c r="T167" s="189"/>
      <c r="U167" s="186"/>
      <c r="V167" s="293"/>
      <c r="W167" s="174"/>
      <c r="X167" s="189"/>
      <c r="Y167" s="189"/>
      <c r="Z167" s="11"/>
      <c r="AG167" s="6"/>
      <c r="AJ167" s="11"/>
      <c r="AK167" s="11"/>
      <c r="AL167" s="11"/>
      <c r="AQ167" s="189"/>
      <c r="AR167" s="205"/>
      <c r="AS167" s="189"/>
      <c r="AT167" s="11"/>
      <c r="AU167" s="11"/>
      <c r="AV167" s="11"/>
      <c r="AW167" s="11"/>
      <c r="AX167" s="11"/>
      <c r="AY167" s="11"/>
    </row>
    <row r="168" spans="1:51" ht="18.75" customHeight="1">
      <c r="B168" s="350"/>
      <c r="C168" s="189"/>
      <c r="D168" s="189"/>
      <c r="E168" s="189"/>
      <c r="F168" s="1255"/>
      <c r="G168" s="1255"/>
      <c r="H168" s="174"/>
      <c r="I168" s="1257"/>
      <c r="J168" s="189"/>
      <c r="K168" s="148"/>
      <c r="L168" s="238"/>
      <c r="M168" s="189"/>
      <c r="O168" s="242"/>
      <c r="P168" s="11"/>
      <c r="Q168" s="426"/>
      <c r="R168" s="189"/>
      <c r="S168" s="189"/>
      <c r="T168" s="158"/>
      <c r="U168" s="1256"/>
      <c r="V168" s="189"/>
      <c r="W168" s="293"/>
      <c r="X168" s="189"/>
      <c r="Y168" s="189"/>
      <c r="Z168" s="11"/>
      <c r="AA168" s="317"/>
      <c r="AB168" s="189"/>
      <c r="AC168" s="189"/>
      <c r="AD168" s="189"/>
      <c r="AE168" s="189"/>
      <c r="AF168" s="189"/>
      <c r="AG168" s="797"/>
      <c r="AH168" s="189"/>
      <c r="AI168" s="189"/>
      <c r="AJ168" s="189"/>
      <c r="AK168" s="189"/>
      <c r="AL168" s="189"/>
      <c r="AM168" s="189"/>
      <c r="AQ168" s="213"/>
      <c r="AR168" s="189"/>
      <c r="AS168" s="189"/>
      <c r="AT168" s="11"/>
      <c r="AU168" s="11"/>
      <c r="AV168" s="11"/>
      <c r="AW168" s="11"/>
      <c r="AX168" s="11"/>
      <c r="AY168" s="11"/>
    </row>
    <row r="169" spans="1:51">
      <c r="B169" s="189"/>
      <c r="C169" s="205"/>
      <c r="D169" s="189"/>
      <c r="E169" s="189"/>
      <c r="F169" s="189"/>
      <c r="G169" s="189"/>
      <c r="H169" s="189"/>
      <c r="I169" s="189"/>
      <c r="J169" s="189"/>
      <c r="K169" s="148"/>
      <c r="L169" s="238"/>
      <c r="M169" s="189"/>
      <c r="O169" s="174"/>
      <c r="P169" s="11"/>
      <c r="Q169" s="189"/>
      <c r="R169" s="189"/>
      <c r="S169" s="189"/>
      <c r="T169" s="189"/>
      <c r="U169" s="189"/>
      <c r="V169" s="189"/>
      <c r="W169" s="189"/>
      <c r="X169" s="189"/>
      <c r="Y169" s="189"/>
      <c r="Z169" s="11"/>
      <c r="AA169" s="280"/>
      <c r="AB169" s="280"/>
      <c r="AC169" s="189"/>
      <c r="AD169" s="314"/>
      <c r="AE169" s="315"/>
      <c r="AF169" s="189"/>
      <c r="AG169" s="158"/>
      <c r="AH169" s="189"/>
      <c r="AI169" s="189"/>
      <c r="AJ169" s="189"/>
      <c r="AK169" s="189"/>
      <c r="AL169" s="189"/>
      <c r="AM169" s="189"/>
      <c r="AQ169" s="189"/>
      <c r="AR169" s="205"/>
      <c r="AS169" s="189"/>
      <c r="AT169" s="11"/>
      <c r="AU169" s="11"/>
      <c r="AV169" s="11"/>
      <c r="AW169" s="11"/>
      <c r="AX169" s="11"/>
      <c r="AY169" s="11"/>
    </row>
    <row r="170" spans="1:51" ht="13.5" customHeight="1">
      <c r="B170" s="189"/>
      <c r="C170" s="205"/>
      <c r="D170" s="189"/>
      <c r="E170" s="189"/>
      <c r="F170" s="1256"/>
      <c r="G170" s="189"/>
      <c r="H170" s="189"/>
      <c r="I170" s="189"/>
      <c r="J170" s="189"/>
      <c r="K170" s="148"/>
      <c r="L170" s="238"/>
      <c r="M170" s="189"/>
      <c r="O170" s="242"/>
      <c r="P170" s="11"/>
      <c r="Q170" s="189"/>
      <c r="R170" s="189"/>
      <c r="S170" s="206"/>
      <c r="T170" s="189"/>
      <c r="U170" s="189"/>
      <c r="V170" s="189"/>
      <c r="W170" s="189"/>
      <c r="X170" s="189"/>
      <c r="Y170" s="174"/>
      <c r="Z170" s="11"/>
      <c r="AA170" s="186"/>
      <c r="AB170" s="189"/>
      <c r="AC170" s="242"/>
      <c r="AD170" s="189"/>
      <c r="AE170" s="174"/>
      <c r="AF170" s="189"/>
      <c r="AG170" s="157"/>
      <c r="AH170" s="189"/>
      <c r="AI170" s="189"/>
      <c r="AJ170" s="189"/>
      <c r="AK170" s="189"/>
      <c r="AL170" s="189"/>
      <c r="AM170" s="189"/>
      <c r="AQ170" s="207"/>
      <c r="AR170" s="174"/>
      <c r="AS170" s="170"/>
      <c r="AT170" s="11"/>
      <c r="AU170" s="11"/>
      <c r="AV170" s="11"/>
      <c r="AW170" s="11"/>
      <c r="AX170" s="11"/>
      <c r="AY170" s="11"/>
    </row>
    <row r="171" spans="1:51" ht="21" customHeight="1">
      <c r="B171" s="350"/>
      <c r="C171" s="350"/>
      <c r="D171" s="609"/>
      <c r="E171" s="189"/>
      <c r="F171" s="1256"/>
      <c r="G171" s="189"/>
      <c r="H171" s="189"/>
      <c r="I171" s="189"/>
      <c r="J171" s="189"/>
      <c r="K171" s="148"/>
      <c r="L171" s="238"/>
      <c r="M171" s="189"/>
      <c r="O171" s="242"/>
      <c r="P171" s="11"/>
      <c r="Q171" s="189"/>
      <c r="R171" s="189"/>
      <c r="S171" s="189"/>
      <c r="T171" s="189"/>
      <c r="U171" s="189"/>
      <c r="V171" s="189"/>
      <c r="W171" s="189"/>
      <c r="X171" s="189"/>
      <c r="Y171" s="189"/>
      <c r="Z171" s="11"/>
      <c r="AA171" s="186"/>
      <c r="AB171" s="189"/>
      <c r="AC171" s="242"/>
      <c r="AD171" s="189"/>
      <c r="AE171" s="174"/>
      <c r="AF171" s="189"/>
      <c r="AG171" s="157"/>
      <c r="AH171" s="189"/>
      <c r="AI171" s="189"/>
      <c r="AJ171" s="189"/>
      <c r="AK171" s="189"/>
      <c r="AL171" s="189"/>
      <c r="AM171" s="189"/>
      <c r="AQ171" s="207"/>
      <c r="AR171" s="174"/>
      <c r="AS171" s="170"/>
      <c r="AT171" s="11"/>
      <c r="AU171" s="11"/>
      <c r="AV171" s="11"/>
      <c r="AW171" s="11"/>
      <c r="AX171" s="11"/>
      <c r="AY171" s="11"/>
    </row>
    <row r="172" spans="1:51" ht="18" customHeight="1">
      <c r="A172" s="11"/>
      <c r="B172" s="316"/>
      <c r="C172" s="205"/>
      <c r="D172" s="189"/>
      <c r="E172" s="189"/>
      <c r="F172" s="189"/>
      <c r="G172" s="189"/>
      <c r="H172" s="189"/>
      <c r="I172" s="189"/>
      <c r="J172" s="189"/>
      <c r="K172" s="148"/>
      <c r="L172" s="238"/>
      <c r="M172" s="189"/>
      <c r="O172" s="242"/>
      <c r="P172" s="11"/>
      <c r="Q172" s="189"/>
      <c r="R172" s="189"/>
      <c r="S172" s="189"/>
      <c r="T172" s="189"/>
      <c r="U172" s="189"/>
      <c r="V172" s="189"/>
      <c r="W172" s="189"/>
      <c r="X172" s="189"/>
      <c r="Y172" s="189"/>
      <c r="Z172" s="11"/>
      <c r="AA172" s="190"/>
      <c r="AB172" s="190"/>
      <c r="AC172" s="242"/>
      <c r="AD172" s="189"/>
      <c r="AE172" s="174"/>
      <c r="AF172" s="189"/>
      <c r="AG172" s="157"/>
      <c r="AH172" s="189"/>
      <c r="AI172" s="174"/>
      <c r="AJ172" s="189"/>
      <c r="AK172" s="189"/>
      <c r="AL172" s="189"/>
      <c r="AM172" s="189"/>
      <c r="AQ172" s="206"/>
      <c r="AR172" s="174"/>
      <c r="AS172" s="189"/>
      <c r="AT172" s="11"/>
      <c r="AU172" s="11"/>
      <c r="AV172" s="11"/>
      <c r="AW172" s="11"/>
      <c r="AX172" s="11"/>
      <c r="AY172" s="11"/>
    </row>
    <row r="173" spans="1:51" ht="14.25" customHeight="1">
      <c r="B173" s="206"/>
      <c r="C173" s="174"/>
      <c r="D173" s="170"/>
      <c r="E173" s="274"/>
      <c r="F173" s="189"/>
      <c r="G173" s="189"/>
      <c r="H173" s="189"/>
      <c r="I173" s="189"/>
      <c r="J173" s="189"/>
      <c r="K173" s="148"/>
      <c r="L173" s="238"/>
      <c r="M173" s="189"/>
      <c r="O173" s="242"/>
      <c r="P173" s="11"/>
      <c r="Q173" s="1270"/>
      <c r="R173" s="174"/>
      <c r="S173" s="189"/>
      <c r="T173" s="189"/>
      <c r="U173" s="189"/>
      <c r="V173" s="189"/>
      <c r="W173" s="189"/>
      <c r="X173" s="189"/>
      <c r="Y173" s="189"/>
      <c r="Z173" s="11"/>
      <c r="AA173" s="190"/>
      <c r="AB173" s="326"/>
      <c r="AC173" s="242"/>
      <c r="AD173" s="331"/>
      <c r="AE173" s="174"/>
      <c r="AF173" s="189"/>
      <c r="AG173" s="157"/>
      <c r="AH173" s="189"/>
      <c r="AI173" s="186"/>
      <c r="AJ173" s="189"/>
      <c r="AK173" s="189"/>
      <c r="AL173" s="189"/>
      <c r="AM173" s="189"/>
      <c r="AQ173" s="206"/>
      <c r="AR173" s="174"/>
      <c r="AS173" s="188"/>
      <c r="AT173" s="11"/>
      <c r="AU173" s="11"/>
      <c r="AV173" s="11"/>
      <c r="AW173" s="11"/>
      <c r="AX173" s="11"/>
      <c r="AY173" s="11"/>
    </row>
    <row r="174" spans="1:51">
      <c r="B174" s="206"/>
      <c r="C174" s="242"/>
      <c r="D174" s="170"/>
      <c r="E174" s="189"/>
      <c r="F174" s="189"/>
      <c r="G174" s="189"/>
      <c r="H174" s="189"/>
      <c r="I174" s="189"/>
      <c r="J174" s="189"/>
      <c r="K174" s="148"/>
      <c r="L174" s="238"/>
      <c r="M174" s="189"/>
      <c r="O174" s="242"/>
      <c r="P174" s="11"/>
      <c r="Q174" s="1271"/>
      <c r="R174" s="189"/>
      <c r="S174" s="303"/>
      <c r="T174" s="303"/>
      <c r="U174" s="1271"/>
      <c r="V174" s="189"/>
      <c r="W174" s="303"/>
      <c r="X174" s="303"/>
      <c r="Y174" s="1271"/>
      <c r="Z174" s="11"/>
      <c r="AA174" s="186"/>
      <c r="AB174" s="189"/>
      <c r="AC174" s="242"/>
      <c r="AD174" s="189"/>
      <c r="AE174" s="174"/>
      <c r="AF174" s="189"/>
      <c r="AG174" s="157"/>
      <c r="AH174" s="189"/>
      <c r="AI174" s="186"/>
      <c r="AJ174" s="189"/>
      <c r="AK174" s="189"/>
      <c r="AL174" s="189"/>
      <c r="AM174" s="189"/>
      <c r="AQ174" s="206"/>
      <c r="AR174" s="174"/>
      <c r="AS174" s="170"/>
      <c r="AT174" s="11"/>
      <c r="AU174" s="11"/>
      <c r="AV174" s="11"/>
      <c r="AW174" s="11"/>
      <c r="AX174" s="11"/>
      <c r="AY174" s="11"/>
    </row>
    <row r="175" spans="1:51" ht="15.75">
      <c r="B175" s="213"/>
      <c r="C175" s="189"/>
      <c r="D175" s="189"/>
      <c r="E175" s="189"/>
      <c r="F175" s="1269"/>
      <c r="G175" s="189"/>
      <c r="H175" s="189"/>
      <c r="I175" s="189"/>
      <c r="J175" s="189"/>
      <c r="K175" s="148"/>
      <c r="L175" s="238"/>
      <c r="M175" s="189"/>
      <c r="O175" s="242"/>
      <c r="P175" s="11"/>
      <c r="Q175" s="1251"/>
      <c r="R175" s="189"/>
      <c r="S175" s="242"/>
      <c r="T175" s="835"/>
      <c r="U175" s="1251"/>
      <c r="V175" s="189"/>
      <c r="W175" s="189"/>
      <c r="X175" s="189"/>
      <c r="Y175" s="189"/>
      <c r="Z175" s="11"/>
      <c r="AA175" s="190"/>
      <c r="AB175" s="190"/>
      <c r="AC175" s="174"/>
      <c r="AD175" s="189"/>
      <c r="AE175" s="174"/>
      <c r="AF175" s="189"/>
      <c r="AG175" s="158"/>
      <c r="AH175" s="189"/>
      <c r="AI175" s="186"/>
      <c r="AJ175" s="189"/>
      <c r="AK175" s="189"/>
      <c r="AL175" s="189"/>
      <c r="AM175" s="189"/>
      <c r="AQ175" s="206"/>
      <c r="AR175" s="174"/>
      <c r="AS175" s="170"/>
      <c r="AT175" s="11"/>
      <c r="AU175" s="11"/>
      <c r="AV175" s="11"/>
      <c r="AW175" s="11"/>
      <c r="AX175" s="11"/>
      <c r="AY175" s="11"/>
    </row>
    <row r="176" spans="1:51">
      <c r="B176" s="223"/>
      <c r="C176" s="174"/>
      <c r="D176" s="201"/>
      <c r="E176" s="324"/>
      <c r="F176" s="325"/>
      <c r="G176" s="319"/>
      <c r="H176" s="324"/>
      <c r="I176" s="325"/>
      <c r="J176" s="319"/>
      <c r="K176" s="148"/>
      <c r="L176" s="238"/>
      <c r="M176" s="189"/>
      <c r="O176" s="1269"/>
      <c r="P176" s="11"/>
      <c r="Q176" s="1272"/>
      <c r="R176" s="189"/>
      <c r="S176" s="242"/>
      <c r="T176" s="835"/>
      <c r="U176" s="1251"/>
      <c r="V176" s="189"/>
      <c r="W176" s="197"/>
      <c r="X176" s="835"/>
      <c r="Y176" s="1135"/>
      <c r="Z176" s="11"/>
      <c r="AA176" s="190"/>
      <c r="AB176" s="328"/>
      <c r="AC176" s="242"/>
      <c r="AD176" s="189"/>
      <c r="AE176" s="174"/>
      <c r="AF176" s="189"/>
      <c r="AG176" s="158"/>
      <c r="AH176" s="189"/>
      <c r="AI176" s="189"/>
      <c r="AJ176" s="189"/>
      <c r="AK176" s="189"/>
      <c r="AL176" s="189"/>
      <c r="AM176" s="189"/>
      <c r="AQ176" s="210"/>
      <c r="AR176" s="174"/>
      <c r="AS176" s="170"/>
      <c r="AT176" s="11"/>
      <c r="AU176" s="11"/>
      <c r="AV176" s="11"/>
      <c r="AW176" s="11"/>
      <c r="AX176" s="11"/>
      <c r="AY176" s="11"/>
    </row>
    <row r="177" spans="2:51">
      <c r="B177" s="210"/>
      <c r="C177" s="174"/>
      <c r="D177" s="170"/>
      <c r="E177" s="174"/>
      <c r="F177" s="170"/>
      <c r="G177" s="298"/>
      <c r="H177" s="197"/>
      <c r="I177" s="189"/>
      <c r="J177" s="189"/>
      <c r="K177" s="148"/>
      <c r="L177" s="238"/>
      <c r="M177" s="148"/>
      <c r="O177" s="189"/>
      <c r="P177" s="11"/>
      <c r="Q177" s="1251"/>
      <c r="R177" s="189"/>
      <c r="S177" s="242"/>
      <c r="T177" s="835"/>
      <c r="U177" s="1251"/>
      <c r="V177" s="189"/>
      <c r="W177" s="913"/>
      <c r="X177" s="835"/>
      <c r="Y177" s="1258"/>
      <c r="Z177" s="11"/>
      <c r="AA177" s="190"/>
      <c r="AB177" s="328"/>
      <c r="AC177" s="242"/>
      <c r="AD177" s="189"/>
      <c r="AE177" s="174"/>
      <c r="AF177" s="189"/>
      <c r="AG177" s="158"/>
      <c r="AH177" s="327"/>
      <c r="AI177" s="189"/>
      <c r="AJ177" s="189"/>
      <c r="AK177" s="189"/>
      <c r="AL177" s="189"/>
      <c r="AM177" s="189"/>
      <c r="AQ177" s="189"/>
      <c r="AR177" s="205"/>
      <c r="AS177" s="189"/>
      <c r="AT177" s="11"/>
      <c r="AU177" s="11"/>
      <c r="AV177" s="11"/>
      <c r="AW177" s="11"/>
      <c r="AX177" s="11"/>
      <c r="AY177" s="11"/>
    </row>
    <row r="178" spans="2:51" ht="15.75">
      <c r="B178" s="206"/>
      <c r="C178" s="174"/>
      <c r="D178" s="170"/>
      <c r="E178" s="174"/>
      <c r="F178" s="170"/>
      <c r="G178" s="298"/>
      <c r="H178" s="693"/>
      <c r="I178" s="201"/>
      <c r="J178" s="292"/>
      <c r="K178" s="148"/>
      <c r="L178" s="238"/>
      <c r="M178" s="148"/>
      <c r="O178" s="189"/>
      <c r="P178" s="11"/>
      <c r="Q178" s="1251"/>
      <c r="R178" s="189"/>
      <c r="S178" s="242"/>
      <c r="T178" s="1288"/>
      <c r="U178" s="1276"/>
      <c r="V178" s="189"/>
      <c r="W178" s="913"/>
      <c r="X178" s="835"/>
      <c r="Y178" s="1135"/>
      <c r="Z178" s="66"/>
      <c r="AA178" s="190"/>
      <c r="AB178" s="189"/>
      <c r="AC178" s="198"/>
      <c r="AD178" s="189"/>
      <c r="AE178" s="174"/>
      <c r="AF178" s="189"/>
      <c r="AG178" s="158"/>
      <c r="AH178" s="327"/>
      <c r="AI178" s="189"/>
      <c r="AJ178" s="189"/>
      <c r="AK178" s="189"/>
      <c r="AL178" s="189"/>
      <c r="AM178" s="189"/>
      <c r="AQ178" s="213"/>
      <c r="AR178" s="189"/>
      <c r="AS178" s="189"/>
      <c r="AT178" s="11"/>
      <c r="AU178" s="11"/>
      <c r="AV178" s="11"/>
      <c r="AW178" s="11"/>
      <c r="AX178" s="11"/>
      <c r="AY178" s="11"/>
    </row>
    <row r="179" spans="2:51">
      <c r="B179" s="206"/>
      <c r="C179" s="174"/>
      <c r="D179" s="170"/>
      <c r="E179" s="174"/>
      <c r="F179" s="170"/>
      <c r="G179" s="298"/>
      <c r="H179" s="174"/>
      <c r="I179" s="170"/>
      <c r="J179" s="298"/>
      <c r="K179" s="148"/>
      <c r="L179" s="238"/>
      <c r="M179" s="148"/>
      <c r="O179" s="189"/>
      <c r="P179" s="11"/>
      <c r="Q179" s="1253"/>
      <c r="R179" s="189"/>
      <c r="S179" s="174"/>
      <c r="T179" s="189"/>
      <c r="U179" s="1251"/>
      <c r="V179" s="189"/>
      <c r="W179" s="913"/>
      <c r="X179" s="1277"/>
      <c r="Y179" s="1264"/>
      <c r="Z179" s="11"/>
      <c r="AA179" s="190"/>
      <c r="AB179" s="189"/>
      <c r="AC179" s="242"/>
      <c r="AD179" s="189"/>
      <c r="AE179" s="174"/>
      <c r="AF179" s="189"/>
      <c r="AG179" s="158"/>
      <c r="AH179" s="189"/>
      <c r="AI179" s="189"/>
      <c r="AJ179" s="189"/>
      <c r="AK179" s="189"/>
      <c r="AL179" s="189"/>
      <c r="AM179" s="189"/>
      <c r="AQ179" s="189"/>
      <c r="AR179" s="205"/>
      <c r="AS179" s="189"/>
      <c r="AT179" s="11"/>
      <c r="AU179" s="11"/>
      <c r="AV179" s="11"/>
      <c r="AW179" s="11"/>
      <c r="AX179" s="11"/>
      <c r="AY179" s="11"/>
    </row>
    <row r="180" spans="2:51">
      <c r="B180" s="206"/>
      <c r="C180" s="174"/>
      <c r="D180" s="170"/>
      <c r="E180" s="174"/>
      <c r="F180" s="170"/>
      <c r="G180" s="298"/>
      <c r="H180" s="197"/>
      <c r="I180" s="188"/>
      <c r="J180" s="292"/>
      <c r="K180" s="148"/>
      <c r="L180" s="238"/>
      <c r="M180" s="148"/>
      <c r="O180" s="189"/>
      <c r="P180" s="11"/>
      <c r="Q180" s="1251"/>
      <c r="R180" s="189"/>
      <c r="S180" s="189"/>
      <c r="T180" s="189"/>
      <c r="U180" s="189"/>
      <c r="V180" s="189"/>
      <c r="W180" s="242"/>
      <c r="X180" s="1289"/>
      <c r="Y180" s="544"/>
      <c r="Z180" s="11"/>
      <c r="AA180" s="190"/>
      <c r="AB180" s="174"/>
      <c r="AC180" s="189"/>
      <c r="AD180" s="189"/>
      <c r="AE180" s="174"/>
      <c r="AF180" s="189"/>
      <c r="AG180" s="158"/>
      <c r="AH180" s="189"/>
      <c r="AI180" s="189"/>
      <c r="AJ180" s="189"/>
      <c r="AK180" s="189"/>
      <c r="AL180" s="189"/>
      <c r="AM180" s="189"/>
      <c r="AQ180" s="189"/>
      <c r="AR180" s="205"/>
      <c r="AS180" s="189"/>
      <c r="AT180" s="11"/>
      <c r="AU180" s="11"/>
      <c r="AV180" s="11"/>
      <c r="AW180" s="11"/>
      <c r="AX180" s="11"/>
      <c r="AY180" s="11"/>
    </row>
    <row r="181" spans="2:51">
      <c r="B181" s="207"/>
      <c r="C181" s="174"/>
      <c r="D181" s="170"/>
      <c r="E181" s="190"/>
      <c r="F181" s="193"/>
      <c r="G181" s="299"/>
      <c r="H181" s="197"/>
      <c r="I181" s="201"/>
      <c r="J181" s="292"/>
      <c r="K181" s="148"/>
      <c r="L181" s="238"/>
      <c r="M181" s="148"/>
      <c r="O181" s="189"/>
      <c r="P181" s="11"/>
      <c r="Q181" s="1251"/>
      <c r="R181" s="189"/>
      <c r="S181" s="189"/>
      <c r="T181" s="189"/>
      <c r="U181" s="189"/>
      <c r="V181" s="189"/>
      <c r="W181" s="189"/>
      <c r="X181" s="189"/>
      <c r="Y181" s="189"/>
      <c r="Z181" s="11"/>
      <c r="AA181" s="190"/>
      <c r="AB181" s="307"/>
      <c r="AC181" s="242"/>
      <c r="AD181" s="1155"/>
      <c r="AE181" s="242"/>
      <c r="AF181" s="189"/>
      <c r="AG181" s="158"/>
      <c r="AH181" s="189"/>
      <c r="AI181" s="189"/>
      <c r="AJ181" s="189"/>
      <c r="AK181" s="189"/>
      <c r="AL181" s="189"/>
      <c r="AM181" s="189"/>
      <c r="AQ181" s="189"/>
      <c r="AR181" s="205"/>
      <c r="AS181" s="189"/>
      <c r="AT181" s="11"/>
      <c r="AU181" s="11"/>
      <c r="AV181" s="11"/>
      <c r="AW181" s="11"/>
      <c r="AX181" s="11"/>
      <c r="AY181" s="11"/>
    </row>
    <row r="182" spans="2:51">
      <c r="B182" s="207"/>
      <c r="C182" s="174"/>
      <c r="D182" s="170"/>
      <c r="E182" s="190"/>
      <c r="F182" s="191"/>
      <c r="G182" s="322"/>
      <c r="H182" s="197"/>
      <c r="I182" s="201"/>
      <c r="J182" s="292"/>
      <c r="K182" s="148"/>
      <c r="L182" s="238"/>
      <c r="M182" s="148"/>
      <c r="O182" s="189"/>
      <c r="P182" s="11"/>
      <c r="Q182" s="1251"/>
      <c r="R182" s="189"/>
      <c r="S182" s="189"/>
      <c r="T182" s="189"/>
      <c r="U182" s="189"/>
      <c r="V182" s="189"/>
      <c r="W182" s="174"/>
      <c r="X182" s="1114"/>
      <c r="Y182" s="1253"/>
      <c r="Z182" s="11"/>
      <c r="AA182" s="190"/>
      <c r="AB182" s="189"/>
      <c r="AC182" s="242"/>
      <c r="AD182" s="189"/>
      <c r="AE182" s="242"/>
      <c r="AF182" s="189"/>
      <c r="AG182" s="158"/>
      <c r="AH182" s="331"/>
      <c r="AI182" s="189"/>
      <c r="AJ182" s="189"/>
      <c r="AK182" s="189"/>
      <c r="AL182" s="189"/>
      <c r="AM182" s="189"/>
      <c r="AQ182" s="189"/>
      <c r="AR182" s="205"/>
      <c r="AS182" s="189"/>
      <c r="AT182" s="11"/>
      <c r="AU182" s="11"/>
      <c r="AV182" s="11"/>
      <c r="AW182" s="11"/>
      <c r="AX182" s="11"/>
      <c r="AY182" s="11"/>
    </row>
    <row r="183" spans="2:51">
      <c r="B183" s="349"/>
      <c r="C183" s="174"/>
      <c r="D183" s="170"/>
      <c r="E183" s="174"/>
      <c r="F183" s="170"/>
      <c r="G183" s="298"/>
      <c r="H183" s="189"/>
      <c r="I183" s="189"/>
      <c r="J183" s="189"/>
      <c r="K183" s="148"/>
      <c r="L183" s="238"/>
      <c r="M183" s="148"/>
      <c r="O183" s="189"/>
      <c r="P183" s="11"/>
      <c r="Q183" s="1251"/>
      <c r="R183" s="189"/>
      <c r="S183" s="189"/>
      <c r="T183" s="189"/>
      <c r="U183" s="189"/>
      <c r="V183" s="189"/>
      <c r="W183" s="189"/>
      <c r="X183" s="189"/>
      <c r="Y183" s="189"/>
      <c r="Z183" s="11"/>
      <c r="AA183" s="190"/>
      <c r="AB183" s="174"/>
      <c r="AC183" s="242"/>
      <c r="AD183" s="189"/>
      <c r="AE183" s="242"/>
      <c r="AF183" s="189"/>
      <c r="AG183" s="1026"/>
      <c r="AH183" s="189"/>
      <c r="AI183" s="189"/>
      <c r="AJ183" s="189"/>
      <c r="AK183" s="189"/>
      <c r="AL183" s="189"/>
      <c r="AM183" s="189"/>
      <c r="AQ183" s="189"/>
      <c r="AR183" s="205"/>
      <c r="AS183" s="189"/>
      <c r="AT183" s="11"/>
      <c r="AU183" s="11"/>
      <c r="AV183" s="11"/>
      <c r="AW183" s="11"/>
      <c r="AX183" s="11"/>
      <c r="AY183" s="11"/>
    </row>
    <row r="184" spans="2:51">
      <c r="B184" s="189"/>
      <c r="C184" s="205"/>
      <c r="D184" s="189"/>
      <c r="E184" s="174"/>
      <c r="F184" s="170"/>
      <c r="G184" s="254"/>
      <c r="H184" s="189"/>
      <c r="I184" s="189"/>
      <c r="J184" s="189"/>
      <c r="K184" s="148"/>
      <c r="L184" s="238"/>
      <c r="M184" s="148"/>
      <c r="O184" s="189"/>
      <c r="P184" s="11"/>
      <c r="Q184" s="1274"/>
      <c r="R184" s="189"/>
      <c r="S184" s="189"/>
      <c r="T184" s="189"/>
      <c r="U184" s="189"/>
      <c r="V184" s="189"/>
      <c r="W184" s="189"/>
      <c r="X184" s="189"/>
      <c r="Y184" s="189"/>
      <c r="Z184" s="11"/>
      <c r="AA184" s="307"/>
      <c r="AB184" s="186"/>
      <c r="AC184" s="174"/>
      <c r="AD184" s="189"/>
      <c r="AE184" s="242"/>
      <c r="AF184" s="189"/>
      <c r="AG184" s="158"/>
      <c r="AH184" s="189"/>
      <c r="AI184" s="189"/>
      <c r="AJ184" s="189"/>
      <c r="AK184" s="189"/>
      <c r="AL184" s="189"/>
      <c r="AM184" s="189"/>
      <c r="AQ184" s="189"/>
      <c r="AR184" s="205"/>
      <c r="AS184" s="189"/>
      <c r="AT184" s="11"/>
      <c r="AU184" s="11"/>
      <c r="AV184" s="11"/>
      <c r="AW184" s="11"/>
      <c r="AX184" s="11"/>
      <c r="AY184" s="11"/>
    </row>
    <row r="185" spans="2:51" ht="13.5" customHeight="1">
      <c r="B185" s="189"/>
      <c r="C185" s="205"/>
      <c r="D185" s="189"/>
      <c r="E185" s="288"/>
      <c r="F185" s="186"/>
      <c r="G185" s="189"/>
      <c r="H185" s="297"/>
      <c r="I185" s="189"/>
      <c r="J185" s="189"/>
      <c r="K185" s="148"/>
      <c r="L185" s="238"/>
      <c r="M185" s="148"/>
      <c r="O185" s="189"/>
      <c r="P185" s="11"/>
      <c r="Q185" s="1251"/>
      <c r="R185" s="189"/>
      <c r="S185" s="189"/>
      <c r="T185" s="189"/>
      <c r="U185" s="189"/>
      <c r="V185" s="189"/>
      <c r="W185" s="189"/>
      <c r="X185" s="189"/>
      <c r="Y185" s="189"/>
      <c r="Z185" s="11"/>
      <c r="AA185" s="174"/>
      <c r="AB185" s="174"/>
      <c r="AC185" s="189"/>
      <c r="AD185" s="189"/>
      <c r="AE185" s="242"/>
      <c r="AF185" s="189"/>
      <c r="AG185" s="797"/>
      <c r="AH185" s="189"/>
      <c r="AI185" s="188"/>
      <c r="AJ185" s="189"/>
      <c r="AK185" s="189"/>
      <c r="AL185" s="189"/>
      <c r="AM185" s="189"/>
      <c r="AQ185" s="189"/>
      <c r="AR185" s="205"/>
      <c r="AS185" s="189"/>
      <c r="AT185" s="11"/>
      <c r="AU185" s="11"/>
      <c r="AV185" s="11"/>
      <c r="AW185" s="11"/>
      <c r="AX185" s="11"/>
      <c r="AY185" s="11"/>
    </row>
    <row r="186" spans="2:51" ht="15.75" customHeight="1">
      <c r="B186" s="189"/>
      <c r="C186" s="205"/>
      <c r="D186" s="189"/>
      <c r="E186" s="324"/>
      <c r="F186" s="325"/>
      <c r="G186" s="319"/>
      <c r="H186" s="324"/>
      <c r="I186" s="325"/>
      <c r="J186" s="319"/>
      <c r="K186" s="148"/>
      <c r="L186" s="238"/>
      <c r="M186" s="148"/>
      <c r="O186" s="189"/>
      <c r="P186" s="11"/>
      <c r="Q186" s="1251"/>
      <c r="R186" s="189"/>
      <c r="S186" s="189"/>
      <c r="T186" s="189"/>
      <c r="U186" s="189"/>
      <c r="V186" s="189"/>
      <c r="W186" s="189"/>
      <c r="X186" s="189"/>
      <c r="Y186" s="189"/>
      <c r="Z186" s="11"/>
      <c r="AA186" s="174"/>
      <c r="AB186" s="189"/>
      <c r="AC186" s="174"/>
      <c r="AD186" s="189"/>
      <c r="AE186" s="174"/>
      <c r="AF186" s="174"/>
      <c r="AG186" s="797"/>
      <c r="AH186" s="189"/>
      <c r="AI186" s="206"/>
      <c r="AJ186" s="189"/>
      <c r="AK186" s="189"/>
      <c r="AL186" s="189"/>
      <c r="AM186" s="189"/>
      <c r="AQ186" s="189"/>
      <c r="AR186" s="205"/>
      <c r="AS186" s="189"/>
      <c r="AT186" s="11"/>
      <c r="AU186" s="11"/>
      <c r="AV186" s="11"/>
      <c r="AW186" s="11"/>
      <c r="AX186" s="11"/>
      <c r="AY186" s="11"/>
    </row>
    <row r="187" spans="2:51">
      <c r="B187" s="189"/>
      <c r="C187" s="205"/>
      <c r="D187" s="189"/>
      <c r="E187" s="186"/>
      <c r="F187" s="696"/>
      <c r="G187" s="849"/>
      <c r="H187" s="186"/>
      <c r="I187" s="170"/>
      <c r="J187" s="287"/>
      <c r="K187" s="148"/>
      <c r="L187" s="238"/>
      <c r="M187" s="148"/>
      <c r="O187" s="189"/>
      <c r="P187" s="835"/>
      <c r="Q187" s="1251"/>
      <c r="R187" s="189"/>
      <c r="S187" s="189"/>
      <c r="T187" s="189"/>
      <c r="U187" s="189"/>
      <c r="V187" s="189"/>
      <c r="W187" s="189"/>
      <c r="X187" s="189"/>
      <c r="Y187" s="189"/>
      <c r="Z187" s="11"/>
      <c r="AA187" s="189"/>
      <c r="AB187" s="189"/>
      <c r="AC187" s="189"/>
      <c r="AD187" s="189"/>
      <c r="AE187" s="189"/>
      <c r="AF187" s="189"/>
      <c r="AG187" s="797"/>
      <c r="AH187" s="189"/>
      <c r="AI187" s="189"/>
      <c r="AJ187" s="189"/>
      <c r="AK187" s="189"/>
      <c r="AL187" s="189"/>
      <c r="AM187" s="189"/>
      <c r="AQ187" s="189"/>
      <c r="AR187" s="205"/>
      <c r="AS187" s="189"/>
      <c r="AT187" s="11"/>
      <c r="AU187" s="11"/>
      <c r="AV187" s="11"/>
      <c r="AW187" s="11"/>
      <c r="AX187" s="11"/>
      <c r="AY187" s="11"/>
    </row>
    <row r="188" spans="2:51">
      <c r="B188" s="189"/>
      <c r="C188" s="205"/>
      <c r="D188" s="189"/>
      <c r="E188" s="189"/>
      <c r="F188" s="189"/>
      <c r="G188" s="189"/>
      <c r="H188" s="174"/>
      <c r="I188" s="170"/>
      <c r="J188" s="287"/>
      <c r="K188" s="148"/>
      <c r="L188" s="238"/>
      <c r="M188" s="148"/>
      <c r="O188" s="189"/>
      <c r="P188" s="835"/>
      <c r="Q188" s="1251"/>
      <c r="R188" s="189"/>
      <c r="S188" s="189"/>
      <c r="T188" s="189"/>
      <c r="U188" s="189"/>
      <c r="V188" s="189"/>
      <c r="W188" s="189"/>
      <c r="X188" s="189"/>
      <c r="Y188" s="189"/>
      <c r="Z188" s="11"/>
      <c r="AA188" s="189"/>
      <c r="AB188" s="189"/>
      <c r="AC188" s="189"/>
      <c r="AD188" s="189"/>
      <c r="AE188" s="189"/>
      <c r="AF188" s="189"/>
      <c r="AG188" s="797"/>
      <c r="AH188" s="189"/>
      <c r="AI188" s="189"/>
      <c r="AJ188" s="189"/>
      <c r="AK188" s="189"/>
      <c r="AL188" s="189"/>
      <c r="AM188" s="189"/>
      <c r="AQ188" s="189"/>
      <c r="AR188" s="205"/>
      <c r="AS188" s="189"/>
      <c r="AT188" s="11"/>
      <c r="AU188" s="11"/>
      <c r="AV188" s="11"/>
      <c r="AW188" s="11"/>
      <c r="AX188" s="11"/>
      <c r="AY188" s="11"/>
    </row>
    <row r="189" spans="2:51">
      <c r="B189" s="189"/>
      <c r="C189" s="205"/>
      <c r="D189" s="189"/>
      <c r="E189" s="189"/>
      <c r="F189" s="189"/>
      <c r="G189" s="189"/>
      <c r="H189" s="186"/>
      <c r="I189" s="170"/>
      <c r="J189" s="287"/>
      <c r="K189" s="148"/>
      <c r="L189" s="238"/>
      <c r="M189" s="148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1"/>
      <c r="AA189" s="189"/>
      <c r="AB189" s="189"/>
      <c r="AC189" s="189"/>
      <c r="AD189" s="189"/>
      <c r="AE189" s="189"/>
      <c r="AF189" s="189"/>
      <c r="AG189" s="797"/>
      <c r="AH189" s="189"/>
      <c r="AI189" s="189"/>
      <c r="AJ189" s="189"/>
      <c r="AK189" s="189"/>
      <c r="AL189" s="189"/>
      <c r="AM189" s="189"/>
      <c r="AQ189" s="189"/>
      <c r="AR189" s="205"/>
      <c r="AS189" s="189"/>
      <c r="AT189" s="11"/>
      <c r="AU189" s="11"/>
      <c r="AV189" s="11"/>
      <c r="AW189" s="11"/>
      <c r="AX189" s="11"/>
      <c r="AY189" s="11"/>
    </row>
    <row r="190" spans="2:51">
      <c r="B190" s="189"/>
      <c r="C190" s="205"/>
      <c r="D190" s="189"/>
      <c r="E190" s="189"/>
      <c r="F190" s="189"/>
      <c r="G190" s="189"/>
      <c r="H190" s="186"/>
      <c r="I190" s="170"/>
      <c r="J190" s="287"/>
      <c r="K190" s="148"/>
      <c r="L190" s="238"/>
      <c r="M190" s="148"/>
      <c r="O190" s="189"/>
      <c r="P190" s="189"/>
      <c r="Q190" s="189"/>
      <c r="R190" s="189"/>
      <c r="S190" s="189"/>
      <c r="T190" s="189"/>
      <c r="U190" s="189"/>
      <c r="V190" s="189"/>
      <c r="W190" s="206"/>
      <c r="X190" s="197"/>
      <c r="Y190" s="197"/>
      <c r="Z190" s="11"/>
      <c r="AG190" s="6"/>
      <c r="AI190" s="148"/>
      <c r="AQ190" s="189"/>
      <c r="AR190" s="205"/>
      <c r="AS190" s="189"/>
      <c r="AT190" s="11"/>
      <c r="AU190" s="11"/>
      <c r="AV190" s="11"/>
      <c r="AW190" s="11"/>
      <c r="AX190" s="11"/>
      <c r="AY190" s="11"/>
    </row>
    <row r="191" spans="2:51">
      <c r="B191" s="189"/>
      <c r="C191" s="205"/>
      <c r="D191" s="189"/>
      <c r="E191" s="189"/>
      <c r="F191" s="189"/>
      <c r="G191" s="189"/>
      <c r="H191" s="186"/>
      <c r="I191" s="170"/>
      <c r="J191" s="287"/>
      <c r="K191" s="148"/>
      <c r="L191" s="238"/>
      <c r="M191" s="148"/>
      <c r="O191" s="174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1"/>
      <c r="AG191" s="6"/>
      <c r="AI191" s="148"/>
      <c r="AQ191" s="11"/>
      <c r="AR191" s="11"/>
      <c r="AS191" s="11"/>
      <c r="AT191" s="11"/>
      <c r="AU191" s="11"/>
      <c r="AV191" s="11"/>
      <c r="AW191" s="11"/>
      <c r="AX191" s="11"/>
      <c r="AY191" s="11"/>
    </row>
    <row r="192" spans="2:51">
      <c r="B192" s="189"/>
      <c r="C192" s="205"/>
      <c r="D192" s="189"/>
      <c r="E192" s="189"/>
      <c r="F192" s="189"/>
      <c r="G192" s="189"/>
      <c r="H192" s="186"/>
      <c r="I192" s="206"/>
      <c r="J192" s="333"/>
      <c r="K192" s="148"/>
      <c r="L192" s="238"/>
      <c r="M192" s="148"/>
      <c r="O192" s="174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1"/>
      <c r="AG192" s="6"/>
      <c r="AI192" s="148"/>
      <c r="AQ192" s="11"/>
      <c r="AR192" s="11"/>
      <c r="AS192" s="11"/>
      <c r="AT192" s="11"/>
      <c r="AU192" s="11"/>
      <c r="AV192" s="11"/>
      <c r="AW192" s="11"/>
      <c r="AX192" s="11"/>
      <c r="AY192" s="11"/>
    </row>
    <row r="193" spans="1:51">
      <c r="B193" s="189"/>
      <c r="C193" s="205"/>
      <c r="D193" s="189"/>
      <c r="E193" s="189"/>
      <c r="F193" s="189"/>
      <c r="G193" s="189"/>
      <c r="H193" s="189"/>
      <c r="I193" s="189"/>
      <c r="J193" s="189"/>
      <c r="K193" s="148"/>
      <c r="L193" s="238"/>
      <c r="M193" s="148"/>
      <c r="O193" s="186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1"/>
      <c r="AG193" s="6"/>
      <c r="AI193" s="148"/>
      <c r="AQ193" s="11"/>
      <c r="AR193" s="11"/>
      <c r="AS193" s="11"/>
      <c r="AT193" s="11"/>
      <c r="AU193" s="11"/>
      <c r="AV193" s="11"/>
      <c r="AW193" s="11"/>
      <c r="AX193" s="11"/>
      <c r="AY193" s="11"/>
    </row>
    <row r="194" spans="1:51">
      <c r="B194" s="189"/>
      <c r="C194" s="205"/>
      <c r="D194" s="189"/>
      <c r="E194" s="189"/>
      <c r="F194" s="189"/>
      <c r="G194" s="189"/>
      <c r="H194" s="189"/>
      <c r="I194" s="189"/>
      <c r="J194" s="189"/>
      <c r="K194" s="148"/>
      <c r="L194" s="238"/>
      <c r="M194" s="148"/>
      <c r="O194" s="174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1"/>
      <c r="AG194" s="6"/>
      <c r="AI194" s="148"/>
      <c r="AQ194" s="11"/>
      <c r="AR194" s="11"/>
      <c r="AS194" s="11"/>
      <c r="AT194" s="11"/>
      <c r="AU194" s="11"/>
      <c r="AV194" s="11"/>
      <c r="AW194" s="11"/>
      <c r="AX194" s="11"/>
      <c r="AY194" s="11"/>
    </row>
    <row r="195" spans="1:51">
      <c r="B195" s="189"/>
      <c r="C195" s="205"/>
      <c r="D195" s="189"/>
      <c r="E195" s="189"/>
      <c r="F195" s="189"/>
      <c r="G195" s="189"/>
      <c r="H195" s="189"/>
      <c r="I195" s="189"/>
      <c r="J195" s="189"/>
      <c r="K195" s="148"/>
      <c r="L195" s="238"/>
      <c r="M195" s="148"/>
      <c r="O195" s="331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1"/>
      <c r="AG195" s="6"/>
      <c r="AI195" s="148"/>
      <c r="AQ195" s="11"/>
      <c r="AR195" s="11"/>
      <c r="AS195" s="11"/>
      <c r="AT195" s="11"/>
      <c r="AU195" s="11"/>
      <c r="AV195" s="11"/>
      <c r="AW195" s="11"/>
      <c r="AX195" s="11"/>
      <c r="AY195" s="11"/>
    </row>
    <row r="196" spans="1:51">
      <c r="B196" s="189"/>
      <c r="C196" s="205"/>
      <c r="D196" s="189"/>
      <c r="E196" s="189"/>
      <c r="F196" s="189"/>
      <c r="G196" s="189"/>
      <c r="H196" s="189"/>
      <c r="I196" s="189"/>
      <c r="J196" s="189"/>
      <c r="K196" s="148"/>
      <c r="L196" s="238"/>
      <c r="M196" s="148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1"/>
      <c r="AG196" s="6"/>
      <c r="AI196" s="148"/>
      <c r="AQ196" s="11"/>
      <c r="AR196" s="11"/>
      <c r="AS196" s="11"/>
      <c r="AT196" s="11"/>
      <c r="AU196" s="11"/>
      <c r="AV196" s="11"/>
      <c r="AW196" s="11"/>
      <c r="AX196" s="11"/>
      <c r="AY196" s="11"/>
    </row>
    <row r="197" spans="1:51">
      <c r="B197" s="189"/>
      <c r="C197" s="205"/>
      <c r="D197" s="189"/>
      <c r="E197" s="189"/>
      <c r="F197" s="189"/>
      <c r="G197" s="189"/>
      <c r="H197" s="189"/>
      <c r="I197" s="189"/>
      <c r="J197" s="189"/>
      <c r="K197" s="148"/>
      <c r="L197" s="238"/>
      <c r="M197" s="148"/>
      <c r="O197" s="280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1"/>
      <c r="AG197" s="6"/>
      <c r="AI197" s="148"/>
      <c r="AQ197" s="11"/>
      <c r="AR197" s="11"/>
      <c r="AS197" s="11"/>
      <c r="AT197" s="11"/>
      <c r="AU197" s="11"/>
      <c r="AV197" s="11"/>
      <c r="AW197" s="11"/>
      <c r="AX197" s="11"/>
      <c r="AY197" s="11"/>
    </row>
    <row r="198" spans="1:51" ht="15.75">
      <c r="B198" s="316"/>
      <c r="C198" s="205"/>
      <c r="D198" s="189"/>
      <c r="E198" s="189"/>
      <c r="F198" s="189"/>
      <c r="G198" s="189"/>
      <c r="H198" s="189"/>
      <c r="I198" s="189"/>
      <c r="J198" s="189"/>
      <c r="K198" s="148"/>
      <c r="L198" s="238"/>
      <c r="M198" s="148"/>
      <c r="O198" s="189"/>
      <c r="P198" s="1270"/>
      <c r="Q198" s="1270"/>
      <c r="R198" s="174"/>
      <c r="S198" s="189"/>
      <c r="T198" s="189"/>
      <c r="U198" s="189"/>
      <c r="V198" s="189"/>
      <c r="W198" s="189"/>
      <c r="X198" s="189"/>
      <c r="Y198" s="189"/>
      <c r="Z198" s="11"/>
      <c r="AG198" s="6"/>
      <c r="AI198" s="148"/>
      <c r="AQ198" s="11"/>
      <c r="AR198" s="11"/>
      <c r="AS198" s="11"/>
      <c r="AT198" s="11"/>
      <c r="AU198" s="11"/>
      <c r="AV198" s="11"/>
      <c r="AW198" s="11"/>
      <c r="AX198" s="11"/>
      <c r="AY198" s="11"/>
    </row>
    <row r="199" spans="1:51">
      <c r="B199" s="206"/>
      <c r="C199" s="174"/>
      <c r="D199" s="170"/>
      <c r="E199" s="274"/>
      <c r="F199" s="189"/>
      <c r="G199" s="189"/>
      <c r="H199" s="189"/>
      <c r="I199" s="189"/>
      <c r="J199" s="189"/>
      <c r="K199" s="148"/>
      <c r="L199" s="238"/>
      <c r="M199" s="148"/>
      <c r="O199" s="189"/>
      <c r="P199" s="303"/>
      <c r="Q199" s="1271"/>
      <c r="R199" s="189"/>
      <c r="S199" s="303"/>
      <c r="T199" s="303"/>
      <c r="U199" s="1271"/>
      <c r="V199" s="189"/>
      <c r="W199" s="303"/>
      <c r="X199" s="303"/>
      <c r="Y199" s="1271"/>
      <c r="Z199" s="11"/>
      <c r="AG199" s="6"/>
      <c r="AI199" s="148"/>
      <c r="AQ199" s="11"/>
      <c r="AR199" s="11"/>
      <c r="AS199" s="11"/>
      <c r="AT199" s="11"/>
      <c r="AU199" s="11"/>
      <c r="AV199" s="11"/>
      <c r="AW199" s="11"/>
      <c r="AX199" s="11"/>
      <c r="AY199" s="11"/>
    </row>
    <row r="200" spans="1:51">
      <c r="B200" s="206"/>
      <c r="C200" s="242"/>
      <c r="D200" s="170"/>
      <c r="E200" s="189"/>
      <c r="F200" s="189"/>
      <c r="G200" s="189"/>
      <c r="H200" s="189"/>
      <c r="I200" s="189"/>
      <c r="J200" s="189"/>
      <c r="K200" s="148"/>
      <c r="L200" s="238"/>
      <c r="M200" s="148"/>
      <c r="O200" s="190"/>
      <c r="P200" s="835"/>
      <c r="Q200" s="1251"/>
      <c r="R200" s="189"/>
      <c r="S200" s="242"/>
      <c r="T200" s="835"/>
      <c r="U200" s="189"/>
      <c r="V200" s="189"/>
      <c r="W200" s="189"/>
      <c r="X200" s="189"/>
      <c r="Y200" s="189"/>
      <c r="Z200" s="11"/>
      <c r="AA200" s="1154"/>
      <c r="AB200" s="189"/>
      <c r="AC200" s="189"/>
      <c r="AD200" s="189"/>
      <c r="AE200" s="174"/>
      <c r="AF200" s="174"/>
      <c r="AG200" s="158"/>
      <c r="AH200" s="174"/>
      <c r="AI200" s="189"/>
      <c r="AJ200" s="189"/>
      <c r="AQ200" s="11"/>
      <c r="AR200" s="11"/>
      <c r="AS200" s="11"/>
      <c r="AT200" s="11"/>
      <c r="AU200" s="11"/>
      <c r="AV200" s="11"/>
      <c r="AW200" s="11"/>
      <c r="AX200" s="11"/>
      <c r="AY200" s="11"/>
    </row>
    <row r="201" spans="1:51" ht="15.75">
      <c r="B201" s="214"/>
      <c r="C201" s="174"/>
      <c r="D201" s="170"/>
      <c r="E201" s="288"/>
      <c r="F201" s="186"/>
      <c r="G201" s="189"/>
      <c r="H201" s="332"/>
      <c r="I201" s="189"/>
      <c r="J201" s="189"/>
      <c r="K201" s="148"/>
      <c r="L201" s="238"/>
      <c r="M201" s="148"/>
      <c r="O201" s="328"/>
      <c r="P201" s="835"/>
      <c r="Q201" s="1272"/>
      <c r="R201" s="189"/>
      <c r="S201" s="189"/>
      <c r="T201" s="189"/>
      <c r="U201" s="189"/>
      <c r="V201" s="189"/>
      <c r="W201" s="197"/>
      <c r="X201" s="835"/>
      <c r="Y201" s="1135"/>
      <c r="Z201" s="11"/>
      <c r="AA201" s="280"/>
      <c r="AB201" s="280"/>
      <c r="AC201" s="189"/>
      <c r="AD201" s="314"/>
      <c r="AE201" s="315"/>
      <c r="AF201" s="189"/>
      <c r="AG201" s="158"/>
      <c r="AH201" s="189"/>
      <c r="AI201" s="189"/>
      <c r="AJ201" s="189"/>
      <c r="AQ201" s="11"/>
      <c r="AR201" s="11"/>
      <c r="AS201" s="11"/>
      <c r="AT201" s="11"/>
      <c r="AU201" s="11"/>
      <c r="AV201" s="11"/>
      <c r="AW201" s="11"/>
      <c r="AX201" s="11"/>
      <c r="AY201" s="11"/>
    </row>
    <row r="202" spans="1:51">
      <c r="B202" s="223"/>
      <c r="C202" s="174"/>
      <c r="D202" s="809"/>
      <c r="E202" s="421"/>
      <c r="F202" s="325"/>
      <c r="G202" s="319"/>
      <c r="H202" s="324"/>
      <c r="I202" s="325"/>
      <c r="J202" s="319"/>
      <c r="K202" s="148"/>
      <c r="L202" s="238"/>
      <c r="M202" s="148"/>
      <c r="O202" s="190"/>
      <c r="P202" s="835"/>
      <c r="Q202" s="1251"/>
      <c r="R202" s="189"/>
      <c r="S202" s="242"/>
      <c r="T202" s="835"/>
      <c r="U202" s="189"/>
      <c r="V202" s="189"/>
      <c r="W202" s="913"/>
      <c r="X202" s="835"/>
      <c r="Y202" s="1135"/>
      <c r="Z202" s="11"/>
      <c r="AA202" s="186"/>
      <c r="AB202" s="189"/>
      <c r="AC202" s="242"/>
      <c r="AD202" s="189"/>
      <c r="AE202" s="242"/>
      <c r="AF202" s="189"/>
      <c r="AG202" s="157"/>
      <c r="AH202" s="189"/>
      <c r="AI202" s="189"/>
      <c r="AJ202" s="189"/>
      <c r="AQ202" s="11"/>
      <c r="AR202" s="11"/>
      <c r="AS202" s="11"/>
      <c r="AT202" s="11"/>
      <c r="AU202" s="11"/>
      <c r="AV202" s="11"/>
      <c r="AW202" s="11"/>
      <c r="AX202" s="11"/>
      <c r="AY202" s="11"/>
    </row>
    <row r="203" spans="1:51">
      <c r="A203" s="11"/>
      <c r="B203" s="218"/>
      <c r="C203" s="174"/>
      <c r="D203" s="170"/>
      <c r="E203" s="174"/>
      <c r="F203" s="201"/>
      <c r="G203" s="292"/>
      <c r="H203" s="186"/>
      <c r="I203" s="189"/>
      <c r="J203" s="189"/>
      <c r="K203" s="148"/>
      <c r="L203" s="238"/>
      <c r="M203" s="148"/>
      <c r="O203" s="190"/>
      <c r="P203" s="1277"/>
      <c r="Q203" s="1253"/>
      <c r="R203" s="189"/>
      <c r="S203" s="189"/>
      <c r="T203" s="189"/>
      <c r="U203" s="189"/>
      <c r="V203" s="189"/>
      <c r="W203" s="913"/>
      <c r="X203" s="835"/>
      <c r="Y203" s="1135"/>
      <c r="Z203" s="11"/>
      <c r="AA203" s="186"/>
      <c r="AB203" s="189"/>
      <c r="AC203" s="242"/>
      <c r="AD203" s="189"/>
      <c r="AE203" s="242"/>
      <c r="AF203" s="189"/>
      <c r="AG203" s="157"/>
      <c r="AH203" s="189"/>
      <c r="AI203" s="189"/>
      <c r="AJ203" s="189"/>
      <c r="AQ203" s="11"/>
      <c r="AR203" s="11"/>
      <c r="AS203" s="11"/>
      <c r="AT203" s="11"/>
      <c r="AU203" s="11"/>
      <c r="AV203" s="11"/>
      <c r="AW203" s="11"/>
      <c r="AX203" s="11"/>
      <c r="AY203" s="11"/>
    </row>
    <row r="204" spans="1:51">
      <c r="B204" s="206"/>
      <c r="C204" s="174"/>
      <c r="D204" s="170"/>
      <c r="E204" s="174"/>
      <c r="F204" s="201"/>
      <c r="G204" s="292"/>
      <c r="H204" s="186"/>
      <c r="I204" s="188"/>
      <c r="J204" s="254"/>
      <c r="K204" s="148"/>
      <c r="L204" s="238"/>
      <c r="M204" s="148"/>
      <c r="O204" s="335"/>
      <c r="P204" s="835"/>
      <c r="Q204" s="1251"/>
      <c r="R204" s="189"/>
      <c r="S204" s="174"/>
      <c r="T204" s="174"/>
      <c r="U204" s="189"/>
      <c r="V204" s="189"/>
      <c r="W204" s="242"/>
      <c r="X204" s="1275"/>
      <c r="Y204" s="1282"/>
      <c r="Z204" s="11"/>
      <c r="AA204" s="190"/>
      <c r="AB204" s="190"/>
      <c r="AC204" s="242"/>
      <c r="AD204" s="189"/>
      <c r="AE204" s="242"/>
      <c r="AF204" s="189"/>
      <c r="AG204" s="157"/>
      <c r="AH204" s="285"/>
      <c r="AI204" s="189"/>
      <c r="AJ204" s="189"/>
      <c r="AQ204" s="11"/>
      <c r="AR204" s="11"/>
      <c r="AS204" s="11"/>
      <c r="AT204" s="11"/>
      <c r="AU204" s="11"/>
      <c r="AV204" s="11"/>
      <c r="AW204" s="11"/>
      <c r="AX204" s="11"/>
      <c r="AY204" s="11"/>
    </row>
    <row r="205" spans="1:51">
      <c r="B205" s="384"/>
      <c r="C205" s="174"/>
      <c r="D205" s="170"/>
      <c r="E205" s="174"/>
      <c r="F205" s="201"/>
      <c r="G205" s="292"/>
      <c r="H205" s="186"/>
      <c r="I205" s="188"/>
      <c r="J205" s="254"/>
      <c r="K205" s="148"/>
      <c r="L205" s="238"/>
      <c r="M205" s="148"/>
      <c r="O205" s="328"/>
      <c r="P205" s="1278"/>
      <c r="Q205" s="1253"/>
      <c r="R205" s="189"/>
      <c r="S205" s="174"/>
      <c r="T205" s="189"/>
      <c r="U205" s="189"/>
      <c r="V205" s="189"/>
      <c r="W205" s="189"/>
      <c r="X205" s="189"/>
      <c r="Y205" s="189"/>
      <c r="Z205" s="66"/>
      <c r="AA205" s="190"/>
      <c r="AB205" s="326"/>
      <c r="AC205" s="242"/>
      <c r="AD205" s="189"/>
      <c r="AE205" s="242"/>
      <c r="AF205" s="189"/>
      <c r="AG205" s="158"/>
      <c r="AH205" s="189"/>
      <c r="AI205" s="189"/>
      <c r="AJ205" s="189"/>
      <c r="AK205" s="11"/>
      <c r="AQ205" s="11"/>
      <c r="AR205" s="11"/>
      <c r="AS205" s="11"/>
      <c r="AT205" s="11"/>
      <c r="AU205" s="11"/>
      <c r="AV205" s="11"/>
      <c r="AW205" s="11"/>
      <c r="AX205" s="11"/>
      <c r="AY205" s="11"/>
    </row>
    <row r="206" spans="1:51">
      <c r="B206" s="206"/>
      <c r="C206" s="174"/>
      <c r="D206" s="170"/>
      <c r="E206" s="174"/>
      <c r="F206" s="201"/>
      <c r="G206" s="292"/>
      <c r="H206" s="186"/>
      <c r="I206" s="188"/>
      <c r="J206" s="254"/>
      <c r="K206" s="148"/>
      <c r="L206" s="238"/>
      <c r="M206" s="148"/>
      <c r="O206" s="328"/>
      <c r="P206" s="835"/>
      <c r="Q206" s="1251"/>
      <c r="R206" s="189"/>
      <c r="S206" s="189"/>
      <c r="T206" s="189"/>
      <c r="U206" s="189"/>
      <c r="V206" s="189"/>
      <c r="W206" s="189"/>
      <c r="X206" s="189"/>
      <c r="Y206" s="189"/>
      <c r="Z206" s="11"/>
      <c r="AA206" s="186"/>
      <c r="AB206" s="189"/>
      <c r="AC206" s="242"/>
      <c r="AD206" s="189"/>
      <c r="AE206" s="242"/>
      <c r="AF206" s="189"/>
      <c r="AG206" s="158"/>
      <c r="AH206" s="189"/>
      <c r="AI206" s="189"/>
      <c r="AJ206" s="189"/>
      <c r="AK206" s="11"/>
      <c r="AQ206" s="11"/>
      <c r="AR206" s="11"/>
      <c r="AS206" s="11"/>
      <c r="AT206" s="11"/>
      <c r="AU206" s="11"/>
      <c r="AV206" s="11"/>
      <c r="AW206" s="11"/>
      <c r="AX206" s="11"/>
      <c r="AY206" s="11"/>
    </row>
    <row r="207" spans="1:51">
      <c r="B207" s="206"/>
      <c r="C207" s="174"/>
      <c r="D207" s="170"/>
      <c r="E207" s="174"/>
      <c r="F207" s="170"/>
      <c r="G207" s="298"/>
      <c r="H207" s="186"/>
      <c r="I207" s="188"/>
      <c r="J207" s="254"/>
      <c r="K207" s="148"/>
      <c r="L207" s="238"/>
      <c r="M207" s="148"/>
      <c r="O207" s="190"/>
      <c r="P207" s="1277"/>
      <c r="Q207" s="1251"/>
      <c r="R207" s="189"/>
      <c r="S207" s="189"/>
      <c r="T207" s="189"/>
      <c r="U207" s="189"/>
      <c r="V207" s="189"/>
      <c r="W207" s="189"/>
      <c r="X207" s="189"/>
      <c r="Y207" s="189"/>
      <c r="Z207" s="11"/>
      <c r="AA207" s="190"/>
      <c r="AB207" s="190"/>
      <c r="AC207" s="174"/>
      <c r="AD207" s="189"/>
      <c r="AE207" s="242"/>
      <c r="AF207" s="189"/>
      <c r="AG207" s="158"/>
      <c r="AH207" s="331"/>
      <c r="AI207" s="189"/>
      <c r="AJ207" s="189"/>
      <c r="AQ207" s="11"/>
      <c r="AR207" s="11"/>
      <c r="AS207" s="11"/>
      <c r="AT207" s="11"/>
      <c r="AU207" s="11"/>
      <c r="AV207" s="11"/>
      <c r="AW207" s="11"/>
      <c r="AX207" s="11"/>
      <c r="AY207" s="11"/>
    </row>
    <row r="208" spans="1:51" ht="12.75" customHeight="1">
      <c r="B208" s="189"/>
      <c r="C208" s="205"/>
      <c r="D208" s="189"/>
      <c r="E208" s="190"/>
      <c r="F208" s="193"/>
      <c r="G208" s="299"/>
      <c r="H208" s="186"/>
      <c r="I208" s="188"/>
      <c r="J208" s="292"/>
      <c r="K208" s="148"/>
      <c r="L208" s="238"/>
      <c r="M208" s="148"/>
      <c r="O208" s="174"/>
      <c r="P208" s="835"/>
      <c r="Q208" s="1251"/>
      <c r="R208" s="189"/>
      <c r="S208" s="189"/>
      <c r="T208" s="189"/>
      <c r="U208" s="189"/>
      <c r="V208" s="189"/>
      <c r="W208" s="189"/>
      <c r="X208" s="189"/>
      <c r="Y208" s="189"/>
      <c r="Z208" s="11"/>
      <c r="AA208" s="190"/>
      <c r="AB208" s="328"/>
      <c r="AC208" s="242"/>
      <c r="AD208" s="189"/>
      <c r="AE208" s="242"/>
      <c r="AF208" s="189"/>
      <c r="AG208" s="158"/>
      <c r="AH208" s="189"/>
      <c r="AI208" s="189"/>
      <c r="AJ208" s="189"/>
      <c r="AQ208" s="11"/>
      <c r="AR208" s="11"/>
      <c r="AS208" s="11"/>
      <c r="AT208" s="11"/>
      <c r="AU208" s="11"/>
      <c r="AV208" s="11"/>
      <c r="AW208" s="11"/>
      <c r="AX208" s="11"/>
      <c r="AY208" s="11"/>
    </row>
    <row r="209" spans="2:51">
      <c r="B209" s="189"/>
      <c r="C209" s="205"/>
      <c r="D209" s="189"/>
      <c r="E209" s="190"/>
      <c r="F209" s="191"/>
      <c r="G209" s="322"/>
      <c r="H209" s="186"/>
      <c r="I209" s="188"/>
      <c r="J209" s="254"/>
      <c r="K209" s="148"/>
      <c r="L209" s="238"/>
      <c r="M209" s="148"/>
      <c r="O209" s="307"/>
      <c r="P209" s="835"/>
      <c r="Q209" s="1251"/>
      <c r="R209" s="189"/>
      <c r="S209" s="189"/>
      <c r="T209" s="189"/>
      <c r="U209" s="189"/>
      <c r="V209" s="189"/>
      <c r="W209" s="189"/>
      <c r="X209" s="189"/>
      <c r="Y209" s="189"/>
      <c r="Z209" s="11"/>
      <c r="AA209" s="190"/>
      <c r="AB209" s="190"/>
      <c r="AC209" s="242"/>
      <c r="AD209" s="189"/>
      <c r="AE209" s="242"/>
      <c r="AF209" s="189"/>
      <c r="AG209" s="158"/>
      <c r="AH209" s="189"/>
      <c r="AI209" s="189"/>
      <c r="AJ209" s="189"/>
      <c r="AQ209" s="11"/>
      <c r="AR209" s="11"/>
      <c r="AS209" s="11"/>
      <c r="AT209" s="11"/>
      <c r="AU209" s="11"/>
      <c r="AV209" s="11"/>
      <c r="AW209" s="11"/>
      <c r="AX209" s="11"/>
      <c r="AY209" s="11"/>
    </row>
    <row r="210" spans="2:51">
      <c r="B210" s="189"/>
      <c r="C210" s="205"/>
      <c r="D210" s="189"/>
      <c r="E210" s="174"/>
      <c r="F210" s="198"/>
      <c r="G210" s="289"/>
      <c r="H210" s="186"/>
      <c r="I210" s="188"/>
      <c r="J210" s="254"/>
      <c r="K210" s="148"/>
      <c r="L210" s="238"/>
      <c r="M210" s="148"/>
      <c r="O210" s="174"/>
      <c r="P210" s="835"/>
      <c r="Q210" s="1251"/>
      <c r="R210" s="189"/>
      <c r="S210" s="189"/>
      <c r="T210" s="189"/>
      <c r="U210" s="189"/>
      <c r="V210" s="189"/>
      <c r="W210" s="189"/>
      <c r="X210" s="189"/>
      <c r="Y210" s="189"/>
      <c r="Z210" s="11"/>
      <c r="AA210" s="190"/>
      <c r="AB210" s="189"/>
      <c r="AC210" s="198"/>
      <c r="AD210" s="189"/>
      <c r="AE210" s="242"/>
      <c r="AF210" s="189"/>
      <c r="AG210" s="158"/>
      <c r="AH210" s="189"/>
      <c r="AI210" s="189"/>
      <c r="AJ210" s="189"/>
      <c r="AQ210" s="11"/>
      <c r="AR210" s="11"/>
      <c r="AS210" s="11"/>
      <c r="AT210" s="11"/>
      <c r="AU210" s="11"/>
      <c r="AV210" s="11"/>
      <c r="AW210" s="11"/>
      <c r="AX210" s="11"/>
      <c r="AY210" s="11"/>
    </row>
    <row r="211" spans="2:51" ht="14.25" customHeight="1">
      <c r="B211" s="189"/>
      <c r="C211" s="205"/>
      <c r="D211" s="189"/>
      <c r="E211" s="190"/>
      <c r="F211" s="191"/>
      <c r="G211" s="322"/>
      <c r="H211" s="190"/>
      <c r="I211" s="191"/>
      <c r="J211" s="322"/>
      <c r="K211" s="148"/>
      <c r="L211" s="238"/>
      <c r="M211" s="148"/>
      <c r="O211" s="174"/>
      <c r="P211" s="189"/>
      <c r="Q211" s="1251"/>
      <c r="R211" s="189"/>
      <c r="S211" s="189"/>
      <c r="T211" s="189"/>
      <c r="U211" s="189"/>
      <c r="V211" s="189"/>
      <c r="W211" s="189"/>
      <c r="X211" s="189"/>
      <c r="Y211" s="189"/>
      <c r="Z211" s="11"/>
      <c r="AA211" s="190"/>
      <c r="AB211" s="189"/>
      <c r="AC211" s="242"/>
      <c r="AD211" s="189"/>
      <c r="AE211" s="242"/>
      <c r="AF211" s="189"/>
      <c r="AG211" s="158"/>
      <c r="AH211" s="189"/>
      <c r="AI211" s="189"/>
      <c r="AJ211" s="189"/>
      <c r="AQ211" s="11"/>
      <c r="AR211" s="11"/>
      <c r="AS211" s="11"/>
      <c r="AT211" s="11"/>
      <c r="AU211" s="11"/>
      <c r="AV211" s="11"/>
      <c r="AW211" s="11"/>
      <c r="AX211" s="11"/>
      <c r="AY211" s="11"/>
    </row>
    <row r="212" spans="2:51" ht="13.5" customHeight="1">
      <c r="B212" s="189"/>
      <c r="C212" s="205"/>
      <c r="D212" s="189"/>
      <c r="E212" s="189"/>
      <c r="F212" s="189"/>
      <c r="G212" s="189"/>
      <c r="H212" s="186"/>
      <c r="I212" s="157"/>
      <c r="J212" s="189"/>
      <c r="K212" s="148"/>
      <c r="L212" s="238"/>
      <c r="M212" s="148"/>
      <c r="O212" s="186"/>
      <c r="P212" s="189"/>
      <c r="Q212" s="1251"/>
      <c r="R212" s="189"/>
      <c r="S212" s="189"/>
      <c r="T212" s="189"/>
      <c r="U212" s="189"/>
      <c r="V212" s="189"/>
      <c r="W212" s="189"/>
      <c r="X212" s="189"/>
      <c r="Y212" s="189"/>
      <c r="Z212" s="11"/>
      <c r="AA212" s="190"/>
      <c r="AB212" s="174"/>
      <c r="AC212" s="329"/>
      <c r="AD212" s="285"/>
      <c r="AE212" s="189"/>
      <c r="AF212" s="189"/>
      <c r="AG212" s="158"/>
      <c r="AH212" s="327"/>
      <c r="AI212" s="174"/>
      <c r="AJ212" s="189"/>
      <c r="AQ212" s="11"/>
      <c r="AR212" s="11"/>
      <c r="AS212" s="11"/>
      <c r="AT212" s="11"/>
      <c r="AU212" s="11"/>
      <c r="AV212" s="11"/>
      <c r="AW212" s="11"/>
      <c r="AX212" s="11"/>
      <c r="AY212" s="11"/>
    </row>
    <row r="213" spans="2:51" ht="14.25" customHeight="1">
      <c r="B213" s="189"/>
      <c r="C213" s="205"/>
      <c r="D213" s="189"/>
      <c r="E213" s="189"/>
      <c r="F213" s="189"/>
      <c r="G213" s="189"/>
      <c r="H213" s="174"/>
      <c r="I213" s="170"/>
      <c r="J213" s="298"/>
      <c r="K213" s="148"/>
      <c r="L213" s="238"/>
      <c r="M213" s="148"/>
      <c r="O213" s="174"/>
      <c r="P213" s="835"/>
      <c r="Q213" s="1251"/>
      <c r="R213" s="189"/>
      <c r="S213" s="189"/>
      <c r="T213" s="189"/>
      <c r="U213" s="189"/>
      <c r="V213" s="189"/>
      <c r="W213" s="189"/>
      <c r="X213" s="189"/>
      <c r="Y213" s="189"/>
      <c r="Z213" s="11"/>
      <c r="AA213" s="190"/>
      <c r="AB213" s="307"/>
      <c r="AC213" s="242"/>
      <c r="AD213" s="331"/>
      <c r="AE213" s="242"/>
      <c r="AF213" s="189"/>
      <c r="AG213" s="1026"/>
      <c r="AH213" s="189"/>
      <c r="AI213" s="186"/>
      <c r="AJ213" s="189"/>
      <c r="AQ213" s="11"/>
      <c r="AR213" s="11"/>
      <c r="AS213" s="11"/>
      <c r="AT213" s="11"/>
      <c r="AU213" s="11"/>
      <c r="AV213" s="11"/>
      <c r="AW213" s="11"/>
      <c r="AX213" s="11"/>
      <c r="AY213" s="11"/>
    </row>
    <row r="214" spans="2:51" ht="14.25" customHeight="1">
      <c r="B214" s="189"/>
      <c r="C214" s="205"/>
      <c r="D214" s="189"/>
      <c r="E214" s="189"/>
      <c r="F214" s="189"/>
      <c r="G214" s="189"/>
      <c r="H214" s="186"/>
      <c r="I214" s="157"/>
      <c r="J214" s="254"/>
      <c r="K214" s="148"/>
      <c r="L214" s="238"/>
      <c r="M214" s="148"/>
      <c r="O214" s="331"/>
      <c r="P214" s="835"/>
      <c r="Q214" s="1276"/>
      <c r="R214" s="189"/>
      <c r="S214" s="189"/>
      <c r="T214" s="189"/>
      <c r="U214" s="189"/>
      <c r="V214" s="189"/>
      <c r="W214" s="174"/>
      <c r="X214" s="337"/>
      <c r="Y214" s="212"/>
      <c r="Z214" s="11"/>
      <c r="AA214" s="190"/>
      <c r="AB214" s="174"/>
      <c r="AC214" s="242"/>
      <c r="AD214" s="189"/>
      <c r="AE214" s="189"/>
      <c r="AF214" s="189"/>
      <c r="AG214" s="797"/>
      <c r="AH214" s="189"/>
      <c r="AI214" s="186"/>
      <c r="AJ214" s="189"/>
      <c r="AQ214" s="11"/>
      <c r="AR214" s="11"/>
      <c r="AS214" s="11"/>
      <c r="AT214" s="11"/>
      <c r="AU214" s="11"/>
      <c r="AV214" s="11"/>
      <c r="AW214" s="11"/>
      <c r="AX214" s="11"/>
      <c r="AY214" s="11"/>
    </row>
    <row r="215" spans="2:51" ht="15.75">
      <c r="B215" s="189"/>
      <c r="C215" s="205"/>
      <c r="D215" s="189"/>
      <c r="E215" s="189"/>
      <c r="F215" s="189"/>
      <c r="G215" s="189"/>
      <c r="H215" s="189"/>
      <c r="I215" s="189"/>
      <c r="J215" s="189"/>
      <c r="K215" s="148"/>
      <c r="L215" s="238"/>
      <c r="M215" s="148"/>
      <c r="O215" s="189"/>
      <c r="P215" s="189"/>
      <c r="Q215" s="189"/>
      <c r="R215" s="189"/>
      <c r="S215" s="189"/>
      <c r="T215" s="189"/>
      <c r="U215" s="189"/>
      <c r="V215" s="189"/>
      <c r="W215" s="174"/>
      <c r="X215" s="337"/>
      <c r="Y215" s="212"/>
      <c r="Z215" s="11"/>
      <c r="AA215" s="190"/>
      <c r="AB215" s="174"/>
      <c r="AC215" s="242"/>
      <c r="AD215" s="189"/>
      <c r="AE215" s="242"/>
      <c r="AF215" s="189"/>
      <c r="AG215" s="158"/>
      <c r="AH215" s="189"/>
      <c r="AI215" s="186"/>
      <c r="AJ215" s="189"/>
      <c r="AQ215" s="11"/>
      <c r="AR215" s="11"/>
      <c r="AS215" s="11"/>
      <c r="AT215" s="11"/>
      <c r="AU215" s="11"/>
      <c r="AV215" s="11"/>
      <c r="AW215" s="11"/>
      <c r="AX215" s="11"/>
      <c r="AY215" s="11"/>
    </row>
    <row r="216" spans="2:51" ht="15.75">
      <c r="B216" s="189"/>
      <c r="C216" s="205"/>
      <c r="D216" s="189"/>
      <c r="E216" s="189"/>
      <c r="F216" s="189"/>
      <c r="G216" s="189"/>
      <c r="H216" s="189"/>
      <c r="I216" s="189"/>
      <c r="J216" s="189"/>
      <c r="K216" s="148"/>
      <c r="L216" s="238"/>
      <c r="M216" s="148"/>
      <c r="O216" s="189"/>
      <c r="P216" s="189"/>
      <c r="Q216" s="189"/>
      <c r="R216" s="189"/>
      <c r="S216" s="189"/>
      <c r="T216" s="189"/>
      <c r="U216" s="189"/>
      <c r="V216" s="189"/>
      <c r="W216" s="174"/>
      <c r="X216" s="337"/>
      <c r="Y216" s="189"/>
      <c r="Z216" s="11"/>
      <c r="AA216" s="307"/>
      <c r="AB216" s="186"/>
      <c r="AC216" s="242"/>
      <c r="AD216" s="189"/>
      <c r="AE216" s="242"/>
      <c r="AF216" s="189"/>
      <c r="AG216" s="797"/>
      <c r="AH216" s="189"/>
      <c r="AI216" s="189"/>
      <c r="AJ216" s="189"/>
      <c r="AQ216" s="11"/>
      <c r="AR216" s="11"/>
      <c r="AS216" s="11"/>
      <c r="AT216" s="11"/>
      <c r="AU216" s="11"/>
      <c r="AV216" s="11"/>
      <c r="AW216" s="11"/>
      <c r="AX216" s="11"/>
      <c r="AY216" s="11"/>
    </row>
    <row r="217" spans="2:51" ht="12" customHeight="1">
      <c r="B217" s="189"/>
      <c r="C217" s="205"/>
      <c r="D217" s="189"/>
      <c r="E217" s="189"/>
      <c r="F217" s="189"/>
      <c r="G217" s="189"/>
      <c r="H217" s="189"/>
      <c r="I217" s="189"/>
      <c r="J217" s="189"/>
      <c r="K217" s="148"/>
      <c r="L217" s="238"/>
      <c r="M217" s="148"/>
      <c r="O217" s="189"/>
      <c r="P217" s="189"/>
      <c r="Q217" s="189"/>
      <c r="R217" s="189"/>
      <c r="S217" s="189"/>
      <c r="T217" s="189"/>
      <c r="U217" s="189"/>
      <c r="V217" s="189"/>
      <c r="W217" s="174"/>
      <c r="X217" s="337"/>
      <c r="Y217" s="189"/>
      <c r="Z217" s="11"/>
      <c r="AA217" s="174"/>
      <c r="AB217" s="174"/>
      <c r="AC217" s="189"/>
      <c r="AD217" s="189"/>
      <c r="AE217" s="242"/>
      <c r="AF217" s="189"/>
      <c r="AG217" s="797"/>
      <c r="AH217" s="189"/>
      <c r="AI217" s="174"/>
      <c r="AJ217" s="189"/>
      <c r="AQ217" s="11"/>
      <c r="AR217" s="11"/>
      <c r="AS217" s="11"/>
      <c r="AT217" s="11"/>
      <c r="AU217" s="11"/>
      <c r="AV217" s="11"/>
      <c r="AW217" s="11"/>
      <c r="AX217" s="11"/>
      <c r="AY217" s="11"/>
    </row>
    <row r="218" spans="2:51" ht="14.25" customHeight="1">
      <c r="B218" s="189"/>
      <c r="C218" s="205"/>
      <c r="D218" s="189"/>
      <c r="E218" s="189"/>
      <c r="F218" s="189"/>
      <c r="G218" s="189"/>
      <c r="H218" s="189"/>
      <c r="I218" s="189"/>
      <c r="J218" s="189"/>
      <c r="K218" s="148"/>
      <c r="L218" s="238"/>
      <c r="M218" s="148"/>
      <c r="O218" s="189"/>
      <c r="P218" s="189"/>
      <c r="Q218" s="189"/>
      <c r="R218" s="189"/>
      <c r="S218" s="189"/>
      <c r="T218" s="189"/>
      <c r="U218" s="189"/>
      <c r="V218" s="189"/>
      <c r="W218" s="174"/>
      <c r="X218" s="337"/>
      <c r="Y218" s="189"/>
      <c r="Z218" s="11"/>
      <c r="AA218" s="174"/>
      <c r="AB218" s="331"/>
      <c r="AC218" s="189"/>
      <c r="AD218" s="189"/>
      <c r="AE218" s="174"/>
      <c r="AF218" s="174"/>
      <c r="AG218" s="797"/>
      <c r="AH218" s="189"/>
      <c r="AI218" s="186"/>
      <c r="AJ218" s="189"/>
      <c r="AQ218" s="11"/>
      <c r="AR218" s="11"/>
      <c r="AS218" s="11"/>
      <c r="AT218" s="11"/>
      <c r="AU218" s="11"/>
      <c r="AV218" s="11"/>
      <c r="AW218" s="11"/>
      <c r="AX218" s="11"/>
      <c r="AY218" s="11"/>
    </row>
    <row r="219" spans="2:51" ht="14.25" customHeight="1">
      <c r="B219" s="189"/>
      <c r="C219" s="205"/>
      <c r="D219" s="189"/>
      <c r="E219" s="189"/>
      <c r="F219" s="189"/>
      <c r="G219" s="189"/>
      <c r="H219" s="189"/>
      <c r="I219" s="189"/>
      <c r="J219" s="189"/>
      <c r="K219" s="148"/>
      <c r="L219" s="238"/>
      <c r="M219" s="148"/>
      <c r="O219" s="189"/>
      <c r="P219" s="189"/>
      <c r="Q219" s="189"/>
      <c r="R219" s="189"/>
      <c r="S219" s="189"/>
      <c r="T219" s="189"/>
      <c r="U219" s="189"/>
      <c r="V219" s="189"/>
      <c r="W219" s="186"/>
      <c r="X219" s="337"/>
      <c r="Y219" s="189"/>
      <c r="Z219" s="11"/>
      <c r="AA219" s="189"/>
      <c r="AB219" s="189"/>
      <c r="AC219" s="189"/>
      <c r="AD219" s="189"/>
      <c r="AE219" s="189"/>
      <c r="AF219" s="189"/>
      <c r="AG219" s="797"/>
      <c r="AH219" s="189"/>
      <c r="AI219" s="186"/>
      <c r="AJ219" s="189"/>
      <c r="AQ219" s="11"/>
      <c r="AR219" s="11"/>
      <c r="AS219" s="11"/>
      <c r="AT219" s="11"/>
      <c r="AU219" s="11"/>
      <c r="AV219" s="11"/>
      <c r="AW219" s="11"/>
      <c r="AX219" s="11"/>
      <c r="AY219" s="11"/>
    </row>
    <row r="220" spans="2:51">
      <c r="B220" s="189"/>
      <c r="C220" s="205"/>
      <c r="D220" s="189"/>
      <c r="E220" s="189"/>
      <c r="F220" s="189"/>
      <c r="G220" s="189"/>
      <c r="H220" s="186"/>
      <c r="I220" s="157"/>
      <c r="J220" s="254"/>
      <c r="K220" s="148"/>
      <c r="L220" s="238"/>
      <c r="M220" s="148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1"/>
      <c r="AA220" s="11"/>
      <c r="AI220" s="186"/>
      <c r="AJ220" s="11"/>
      <c r="AQ220" s="11"/>
      <c r="AR220" s="11"/>
      <c r="AS220" s="11"/>
      <c r="AT220" s="11"/>
      <c r="AU220" s="11"/>
      <c r="AV220" s="11"/>
      <c r="AW220" s="11"/>
      <c r="AX220" s="11"/>
      <c r="AY220" s="11"/>
    </row>
    <row r="221" spans="2:51">
      <c r="B221" s="206"/>
      <c r="C221" s="174"/>
      <c r="D221" s="170"/>
      <c r="E221" s="189"/>
      <c r="F221" s="189"/>
      <c r="G221" s="189"/>
      <c r="H221" s="189"/>
      <c r="I221" s="189"/>
      <c r="J221" s="189"/>
      <c r="K221" s="148"/>
      <c r="L221" s="238"/>
      <c r="M221" s="148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1"/>
      <c r="AA221" s="11"/>
      <c r="AI221" s="186"/>
      <c r="AJ221" s="11"/>
      <c r="AQ221" s="11"/>
      <c r="AR221" s="11"/>
      <c r="AS221" s="11"/>
      <c r="AT221" s="11"/>
      <c r="AU221" s="11"/>
      <c r="AV221" s="11"/>
      <c r="AW221" s="11"/>
      <c r="AX221" s="11"/>
      <c r="AY221" s="11"/>
    </row>
    <row r="222" spans="2:51" ht="15.75">
      <c r="B222" s="189"/>
      <c r="C222" s="205"/>
      <c r="D222" s="189"/>
      <c r="E222" s="189"/>
      <c r="F222" s="189"/>
      <c r="G222" s="189"/>
      <c r="H222" s="189"/>
      <c r="I222" s="189"/>
      <c r="J222" s="189"/>
      <c r="K222" s="148"/>
      <c r="L222" s="238"/>
      <c r="M222" s="148"/>
      <c r="O222" s="189"/>
      <c r="P222" s="1270"/>
      <c r="Q222" s="1270"/>
      <c r="R222" s="174"/>
      <c r="S222" s="189"/>
      <c r="T222" s="189"/>
      <c r="U222" s="189"/>
      <c r="V222" s="189"/>
      <c r="W222" s="189"/>
      <c r="X222" s="189"/>
      <c r="Y222" s="189"/>
      <c r="Z222" s="11"/>
      <c r="AA222" s="11"/>
      <c r="AI222" s="189"/>
      <c r="AJ222" s="11"/>
      <c r="AQ222" s="11"/>
      <c r="AR222" s="11"/>
      <c r="AS222" s="11"/>
      <c r="AT222" s="11"/>
      <c r="AU222" s="11"/>
      <c r="AV222" s="11"/>
      <c r="AW222" s="11"/>
      <c r="AX222" s="11"/>
      <c r="AY222" s="11"/>
    </row>
    <row r="223" spans="2:51">
      <c r="B223" s="189"/>
      <c r="C223" s="205"/>
      <c r="D223" s="189"/>
      <c r="E223" s="189"/>
      <c r="F223" s="189"/>
      <c r="G223" s="189"/>
      <c r="H223" s="189"/>
      <c r="I223" s="189"/>
      <c r="J223" s="189"/>
      <c r="K223" s="148"/>
      <c r="L223" s="238"/>
      <c r="M223" s="148"/>
      <c r="O223" s="189"/>
      <c r="P223" s="303"/>
      <c r="Q223" s="1271"/>
      <c r="R223" s="189"/>
      <c r="S223" s="303"/>
      <c r="T223" s="303"/>
      <c r="U223" s="1271"/>
      <c r="V223" s="189"/>
      <c r="W223" s="303"/>
      <c r="X223" s="303"/>
      <c r="Y223" s="1271"/>
      <c r="Z223" s="11"/>
      <c r="AA223" s="11"/>
      <c r="AI223" s="189"/>
      <c r="AJ223" s="11"/>
      <c r="AQ223" s="11"/>
      <c r="AR223" s="11"/>
      <c r="AS223" s="11"/>
      <c r="AT223" s="11"/>
      <c r="AU223" s="11"/>
      <c r="AV223" s="11"/>
      <c r="AW223" s="11"/>
      <c r="AX223" s="11"/>
      <c r="AY223" s="11"/>
    </row>
    <row r="224" spans="2:51">
      <c r="B224" s="189"/>
      <c r="C224" s="205"/>
      <c r="D224" s="189"/>
      <c r="E224" s="189"/>
      <c r="F224" s="189"/>
      <c r="G224" s="189"/>
      <c r="H224" s="189"/>
      <c r="I224" s="189"/>
      <c r="J224" s="189"/>
      <c r="K224" s="148"/>
      <c r="L224" s="238"/>
      <c r="M224" s="148"/>
      <c r="O224" s="189"/>
      <c r="P224" s="835"/>
      <c r="Q224" s="441"/>
      <c r="R224" s="189"/>
      <c r="S224" s="242"/>
      <c r="T224" s="835"/>
      <c r="U224" s="189"/>
      <c r="V224" s="189"/>
      <c r="W224" s="189"/>
      <c r="X224" s="189"/>
      <c r="Y224" s="189"/>
      <c r="Z224" s="11"/>
      <c r="AA224" s="482"/>
      <c r="AI224" s="206"/>
      <c r="AJ224" s="11"/>
      <c r="AQ224" s="11"/>
      <c r="AR224" s="11"/>
      <c r="AS224" s="11"/>
      <c r="AT224" s="11"/>
      <c r="AU224" s="11"/>
      <c r="AV224" s="11"/>
      <c r="AW224" s="11"/>
      <c r="AX224" s="11"/>
      <c r="AY224" s="11"/>
    </row>
    <row r="225" spans="2:51">
      <c r="B225" s="189"/>
      <c r="C225" s="205"/>
      <c r="D225" s="189"/>
      <c r="E225" s="189"/>
      <c r="F225" s="189"/>
      <c r="G225" s="189"/>
      <c r="H225" s="189"/>
      <c r="I225" s="189"/>
      <c r="J225" s="189"/>
      <c r="K225" s="148"/>
      <c r="L225" s="238"/>
      <c r="M225" s="148"/>
      <c r="O225" s="189"/>
      <c r="P225" s="835"/>
      <c r="Q225" s="1290"/>
      <c r="R225" s="189"/>
      <c r="S225" s="242"/>
      <c r="T225" s="835"/>
      <c r="U225" s="189"/>
      <c r="V225" s="189"/>
      <c r="W225" s="197"/>
      <c r="X225" s="835"/>
      <c r="Y225" s="441"/>
      <c r="Z225" s="11"/>
      <c r="AA225" s="170"/>
      <c r="AI225" s="189"/>
      <c r="AJ225" s="11"/>
      <c r="AQ225" s="11"/>
      <c r="AR225" s="11"/>
      <c r="AS225" s="11"/>
      <c r="AT225" s="11"/>
      <c r="AU225" s="11"/>
      <c r="AV225" s="11"/>
      <c r="AW225" s="11"/>
      <c r="AX225" s="11"/>
      <c r="AY225" s="11"/>
    </row>
    <row r="226" spans="2:51" ht="15.75">
      <c r="B226" s="214"/>
      <c r="C226" s="189"/>
      <c r="D226" s="205"/>
      <c r="E226" s="332"/>
      <c r="F226" s="189"/>
      <c r="G226" s="189"/>
      <c r="H226" s="189"/>
      <c r="I226" s="189"/>
      <c r="J226" s="189"/>
      <c r="K226" s="148"/>
      <c r="L226" s="238"/>
      <c r="M226" s="148"/>
      <c r="O226" s="189"/>
      <c r="P226" s="835"/>
      <c r="Q226" s="441"/>
      <c r="R226" s="189"/>
      <c r="S226" s="242"/>
      <c r="T226" s="835"/>
      <c r="U226" s="189"/>
      <c r="V226" s="189"/>
      <c r="W226" s="197"/>
      <c r="X226" s="835"/>
      <c r="Y226" s="1135"/>
      <c r="Z226" s="11"/>
      <c r="AA226" s="189"/>
      <c r="AI226" s="206"/>
      <c r="AJ226" s="11"/>
      <c r="AQ226" s="11"/>
      <c r="AR226" s="11"/>
      <c r="AS226" s="11"/>
      <c r="AT226" s="11"/>
      <c r="AU226" s="11"/>
      <c r="AV226" s="11"/>
      <c r="AW226" s="11"/>
      <c r="AX226" s="11"/>
      <c r="AY226" s="11"/>
    </row>
    <row r="227" spans="2:51">
      <c r="B227" s="189"/>
      <c r="C227" s="205"/>
      <c r="D227" s="189"/>
      <c r="E227" s="288"/>
      <c r="F227" s="189"/>
      <c r="G227" s="189"/>
      <c r="H227" s="189"/>
      <c r="I227" s="189"/>
      <c r="J227" s="189"/>
      <c r="K227" s="148"/>
      <c r="L227" s="238"/>
      <c r="M227" s="148"/>
      <c r="O227" s="189"/>
      <c r="P227" s="835"/>
      <c r="Q227" s="441"/>
      <c r="R227" s="189"/>
      <c r="S227" s="242"/>
      <c r="T227" s="835"/>
      <c r="U227" s="186"/>
      <c r="V227" s="189"/>
      <c r="W227" s="913"/>
      <c r="X227" s="835"/>
      <c r="Y227" s="1135"/>
      <c r="Z227" s="11"/>
      <c r="AA227" s="189"/>
      <c r="AI227" s="189"/>
      <c r="AJ227" s="11"/>
      <c r="AQ227" s="11"/>
      <c r="AR227" s="11"/>
      <c r="AS227" s="11"/>
      <c r="AT227" s="11"/>
      <c r="AU227" s="11"/>
      <c r="AV227" s="11"/>
      <c r="AW227" s="11"/>
      <c r="AX227" s="11"/>
      <c r="AY227" s="11"/>
    </row>
    <row r="228" spans="2:51">
      <c r="B228" s="189"/>
      <c r="C228" s="205"/>
      <c r="D228" s="189"/>
      <c r="E228" s="324"/>
      <c r="F228" s="325"/>
      <c r="G228" s="319"/>
      <c r="H228" s="189"/>
      <c r="I228" s="189"/>
      <c r="J228" s="189"/>
      <c r="K228" s="148"/>
      <c r="L228" s="238"/>
      <c r="M228" s="148"/>
      <c r="O228" s="189"/>
      <c r="P228" s="835"/>
      <c r="Q228" s="441"/>
      <c r="R228" s="189"/>
      <c r="S228" s="174"/>
      <c r="T228" s="174"/>
      <c r="U228" s="189"/>
      <c r="V228" s="189"/>
      <c r="W228" s="913"/>
      <c r="X228" s="835"/>
      <c r="Y228" s="1135"/>
      <c r="Z228" s="11"/>
      <c r="AA228" s="189"/>
      <c r="AI228" s="189"/>
      <c r="AQ228" s="11"/>
      <c r="AR228" s="11"/>
      <c r="AS228" s="11"/>
      <c r="AT228" s="11"/>
      <c r="AU228" s="11"/>
      <c r="AV228" s="11"/>
      <c r="AW228" s="11"/>
      <c r="AX228" s="11"/>
      <c r="AY228" s="11"/>
    </row>
    <row r="229" spans="2:51">
      <c r="B229" s="189"/>
      <c r="C229" s="205"/>
      <c r="D229" s="189"/>
      <c r="E229" s="174"/>
      <c r="F229" s="170"/>
      <c r="G229" s="298"/>
      <c r="H229" s="189"/>
      <c r="I229" s="189"/>
      <c r="J229" s="189"/>
      <c r="O229" s="189"/>
      <c r="P229" s="835"/>
      <c r="Q229" s="441"/>
      <c r="R229" s="189"/>
      <c r="S229" s="174"/>
      <c r="T229" s="189"/>
      <c r="U229" s="189"/>
      <c r="V229" s="189"/>
      <c r="W229" s="913"/>
      <c r="X229" s="835"/>
      <c r="Y229" s="1135"/>
      <c r="Z229" s="11"/>
      <c r="AA229" s="189"/>
      <c r="AI229" s="148"/>
      <c r="AQ229" s="11"/>
      <c r="AR229" s="11"/>
      <c r="AS229" s="11"/>
      <c r="AT229" s="11"/>
      <c r="AU229" s="11"/>
      <c r="AV229" s="11"/>
      <c r="AW229" s="11"/>
      <c r="AX229" s="11"/>
      <c r="AY229" s="11"/>
    </row>
    <row r="230" spans="2:51">
      <c r="B230" s="189"/>
      <c r="C230" s="205"/>
      <c r="D230" s="189"/>
      <c r="E230" s="174"/>
      <c r="F230" s="170"/>
      <c r="G230" s="298"/>
      <c r="H230" s="189"/>
      <c r="I230" s="189"/>
      <c r="J230" s="189"/>
      <c r="O230" s="189"/>
      <c r="P230" s="835"/>
      <c r="Q230" s="1291"/>
      <c r="R230" s="189"/>
      <c r="S230" s="189"/>
      <c r="T230" s="189"/>
      <c r="U230" s="189"/>
      <c r="V230" s="189"/>
      <c r="W230" s="913"/>
      <c r="X230" s="835"/>
      <c r="Y230" s="1135"/>
      <c r="Z230" s="11"/>
      <c r="AA230" s="189"/>
      <c r="AI230" s="148"/>
      <c r="AQ230" s="11"/>
      <c r="AR230" s="11"/>
      <c r="AS230" s="11"/>
      <c r="AT230" s="11"/>
      <c r="AU230" s="11"/>
      <c r="AV230" s="11"/>
      <c r="AW230" s="11"/>
      <c r="AX230" s="11"/>
      <c r="AY230" s="11"/>
    </row>
    <row r="231" spans="2:51">
      <c r="B231" s="189"/>
      <c r="C231" s="205"/>
      <c r="D231" s="189"/>
      <c r="E231" s="174"/>
      <c r="F231" s="170"/>
      <c r="G231" s="298"/>
      <c r="H231" s="189"/>
      <c r="I231" s="189"/>
      <c r="J231" s="189"/>
      <c r="O231" s="189"/>
      <c r="P231" s="835"/>
      <c r="Q231" s="441"/>
      <c r="R231" s="189"/>
      <c r="S231" s="189"/>
      <c r="T231" s="189"/>
      <c r="U231" s="189"/>
      <c r="V231" s="189"/>
      <c r="W231" s="913"/>
      <c r="X231" s="835"/>
      <c r="Y231" s="1136"/>
      <c r="Z231" s="11"/>
      <c r="AA231" s="189"/>
      <c r="AI231" s="148"/>
      <c r="AQ231" s="11"/>
      <c r="AR231" s="11"/>
      <c r="AS231" s="11"/>
      <c r="AT231" s="11"/>
      <c r="AU231" s="11"/>
      <c r="AV231" s="11"/>
      <c r="AW231" s="11"/>
      <c r="AX231" s="11"/>
      <c r="AY231" s="11"/>
    </row>
    <row r="232" spans="2:51">
      <c r="B232" s="189"/>
      <c r="C232" s="205"/>
      <c r="D232" s="189"/>
      <c r="E232" s="174"/>
      <c r="F232" s="170"/>
      <c r="G232" s="298"/>
      <c r="H232" s="189"/>
      <c r="I232" s="189"/>
      <c r="J232" s="189"/>
      <c r="O232" s="11"/>
      <c r="P232" s="1273"/>
      <c r="Q232" s="1292"/>
      <c r="R232" s="189"/>
      <c r="S232" s="189"/>
      <c r="T232" s="189"/>
      <c r="U232" s="189"/>
      <c r="V232" s="189"/>
      <c r="W232" s="242"/>
      <c r="X232" s="1275"/>
      <c r="Y232" s="544"/>
      <c r="Z232" s="189"/>
      <c r="AA232" s="189"/>
      <c r="AI232" s="148"/>
      <c r="AQ232" s="11"/>
      <c r="AR232" s="11"/>
      <c r="AS232" s="11"/>
      <c r="AT232" s="11"/>
      <c r="AU232" s="11"/>
      <c r="AV232" s="11"/>
      <c r="AW232" s="11"/>
      <c r="AX232" s="11"/>
      <c r="AY232" s="11"/>
    </row>
    <row r="233" spans="2:51">
      <c r="B233" s="189"/>
      <c r="C233" s="205"/>
      <c r="D233" s="189"/>
      <c r="E233" s="174"/>
      <c r="F233" s="690"/>
      <c r="G233" s="292"/>
      <c r="H233" s="189"/>
      <c r="I233" s="189"/>
      <c r="J233" s="189"/>
      <c r="O233" s="11"/>
      <c r="P233" s="835"/>
      <c r="Q233" s="441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H233" s="206"/>
      <c r="AI233" s="174"/>
      <c r="AQ233" s="11"/>
      <c r="AR233" s="11"/>
      <c r="AS233" s="11"/>
      <c r="AT233" s="11"/>
      <c r="AU233" s="11"/>
      <c r="AV233" s="11"/>
      <c r="AW233" s="11"/>
      <c r="AX233" s="11"/>
      <c r="AY233" s="11"/>
    </row>
    <row r="234" spans="2:51">
      <c r="B234" s="189"/>
      <c r="C234" s="205"/>
      <c r="D234" s="189"/>
      <c r="E234" s="190"/>
      <c r="F234" s="193"/>
      <c r="G234" s="299"/>
      <c r="H234" s="189"/>
      <c r="I234" s="189"/>
      <c r="J234" s="189"/>
      <c r="O234" s="11"/>
      <c r="P234" s="835"/>
      <c r="Q234" s="441"/>
      <c r="R234" s="189"/>
      <c r="S234" s="189"/>
      <c r="T234" s="189"/>
      <c r="U234" s="189"/>
      <c r="V234" s="189"/>
      <c r="W234" s="189"/>
      <c r="X234" s="189"/>
      <c r="Y234" s="189"/>
      <c r="Z234" s="11"/>
      <c r="AA234" s="189"/>
      <c r="AH234" s="206"/>
      <c r="AI234" s="242"/>
      <c r="AQ234" s="11"/>
      <c r="AR234" s="11"/>
      <c r="AS234" s="11"/>
      <c r="AT234" s="11"/>
      <c r="AU234" s="11"/>
      <c r="AV234" s="11"/>
      <c r="AW234" s="11"/>
      <c r="AX234" s="11"/>
      <c r="AY234" s="11"/>
    </row>
    <row r="235" spans="2:51">
      <c r="B235" s="189"/>
      <c r="C235" s="205"/>
      <c r="D235" s="189"/>
      <c r="E235" s="190"/>
      <c r="F235" s="193"/>
      <c r="G235" s="299"/>
      <c r="H235" s="189"/>
      <c r="I235" s="189"/>
      <c r="J235" s="189"/>
      <c r="O235" s="11"/>
      <c r="P235" s="835"/>
      <c r="Q235" s="441"/>
      <c r="R235" s="189"/>
      <c r="S235" s="189"/>
      <c r="T235" s="189"/>
      <c r="U235" s="189"/>
      <c r="V235" s="189"/>
      <c r="W235" s="189"/>
      <c r="X235" s="189"/>
      <c r="Y235" s="189"/>
      <c r="Z235" s="11"/>
      <c r="AA235" s="189"/>
      <c r="AH235" s="11"/>
      <c r="AI235" s="189"/>
      <c r="AQ235" s="11"/>
      <c r="AR235" s="11"/>
      <c r="AS235" s="11"/>
      <c r="AT235" s="11"/>
      <c r="AU235" s="11"/>
      <c r="AV235" s="11"/>
      <c r="AW235" s="11"/>
      <c r="AX235" s="11"/>
      <c r="AY235" s="11"/>
    </row>
    <row r="236" spans="2:51">
      <c r="B236" s="189"/>
      <c r="C236" s="205"/>
      <c r="D236" s="189"/>
      <c r="E236" s="190"/>
      <c r="F236" s="191"/>
      <c r="G236" s="322"/>
      <c r="H236" s="189"/>
      <c r="I236" s="189"/>
      <c r="J236" s="189"/>
      <c r="O236" s="11"/>
      <c r="P236" s="835"/>
      <c r="Q236" s="441"/>
      <c r="R236" s="189"/>
      <c r="S236" s="189"/>
      <c r="T236" s="189"/>
      <c r="U236" s="189"/>
      <c r="V236" s="189"/>
      <c r="W236" s="189"/>
      <c r="X236" s="189"/>
      <c r="Y236" s="189"/>
      <c r="Z236" s="11"/>
      <c r="AA236" s="189"/>
      <c r="AH236" s="11"/>
      <c r="AI236" s="189"/>
      <c r="AQ236" s="11"/>
      <c r="AR236" s="11"/>
      <c r="AS236" s="11"/>
      <c r="AT236" s="11"/>
      <c r="AU236" s="11"/>
      <c r="AV236" s="11"/>
      <c r="AW236" s="11"/>
      <c r="AX236" s="11"/>
      <c r="AY236" s="11"/>
    </row>
    <row r="237" spans="2:51">
      <c r="B237" s="189"/>
      <c r="C237" s="205"/>
      <c r="D237" s="189"/>
      <c r="E237" s="174"/>
      <c r="F237" s="198"/>
      <c r="G237" s="289"/>
      <c r="H237" s="189"/>
      <c r="I237" s="189"/>
      <c r="J237" s="189"/>
      <c r="O237" s="11"/>
      <c r="P237" s="189"/>
      <c r="Q237" s="189"/>
      <c r="R237" s="189"/>
      <c r="S237" s="189"/>
      <c r="T237" s="189"/>
      <c r="U237" s="189"/>
      <c r="V237" s="189"/>
      <c r="W237" s="174"/>
      <c r="X237" s="170"/>
      <c r="Y237" s="212"/>
      <c r="Z237" s="11"/>
      <c r="AA237" s="189"/>
      <c r="AH237" s="11"/>
      <c r="AI237" s="189"/>
      <c r="AQ237" s="11"/>
      <c r="AR237" s="11"/>
      <c r="AS237" s="11"/>
      <c r="AT237" s="11"/>
      <c r="AU237" s="11"/>
      <c r="AV237" s="11"/>
      <c r="AW237" s="11"/>
      <c r="AX237" s="11"/>
      <c r="AY237" s="11"/>
    </row>
    <row r="238" spans="2:51" ht="15.75">
      <c r="B238" s="189"/>
      <c r="C238" s="205"/>
      <c r="D238" s="189"/>
      <c r="E238" s="174"/>
      <c r="F238" s="170"/>
      <c r="G238" s="254"/>
      <c r="H238" s="189"/>
      <c r="I238" s="189"/>
      <c r="J238" s="189"/>
      <c r="P238" s="189"/>
      <c r="Q238" s="189"/>
      <c r="R238" s="189"/>
      <c r="S238" s="189"/>
      <c r="T238" s="189"/>
      <c r="U238" s="189"/>
      <c r="V238" s="189"/>
      <c r="W238" s="197"/>
      <c r="X238" s="201"/>
      <c r="Y238" s="212"/>
      <c r="Z238" s="11"/>
      <c r="AA238" s="317"/>
      <c r="AB238" s="189"/>
      <c r="AC238" s="189"/>
      <c r="AD238" s="189"/>
      <c r="AE238" s="189"/>
      <c r="AF238" s="189"/>
      <c r="AG238" s="189"/>
      <c r="AH238" s="189"/>
      <c r="AI238" s="189"/>
      <c r="AQ238" s="11"/>
      <c r="AR238" s="11"/>
      <c r="AS238" s="11"/>
      <c r="AT238" s="11"/>
      <c r="AU238" s="11"/>
      <c r="AV238" s="11"/>
      <c r="AW238" s="11"/>
      <c r="AX238" s="11"/>
      <c r="AY238" s="11"/>
    </row>
    <row r="239" spans="2:51">
      <c r="B239" s="189"/>
      <c r="C239" s="205"/>
      <c r="D239" s="189"/>
      <c r="E239" s="189"/>
      <c r="F239" s="189"/>
      <c r="G239" s="189"/>
      <c r="H239" s="189"/>
      <c r="I239" s="189"/>
      <c r="J239" s="189"/>
      <c r="P239" s="189"/>
      <c r="Q239" s="189"/>
      <c r="R239" s="189"/>
      <c r="S239" s="189"/>
      <c r="T239" s="189"/>
      <c r="U239" s="189"/>
      <c r="V239" s="189"/>
      <c r="W239" s="197"/>
      <c r="X239" s="201"/>
      <c r="Y239" s="212"/>
      <c r="Z239" s="11"/>
      <c r="AA239" s="280"/>
      <c r="AB239" s="280"/>
      <c r="AC239" s="189"/>
      <c r="AD239" s="314"/>
      <c r="AE239" s="315"/>
      <c r="AF239" s="189"/>
      <c r="AG239" s="158"/>
      <c r="AH239" s="189"/>
      <c r="AI239" s="189"/>
      <c r="AQ239" s="11"/>
      <c r="AR239" s="11"/>
      <c r="AS239" s="11"/>
      <c r="AT239" s="11"/>
      <c r="AU239" s="11"/>
      <c r="AV239" s="11"/>
      <c r="AW239" s="11"/>
      <c r="AX239" s="11"/>
      <c r="AY239" s="11"/>
    </row>
    <row r="240" spans="2:51" ht="15.75">
      <c r="B240" s="211"/>
      <c r="C240" s="189"/>
      <c r="D240" s="205"/>
      <c r="E240" s="189"/>
      <c r="F240" s="189"/>
      <c r="G240" s="189"/>
      <c r="H240" s="189"/>
      <c r="I240" s="189"/>
      <c r="J240" s="189"/>
      <c r="P240" s="189"/>
      <c r="Q240" s="189"/>
      <c r="R240" s="189"/>
      <c r="S240" s="189"/>
      <c r="T240" s="189"/>
      <c r="U240" s="189"/>
      <c r="V240" s="189"/>
      <c r="W240" s="197"/>
      <c r="X240" s="201"/>
      <c r="Y240" s="212"/>
      <c r="Z240" s="11"/>
      <c r="AA240" s="186"/>
      <c r="AB240" s="189"/>
      <c r="AC240" s="242"/>
      <c r="AD240" s="189"/>
      <c r="AE240" s="174"/>
      <c r="AF240" s="189"/>
      <c r="AG240" s="186"/>
      <c r="AH240" s="189"/>
      <c r="AI240" s="189"/>
      <c r="AQ240" s="11"/>
      <c r="AR240" s="11"/>
      <c r="AS240" s="11"/>
      <c r="AT240" s="11"/>
      <c r="AU240" s="11"/>
      <c r="AV240" s="11"/>
      <c r="AW240" s="11"/>
      <c r="AX240" s="11"/>
      <c r="AY240" s="11"/>
    </row>
    <row r="241" spans="2:51" ht="15.75">
      <c r="B241" s="189"/>
      <c r="C241" s="205"/>
      <c r="D241" s="189"/>
      <c r="E241" s="189"/>
      <c r="F241" s="189"/>
      <c r="G241" s="189"/>
      <c r="H241" s="189"/>
      <c r="I241" s="189"/>
      <c r="J241" s="189"/>
      <c r="P241" s="189"/>
      <c r="Q241" s="189"/>
      <c r="R241" s="189"/>
      <c r="S241" s="189"/>
      <c r="T241" s="189"/>
      <c r="U241" s="189"/>
      <c r="V241" s="189"/>
      <c r="W241" s="174"/>
      <c r="X241" s="337"/>
      <c r="Y241" s="212"/>
      <c r="Z241" s="11"/>
      <c r="AA241" s="186"/>
      <c r="AB241" s="189"/>
      <c r="AC241" s="242"/>
      <c r="AD241" s="297"/>
      <c r="AE241" s="174"/>
      <c r="AF241" s="189"/>
      <c r="AG241" s="186"/>
      <c r="AH241" s="189"/>
      <c r="AI241" s="189"/>
      <c r="AQ241" s="11"/>
      <c r="AR241" s="11"/>
      <c r="AS241" s="11"/>
      <c r="AT241" s="11"/>
      <c r="AU241" s="11"/>
      <c r="AV241" s="11"/>
      <c r="AW241" s="11"/>
      <c r="AX241" s="11"/>
      <c r="AY241" s="11"/>
    </row>
    <row r="242" spans="2:51" ht="15.75">
      <c r="B242" s="416"/>
      <c r="C242" s="174"/>
      <c r="D242" s="170"/>
      <c r="E242" s="189"/>
      <c r="F242" s="189"/>
      <c r="G242" s="189"/>
      <c r="H242" s="189"/>
      <c r="I242" s="189"/>
      <c r="J242" s="189"/>
      <c r="P242" s="189"/>
      <c r="Q242" s="189"/>
      <c r="R242" s="189"/>
      <c r="S242" s="189"/>
      <c r="T242" s="189"/>
      <c r="U242" s="189"/>
      <c r="V242" s="189"/>
      <c r="W242" s="174"/>
      <c r="X242" s="337"/>
      <c r="Y242" s="212"/>
      <c r="Z242" s="11"/>
      <c r="AA242" s="190"/>
      <c r="AB242" s="190"/>
      <c r="AC242" s="242"/>
      <c r="AD242" s="189"/>
      <c r="AE242" s="174"/>
      <c r="AF242" s="189"/>
      <c r="AG242" s="186"/>
      <c r="AH242" s="189"/>
      <c r="AI242" s="189"/>
      <c r="AQ242" s="11"/>
      <c r="AR242" s="11"/>
      <c r="AS242" s="11"/>
      <c r="AT242" s="11"/>
      <c r="AU242" s="11"/>
      <c r="AV242" s="11"/>
      <c r="AW242" s="11"/>
      <c r="AX242" s="11"/>
      <c r="AY242" s="11"/>
    </row>
    <row r="243" spans="2:51" ht="15.75">
      <c r="B243" s="208"/>
      <c r="C243" s="174"/>
      <c r="D243" s="170"/>
      <c r="E243" s="189"/>
      <c r="F243" s="189"/>
      <c r="G243" s="189"/>
      <c r="H243" s="189"/>
      <c r="I243" s="189"/>
      <c r="J243" s="189"/>
      <c r="P243" s="189"/>
      <c r="Q243" s="189"/>
      <c r="R243" s="189"/>
      <c r="S243" s="189"/>
      <c r="T243" s="189"/>
      <c r="U243" s="189"/>
      <c r="V243" s="189"/>
      <c r="W243" s="174"/>
      <c r="X243" s="337"/>
      <c r="Y243" s="189"/>
      <c r="Z243" s="11"/>
      <c r="AA243" s="190"/>
      <c r="AB243" s="326"/>
      <c r="AC243" s="242"/>
      <c r="AD243" s="189"/>
      <c r="AE243" s="174"/>
      <c r="AF243" s="189"/>
      <c r="AG243" s="174"/>
      <c r="AH243" s="189"/>
      <c r="AI243" s="189"/>
      <c r="AQ243" s="11"/>
      <c r="AR243" s="11"/>
      <c r="AS243" s="11"/>
      <c r="AT243" s="11"/>
      <c r="AU243" s="11"/>
      <c r="AV243" s="11"/>
      <c r="AW243" s="11"/>
      <c r="AX243" s="11"/>
      <c r="AY243" s="11"/>
    </row>
    <row r="244" spans="2:51" ht="15.75">
      <c r="B244" s="189"/>
      <c r="C244" s="205"/>
      <c r="D244" s="189"/>
      <c r="E244" s="189"/>
      <c r="F244" s="189"/>
      <c r="G244" s="189"/>
      <c r="H244" s="189"/>
      <c r="I244" s="189"/>
      <c r="J244" s="189"/>
      <c r="P244" s="189"/>
      <c r="Q244" s="189"/>
      <c r="R244" s="189"/>
      <c r="S244" s="189"/>
      <c r="T244" s="189"/>
      <c r="U244" s="189"/>
      <c r="V244" s="189"/>
      <c r="W244" s="174"/>
      <c r="X244" s="337"/>
      <c r="Y244" s="189"/>
      <c r="Z244" s="11"/>
      <c r="AA244" s="186"/>
      <c r="AB244" s="190"/>
      <c r="AC244" s="242"/>
      <c r="AD244" s="189"/>
      <c r="AE244" s="174"/>
      <c r="AF244" s="189"/>
      <c r="AG244" s="174"/>
      <c r="AH244" s="189"/>
      <c r="AI244" s="189"/>
      <c r="AQ244" s="11"/>
      <c r="AR244" s="11"/>
      <c r="AS244" s="11"/>
      <c r="AT244" s="11"/>
      <c r="AU244" s="11"/>
      <c r="AV244" s="11"/>
      <c r="AW244" s="11"/>
      <c r="AX244" s="11"/>
      <c r="AY244" s="11"/>
    </row>
    <row r="245" spans="2:51" ht="15.75">
      <c r="B245" s="209"/>
      <c r="C245" s="174"/>
      <c r="D245" s="170"/>
      <c r="E245" s="189"/>
      <c r="F245" s="189"/>
      <c r="G245" s="189"/>
      <c r="H245" s="189"/>
      <c r="I245" s="189"/>
      <c r="J245" s="189"/>
      <c r="P245" s="189"/>
      <c r="Q245" s="189"/>
      <c r="R245" s="189"/>
      <c r="S245" s="189"/>
      <c r="T245" s="189"/>
      <c r="U245" s="189"/>
      <c r="V245" s="189"/>
      <c r="W245" s="174"/>
      <c r="X245" s="337"/>
      <c r="Y245" s="189"/>
      <c r="Z245" s="11"/>
      <c r="AA245" s="190"/>
      <c r="AB245" s="190"/>
      <c r="AC245" s="174"/>
      <c r="AD245" s="189"/>
      <c r="AE245" s="174"/>
      <c r="AF245" s="189"/>
      <c r="AG245" s="174"/>
      <c r="AH245" s="327"/>
      <c r="AI245" s="189"/>
      <c r="AQ245" s="11"/>
      <c r="AR245" s="11"/>
      <c r="AS245" s="11"/>
      <c r="AT245" s="11"/>
      <c r="AU245" s="11"/>
      <c r="AV245" s="11"/>
      <c r="AW245" s="11"/>
      <c r="AX245" s="11"/>
      <c r="AY245" s="11"/>
    </row>
    <row r="246" spans="2:51">
      <c r="B246" s="209"/>
      <c r="C246" s="174"/>
      <c r="D246" s="170"/>
      <c r="E246" s="189"/>
      <c r="F246" s="189"/>
      <c r="G246" s="189"/>
      <c r="H246" s="189"/>
      <c r="I246" s="189"/>
      <c r="J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1"/>
      <c r="AA246" s="190"/>
      <c r="AB246" s="190"/>
      <c r="AC246" s="242"/>
      <c r="AD246" s="189"/>
      <c r="AE246" s="174"/>
      <c r="AF246" s="189"/>
      <c r="AG246" s="174"/>
      <c r="AH246" s="327"/>
      <c r="AI246" s="189"/>
      <c r="AQ246" s="11"/>
      <c r="AR246" s="11"/>
      <c r="AS246" s="11"/>
      <c r="AT246" s="11"/>
      <c r="AU246" s="11"/>
      <c r="AV246" s="11"/>
      <c r="AW246" s="11"/>
      <c r="AX246" s="11"/>
      <c r="AY246" s="11"/>
    </row>
    <row r="247" spans="2:51">
      <c r="B247" s="189"/>
      <c r="C247" s="205"/>
      <c r="D247" s="189"/>
      <c r="E247" s="189"/>
      <c r="F247" s="189"/>
      <c r="G247" s="189"/>
      <c r="H247" s="189"/>
      <c r="I247" s="189"/>
      <c r="J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1"/>
      <c r="AA247" s="190"/>
      <c r="AB247" s="328"/>
      <c r="AC247" s="242"/>
      <c r="AD247" s="189"/>
      <c r="AE247" s="174"/>
      <c r="AF247" s="189"/>
      <c r="AG247" s="174"/>
      <c r="AH247" s="189"/>
      <c r="AI247" s="189"/>
      <c r="AQ247" s="11"/>
      <c r="AR247" s="11"/>
      <c r="AS247" s="11"/>
      <c r="AT247" s="11"/>
      <c r="AU247" s="11"/>
      <c r="AV247" s="11"/>
      <c r="AW247" s="11"/>
      <c r="AX247" s="11"/>
      <c r="AY247" s="11"/>
    </row>
    <row r="248" spans="2:51">
      <c r="B248" s="189"/>
      <c r="C248" s="205"/>
      <c r="D248" s="189"/>
      <c r="E248" s="189"/>
      <c r="F248" s="189"/>
      <c r="G248" s="189"/>
      <c r="H248" s="189"/>
      <c r="I248" s="189"/>
      <c r="J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1"/>
      <c r="AA248" s="190"/>
      <c r="AB248" s="328"/>
      <c r="AC248" s="198"/>
      <c r="AD248" s="189"/>
      <c r="AE248" s="174"/>
      <c r="AF248" s="189"/>
      <c r="AG248" s="174"/>
      <c r="AH248" s="189"/>
      <c r="AI248" s="189"/>
      <c r="AQ248" s="11"/>
      <c r="AR248" s="11"/>
      <c r="AS248" s="11"/>
      <c r="AT248" s="11"/>
      <c r="AU248" s="11"/>
      <c r="AV248" s="11"/>
      <c r="AW248" s="11"/>
      <c r="AX248" s="11"/>
      <c r="AY248" s="11"/>
    </row>
    <row r="249" spans="2:51">
      <c r="B249" s="189"/>
      <c r="C249" s="205"/>
      <c r="D249" s="189"/>
      <c r="E249" s="189"/>
      <c r="F249" s="189"/>
      <c r="G249" s="189"/>
      <c r="H249" s="189"/>
      <c r="I249" s="189"/>
      <c r="J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1"/>
      <c r="AA249" s="190"/>
      <c r="AB249" s="190"/>
      <c r="AC249" s="242"/>
      <c r="AD249" s="189"/>
      <c r="AE249" s="174"/>
      <c r="AF249" s="189"/>
      <c r="AG249" s="174"/>
      <c r="AH249" s="189"/>
      <c r="AI249" s="189"/>
      <c r="AQ249" s="11"/>
      <c r="AR249" s="11"/>
      <c r="AS249" s="11"/>
      <c r="AT249" s="11"/>
      <c r="AU249" s="11"/>
      <c r="AV249" s="11"/>
      <c r="AW249" s="11"/>
      <c r="AX249" s="11"/>
      <c r="AY249" s="11"/>
    </row>
    <row r="250" spans="2:51">
      <c r="B250" s="189"/>
      <c r="C250" s="205"/>
      <c r="D250" s="189"/>
      <c r="E250" s="189"/>
      <c r="F250" s="189"/>
      <c r="G250" s="189"/>
      <c r="H250" s="189"/>
      <c r="I250" s="189"/>
      <c r="J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1"/>
      <c r="AA250" s="190"/>
      <c r="AB250" s="174"/>
      <c r="AC250" s="329"/>
      <c r="AD250" s="327"/>
      <c r="AE250" s="174"/>
      <c r="AF250" s="189"/>
      <c r="AG250" s="174"/>
      <c r="AH250" s="189"/>
      <c r="AI250" s="189"/>
      <c r="AQ250" s="11"/>
      <c r="AR250" s="11"/>
      <c r="AS250" s="11"/>
      <c r="AT250" s="11"/>
      <c r="AU250" s="11"/>
      <c r="AV250" s="11"/>
      <c r="AW250" s="11"/>
      <c r="AX250" s="11"/>
      <c r="AY250" s="11"/>
    </row>
    <row r="251" spans="2:51">
      <c r="B251" s="189"/>
      <c r="C251" s="205"/>
      <c r="D251" s="189"/>
      <c r="E251" s="189"/>
      <c r="F251" s="189"/>
      <c r="G251" s="189"/>
      <c r="H251" s="189"/>
      <c r="I251" s="189"/>
      <c r="J251" s="189"/>
      <c r="P251" s="242"/>
      <c r="Q251" s="189"/>
      <c r="R251" s="242"/>
      <c r="S251" s="189"/>
      <c r="T251" s="189"/>
      <c r="U251" s="189"/>
      <c r="V251" s="189"/>
      <c r="W251" s="189"/>
      <c r="X251" s="189"/>
      <c r="Y251" s="189"/>
      <c r="Z251" s="11"/>
      <c r="AA251" s="190"/>
      <c r="AB251" s="307"/>
      <c r="AC251" s="242"/>
      <c r="AD251" s="189"/>
      <c r="AE251" s="242"/>
      <c r="AF251" s="189"/>
      <c r="AG251" s="248"/>
      <c r="AH251" s="189"/>
      <c r="AI251" s="189"/>
      <c r="AQ251" s="11"/>
      <c r="AR251" s="11"/>
      <c r="AS251" s="11"/>
      <c r="AT251" s="11"/>
      <c r="AU251" s="11"/>
      <c r="AV251" s="11"/>
      <c r="AW251" s="11"/>
      <c r="AX251" s="11"/>
      <c r="AY251" s="11"/>
    </row>
    <row r="252" spans="2:51">
      <c r="B252" s="189"/>
      <c r="C252" s="205"/>
      <c r="D252" s="189"/>
      <c r="E252" s="189"/>
      <c r="F252" s="189"/>
      <c r="G252" s="189"/>
      <c r="H252" s="189"/>
      <c r="I252" s="189"/>
      <c r="J252" s="189"/>
      <c r="P252" s="242"/>
      <c r="Q252" s="189"/>
      <c r="R252" s="242"/>
      <c r="S252" s="189"/>
      <c r="T252" s="189"/>
      <c r="U252" s="189"/>
      <c r="V252" s="189"/>
      <c r="W252" s="189"/>
      <c r="X252" s="189"/>
      <c r="Y252" s="189"/>
      <c r="Z252" s="11"/>
      <c r="AD252" s="11"/>
      <c r="AE252" s="11"/>
      <c r="AF252" s="11"/>
      <c r="AG252" s="11"/>
      <c r="AQ252" s="11"/>
      <c r="AR252" s="11"/>
      <c r="AS252" s="11"/>
      <c r="AT252" s="11"/>
      <c r="AU252" s="11"/>
      <c r="AV252" s="11"/>
      <c r="AW252" s="11"/>
      <c r="AX252" s="11"/>
      <c r="AY252" s="11"/>
    </row>
    <row r="253" spans="2:51">
      <c r="B253" s="189"/>
      <c r="C253" s="205"/>
      <c r="D253" s="189"/>
      <c r="E253" s="189"/>
      <c r="F253" s="189"/>
      <c r="G253" s="189"/>
      <c r="H253" s="189"/>
      <c r="I253" s="189"/>
      <c r="J253" s="189"/>
      <c r="P253" s="174"/>
      <c r="Q253" s="327"/>
      <c r="R253" s="242"/>
      <c r="S253" s="189"/>
      <c r="T253" s="189"/>
      <c r="U253" s="189"/>
      <c r="V253" s="189"/>
      <c r="W253" s="189"/>
      <c r="X253" s="189"/>
      <c r="Y253" s="189"/>
      <c r="Z253" s="11"/>
      <c r="AD253" s="11"/>
      <c r="AE253" s="11"/>
      <c r="AF253" s="11"/>
      <c r="AG253" s="11"/>
      <c r="AQ253" s="11"/>
      <c r="AR253" s="11"/>
      <c r="AS253" s="11"/>
      <c r="AT253" s="11"/>
      <c r="AU253" s="11"/>
      <c r="AV253" s="11"/>
      <c r="AW253" s="11"/>
      <c r="AX253" s="11"/>
      <c r="AY253" s="11"/>
    </row>
    <row r="254" spans="2:51">
      <c r="B254" s="189"/>
      <c r="C254" s="205"/>
      <c r="D254" s="189"/>
      <c r="E254" s="189"/>
      <c r="F254" s="189"/>
      <c r="G254" s="189"/>
      <c r="H254" s="189"/>
      <c r="I254" s="189"/>
      <c r="J254" s="189"/>
      <c r="P254" s="189"/>
      <c r="Q254" s="189"/>
      <c r="R254" s="242"/>
      <c r="S254" s="330"/>
      <c r="T254" s="189"/>
      <c r="U254" s="189"/>
      <c r="V254" s="189"/>
      <c r="W254" s="189"/>
      <c r="X254" s="189"/>
      <c r="Y254" s="189"/>
      <c r="Z254" s="11"/>
      <c r="AD254" s="11"/>
      <c r="AE254" s="11"/>
      <c r="AF254" s="11"/>
      <c r="AG254" s="11"/>
      <c r="AQ254" s="11"/>
      <c r="AR254" s="11"/>
      <c r="AS254" s="11"/>
      <c r="AT254" s="11"/>
      <c r="AU254" s="11"/>
      <c r="AV254" s="11"/>
      <c r="AW254" s="11"/>
      <c r="AX254" s="11"/>
      <c r="AY254" s="11"/>
    </row>
    <row r="255" spans="2:51">
      <c r="B255" s="189"/>
      <c r="C255" s="205"/>
      <c r="D255" s="189"/>
      <c r="E255" s="189"/>
      <c r="F255" s="189"/>
      <c r="G255" s="189"/>
      <c r="H255" s="189"/>
      <c r="I255" s="189"/>
      <c r="J255" s="189"/>
      <c r="P255" s="189"/>
      <c r="Q255" s="189"/>
      <c r="R255" s="174"/>
      <c r="S255" s="189"/>
      <c r="T255" s="189"/>
      <c r="U255" s="189"/>
      <c r="V255" s="189"/>
      <c r="W255" s="189"/>
      <c r="X255" s="189"/>
      <c r="Y255" s="189"/>
      <c r="Z255" s="11"/>
      <c r="AD255" s="11"/>
      <c r="AE255" s="11"/>
      <c r="AF255" s="11"/>
      <c r="AG255" s="11"/>
      <c r="AQ255" s="11"/>
      <c r="AR255" s="11"/>
      <c r="AS255" s="11"/>
      <c r="AT255" s="11"/>
      <c r="AU255" s="11"/>
      <c r="AV255" s="11"/>
      <c r="AW255" s="11"/>
      <c r="AX255" s="11"/>
      <c r="AY255" s="11"/>
    </row>
    <row r="256" spans="2:51">
      <c r="B256" s="189"/>
      <c r="C256" s="205"/>
      <c r="D256" s="189"/>
      <c r="E256" s="189"/>
      <c r="F256" s="189"/>
      <c r="G256" s="189"/>
      <c r="H256" s="189"/>
      <c r="I256" s="189"/>
      <c r="J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1"/>
      <c r="AD256" s="11"/>
      <c r="AE256" s="11"/>
      <c r="AF256" s="11"/>
      <c r="AG256" s="11"/>
      <c r="AQ256" s="11"/>
      <c r="AR256" s="11"/>
      <c r="AS256" s="11"/>
      <c r="AT256" s="11"/>
      <c r="AU256" s="11"/>
      <c r="AV256" s="11"/>
      <c r="AW256" s="11"/>
      <c r="AX256" s="11"/>
      <c r="AY256" s="11"/>
    </row>
    <row r="257" spans="2:51">
      <c r="B257" s="691"/>
      <c r="C257" s="205"/>
      <c r="D257" s="189"/>
      <c r="E257" s="189"/>
      <c r="F257" s="189"/>
      <c r="G257" s="189"/>
      <c r="H257" s="189"/>
      <c r="I257" s="189"/>
      <c r="J257" s="189"/>
      <c r="P257" s="189"/>
      <c r="Q257" s="314"/>
      <c r="R257" s="315"/>
      <c r="S257" s="189"/>
      <c r="T257" s="158"/>
      <c r="U257" s="189"/>
      <c r="V257" s="189"/>
      <c r="W257" s="189"/>
      <c r="X257" s="189"/>
      <c r="Y257" s="189"/>
      <c r="Z257" s="11"/>
      <c r="AD257" s="11"/>
      <c r="AE257" s="11"/>
      <c r="AF257" s="11"/>
      <c r="AG257" s="11"/>
      <c r="AQ257" s="11"/>
      <c r="AR257" s="11"/>
      <c r="AS257" s="11"/>
      <c r="AT257" s="11"/>
      <c r="AU257" s="11"/>
      <c r="AV257" s="11"/>
      <c r="AW257" s="11"/>
      <c r="AX257" s="11"/>
      <c r="AY257" s="11"/>
    </row>
    <row r="258" spans="2:51">
      <c r="B258" s="189"/>
      <c r="C258" s="205"/>
      <c r="D258" s="189"/>
      <c r="E258" s="189"/>
      <c r="F258" s="189"/>
      <c r="G258" s="189"/>
      <c r="H258" s="189"/>
      <c r="I258" s="189"/>
      <c r="J258" s="189"/>
      <c r="P258" s="242"/>
      <c r="Q258" s="189"/>
      <c r="R258" s="174"/>
      <c r="S258" s="189"/>
      <c r="T258" s="186"/>
      <c r="U258" s="189"/>
      <c r="V258" s="189"/>
      <c r="W258" s="189"/>
      <c r="X258" s="189"/>
      <c r="Y258" s="189"/>
      <c r="Z258" s="11"/>
      <c r="AD258" s="11"/>
      <c r="AE258" s="11"/>
      <c r="AF258" s="11"/>
      <c r="AG258" s="11"/>
      <c r="AQ258" s="11"/>
      <c r="AR258" s="11"/>
      <c r="AS258" s="11"/>
      <c r="AT258" s="11"/>
      <c r="AU258" s="11"/>
      <c r="AV258" s="11"/>
      <c r="AW258" s="11"/>
      <c r="AX258" s="11"/>
      <c r="AY258" s="11"/>
    </row>
    <row r="259" spans="2:51">
      <c r="B259" s="189"/>
      <c r="C259" s="205"/>
      <c r="D259" s="189"/>
      <c r="E259" s="692"/>
      <c r="F259" s="189"/>
      <c r="G259" s="189"/>
      <c r="H259" s="291"/>
      <c r="I259" s="189"/>
      <c r="J259" s="189"/>
      <c r="P259" s="242"/>
      <c r="Q259" s="297"/>
      <c r="R259" s="174"/>
      <c r="S259" s="189"/>
      <c r="T259" s="186"/>
      <c r="U259" s="189"/>
      <c r="V259" s="189"/>
      <c r="W259" s="189"/>
      <c r="X259" s="189"/>
      <c r="Y259" s="189"/>
      <c r="Z259" s="11"/>
      <c r="AD259" s="11"/>
      <c r="AE259" s="11"/>
      <c r="AF259" s="11"/>
      <c r="AG259" s="11"/>
      <c r="AQ259" s="11"/>
      <c r="AR259" s="11"/>
      <c r="AS259" s="11"/>
      <c r="AT259" s="11"/>
      <c r="AU259" s="11"/>
      <c r="AV259" s="11"/>
      <c r="AW259" s="11"/>
      <c r="AX259" s="11"/>
      <c r="AY259" s="11"/>
    </row>
    <row r="260" spans="2:51">
      <c r="B260" s="208"/>
      <c r="C260" s="174"/>
      <c r="D260" s="170"/>
      <c r="E260" s="692"/>
      <c r="F260" s="189"/>
      <c r="G260" s="189"/>
      <c r="H260" s="174"/>
      <c r="I260" s="170"/>
      <c r="J260" s="298"/>
      <c r="P260" s="242"/>
      <c r="Q260" s="189"/>
      <c r="R260" s="174"/>
      <c r="S260" s="189"/>
      <c r="T260" s="186"/>
      <c r="U260" s="189"/>
      <c r="V260" s="189"/>
      <c r="W260" s="189"/>
      <c r="X260" s="189"/>
      <c r="Y260" s="189"/>
      <c r="Z260" s="11"/>
      <c r="AD260" s="11"/>
      <c r="AE260" s="11"/>
      <c r="AF260" s="11"/>
      <c r="AG260" s="11"/>
      <c r="AQ260" s="11"/>
      <c r="AR260" s="11"/>
      <c r="AS260" s="11"/>
      <c r="AT260" s="11"/>
      <c r="AU260" s="11"/>
      <c r="AV260" s="11"/>
      <c r="AW260" s="11"/>
      <c r="AX260" s="11"/>
      <c r="AY260" s="11"/>
    </row>
    <row r="261" spans="2:51">
      <c r="B261" s="206"/>
      <c r="C261" s="174"/>
      <c r="D261" s="170"/>
      <c r="E261" s="324"/>
      <c r="F261" s="325"/>
      <c r="G261" s="319"/>
      <c r="H261" s="174"/>
      <c r="I261" s="170"/>
      <c r="J261" s="298"/>
      <c r="P261" s="242"/>
      <c r="Q261" s="189"/>
      <c r="R261" s="174"/>
      <c r="S261" s="189"/>
      <c r="T261" s="186"/>
      <c r="U261" s="189"/>
      <c r="V261" s="189"/>
      <c r="W261" s="189"/>
      <c r="X261" s="189"/>
      <c r="Y261" s="189"/>
      <c r="Z261" s="11"/>
      <c r="AD261" s="11"/>
      <c r="AE261" s="11"/>
      <c r="AF261" s="11"/>
      <c r="AG261" s="11"/>
      <c r="AQ261" s="11"/>
      <c r="AR261" s="11"/>
      <c r="AS261" s="11"/>
      <c r="AT261" s="11"/>
      <c r="AU261" s="11"/>
      <c r="AV261" s="11"/>
      <c r="AW261" s="11"/>
      <c r="AX261" s="11"/>
      <c r="AY261" s="11"/>
    </row>
    <row r="262" spans="2:51">
      <c r="B262" s="189"/>
      <c r="C262" s="205"/>
      <c r="D262" s="189"/>
      <c r="E262" s="174"/>
      <c r="F262" s="198"/>
      <c r="G262" s="289"/>
      <c r="H262" s="174"/>
      <c r="I262" s="170"/>
      <c r="J262" s="298"/>
      <c r="P262" s="242"/>
      <c r="Q262" s="189"/>
      <c r="R262" s="174"/>
      <c r="S262" s="189"/>
      <c r="T262" s="186"/>
      <c r="U262" s="189"/>
      <c r="V262" s="189"/>
      <c r="W262" s="189"/>
      <c r="X262" s="189"/>
      <c r="Y262" s="189"/>
      <c r="Z262" s="11"/>
      <c r="AD262" s="11"/>
      <c r="AE262" s="11"/>
      <c r="AF262" s="11"/>
      <c r="AG262" s="11"/>
      <c r="AQ262" s="11"/>
      <c r="AR262" s="11"/>
      <c r="AS262" s="11"/>
      <c r="AT262" s="11"/>
      <c r="AU262" s="11"/>
      <c r="AV262" s="11"/>
      <c r="AW262" s="11"/>
      <c r="AX262" s="11"/>
      <c r="AY262" s="11"/>
    </row>
    <row r="263" spans="2:51" ht="15.75">
      <c r="B263" s="213"/>
      <c r="C263" s="174"/>
      <c r="D263" s="170"/>
      <c r="E263" s="693"/>
      <c r="F263" s="201"/>
      <c r="G263" s="292"/>
      <c r="H263" s="174"/>
      <c r="I263" s="170"/>
      <c r="J263" s="298"/>
      <c r="P263" s="174"/>
      <c r="Q263" s="189"/>
      <c r="R263" s="174"/>
      <c r="S263" s="189"/>
      <c r="T263" s="174"/>
      <c r="U263" s="189"/>
      <c r="V263" s="189"/>
      <c r="W263" s="189"/>
      <c r="X263" s="189"/>
      <c r="Y263" s="189"/>
      <c r="Z263" s="11"/>
      <c r="AD263" s="11"/>
      <c r="AE263" s="11"/>
      <c r="AF263" s="11"/>
      <c r="AG263" s="11"/>
      <c r="AQ263" s="11"/>
      <c r="AR263" s="11"/>
      <c r="AS263" s="11"/>
      <c r="AT263" s="11"/>
      <c r="AU263" s="11"/>
      <c r="AV263" s="11"/>
      <c r="AW263" s="11"/>
      <c r="AX263" s="11"/>
      <c r="AY263" s="11"/>
    </row>
    <row r="264" spans="2:51">
      <c r="B264" s="223"/>
      <c r="C264" s="174"/>
      <c r="D264" s="188"/>
      <c r="E264" s="174"/>
      <c r="F264" s="170"/>
      <c r="G264" s="298"/>
      <c r="H264" s="189"/>
      <c r="I264" s="189"/>
      <c r="J264" s="189"/>
      <c r="P264" s="242"/>
      <c r="Q264" s="189"/>
      <c r="R264" s="174"/>
      <c r="S264" s="331"/>
      <c r="T264" s="174"/>
      <c r="U264" s="189"/>
      <c r="V264" s="189"/>
      <c r="W264" s="189"/>
      <c r="X264" s="189"/>
      <c r="Y264" s="189"/>
      <c r="Z264" s="11"/>
      <c r="AD264" s="11"/>
      <c r="AE264" s="11"/>
      <c r="AF264" s="11"/>
      <c r="AG264" s="11"/>
      <c r="AQ264" s="11"/>
      <c r="AR264" s="11"/>
      <c r="AS264" s="11"/>
      <c r="AT264" s="11"/>
      <c r="AU264" s="11"/>
      <c r="AV264" s="11"/>
      <c r="AW264" s="11"/>
      <c r="AX264" s="11"/>
      <c r="AY264" s="11"/>
    </row>
    <row r="265" spans="2:51">
      <c r="B265" s="189"/>
      <c r="C265" s="201"/>
      <c r="D265" s="189"/>
      <c r="E265" s="174"/>
      <c r="F265" s="170"/>
      <c r="G265" s="298"/>
      <c r="H265" s="189"/>
      <c r="I265" s="189"/>
      <c r="J265" s="189"/>
      <c r="P265" s="242"/>
      <c r="Q265" s="189"/>
      <c r="R265" s="174"/>
      <c r="S265" s="189"/>
      <c r="T265" s="174"/>
      <c r="U265" s="189"/>
      <c r="V265" s="189"/>
      <c r="W265" s="189"/>
      <c r="X265" s="189"/>
      <c r="Y265" s="189"/>
      <c r="Z265" s="11"/>
      <c r="AD265" s="11"/>
      <c r="AE265" s="11"/>
      <c r="AF265" s="11"/>
      <c r="AG265" s="11"/>
      <c r="AQ265" s="11"/>
      <c r="AR265" s="11"/>
      <c r="AS265" s="11"/>
      <c r="AT265" s="11"/>
      <c r="AU265" s="11"/>
      <c r="AV265" s="11"/>
      <c r="AW265" s="11"/>
      <c r="AX265" s="11"/>
      <c r="AY265" s="11"/>
    </row>
    <row r="266" spans="2:51">
      <c r="B266" s="206"/>
      <c r="C266" s="174"/>
      <c r="D266" s="170"/>
      <c r="E266" s="174"/>
      <c r="F266" s="170"/>
      <c r="G266" s="298"/>
      <c r="H266" s="189"/>
      <c r="I266" s="189"/>
      <c r="J266" s="189"/>
      <c r="P266" s="198"/>
      <c r="Q266" s="189"/>
      <c r="R266" s="174"/>
      <c r="S266" s="189"/>
      <c r="T266" s="174"/>
      <c r="U266" s="189"/>
      <c r="V266" s="189"/>
      <c r="W266" s="189"/>
      <c r="X266" s="189"/>
      <c r="Y266" s="189"/>
      <c r="Z266" s="11"/>
      <c r="AD266" s="11"/>
      <c r="AE266" s="11"/>
      <c r="AF266" s="11"/>
      <c r="AG266" s="11"/>
      <c r="AQ266" s="11"/>
      <c r="AR266" s="11"/>
      <c r="AS266" s="11"/>
      <c r="AT266" s="11"/>
      <c r="AU266" s="11"/>
      <c r="AV266" s="11"/>
      <c r="AW266" s="11"/>
      <c r="AX266" s="11"/>
      <c r="AY266" s="11"/>
    </row>
    <row r="267" spans="2:51">
      <c r="B267" s="348"/>
      <c r="C267" s="174"/>
      <c r="D267" s="170"/>
      <c r="E267" s="190"/>
      <c r="F267" s="193"/>
      <c r="G267" s="299"/>
      <c r="H267" s="189"/>
      <c r="I267" s="189"/>
      <c r="J267" s="189"/>
      <c r="P267" s="242"/>
      <c r="Q267" s="189"/>
      <c r="R267" s="174"/>
      <c r="S267" s="189"/>
      <c r="T267" s="174"/>
      <c r="U267" s="189"/>
      <c r="V267" s="189"/>
      <c r="W267" s="189"/>
      <c r="X267" s="189"/>
      <c r="Y267" s="189"/>
      <c r="Z267" s="11"/>
      <c r="AD267" s="11"/>
      <c r="AE267" s="11"/>
      <c r="AF267" s="11"/>
      <c r="AG267" s="11"/>
      <c r="AQ267" s="11"/>
      <c r="AR267" s="11"/>
      <c r="AS267" s="11"/>
      <c r="AT267" s="11"/>
      <c r="AU267" s="11"/>
      <c r="AV267" s="11"/>
      <c r="AW267" s="11"/>
      <c r="AX267" s="11"/>
      <c r="AY267" s="11"/>
    </row>
    <row r="268" spans="2:51">
      <c r="B268" s="208"/>
      <c r="C268" s="174"/>
      <c r="D268" s="170"/>
      <c r="E268" s="189"/>
      <c r="F268" s="189"/>
      <c r="G268" s="189"/>
      <c r="H268" s="189"/>
      <c r="I268" s="189"/>
      <c r="J268" s="189"/>
      <c r="P268" s="329"/>
      <c r="Q268" s="189"/>
      <c r="R268" s="174"/>
      <c r="S268" s="189"/>
      <c r="T268" s="174"/>
      <c r="U268" s="189"/>
      <c r="V268" s="189"/>
      <c r="W268" s="189"/>
      <c r="X268" s="189"/>
      <c r="Y268" s="189"/>
      <c r="Z268" s="11"/>
      <c r="AD268" s="11"/>
      <c r="AE268" s="11"/>
      <c r="AF268" s="11"/>
      <c r="AG268" s="11"/>
      <c r="AQ268" s="11"/>
      <c r="AR268" s="11"/>
      <c r="AS268" s="11"/>
      <c r="AT268" s="11"/>
      <c r="AU268" s="11"/>
      <c r="AV268" s="11"/>
      <c r="AW268" s="11"/>
      <c r="AX268" s="11"/>
      <c r="AY268" s="11"/>
    </row>
    <row r="269" spans="2:51">
      <c r="B269" s="218"/>
      <c r="C269" s="201"/>
      <c r="D269" s="188"/>
      <c r="E269" s="692"/>
      <c r="F269" s="280"/>
      <c r="G269" s="280"/>
      <c r="H269" s="189"/>
      <c r="I269" s="189"/>
      <c r="J269" s="189"/>
      <c r="P269" s="242"/>
      <c r="Q269" s="331"/>
      <c r="R269" s="242"/>
      <c r="S269" s="189"/>
      <c r="T269" s="174"/>
      <c r="U269" s="189"/>
      <c r="V269" s="189"/>
      <c r="W269" s="189"/>
      <c r="X269" s="189"/>
      <c r="Y269" s="189"/>
      <c r="AD269" s="11"/>
      <c r="AE269" s="11"/>
      <c r="AF269" s="11"/>
      <c r="AG269" s="11"/>
      <c r="AQ269" s="11"/>
      <c r="AR269" s="11"/>
      <c r="AS269" s="11"/>
      <c r="AT269" s="11"/>
      <c r="AU269" s="11"/>
      <c r="AV269" s="11"/>
      <c r="AW269" s="11"/>
      <c r="AX269" s="11"/>
      <c r="AY269" s="11"/>
    </row>
    <row r="270" spans="2:51">
      <c r="B270" s="207"/>
      <c r="C270" s="174"/>
      <c r="D270" s="170"/>
      <c r="E270" s="293"/>
      <c r="F270" s="189"/>
      <c r="G270" s="189"/>
      <c r="H270" s="189"/>
      <c r="I270" s="189"/>
      <c r="J270" s="189"/>
      <c r="P270" s="242"/>
      <c r="Q270" s="189"/>
      <c r="R270" s="242"/>
      <c r="S270" s="189"/>
      <c r="T270" s="174"/>
      <c r="U270" s="189"/>
      <c r="V270" s="189"/>
      <c r="W270" s="189"/>
      <c r="X270" s="189"/>
      <c r="Y270" s="189"/>
      <c r="AD270" s="11"/>
      <c r="AE270" s="11"/>
      <c r="AF270" s="11"/>
      <c r="AG270" s="11"/>
      <c r="AQ270" s="11"/>
      <c r="AR270" s="11"/>
      <c r="AS270" s="11"/>
      <c r="AT270" s="11"/>
      <c r="AU270" s="11"/>
      <c r="AV270" s="11"/>
      <c r="AW270" s="11"/>
      <c r="AX270" s="11"/>
      <c r="AY270" s="11"/>
    </row>
    <row r="271" spans="2:51" ht="12" customHeight="1">
      <c r="B271" s="349"/>
      <c r="C271" s="174"/>
      <c r="D271" s="170"/>
      <c r="E271" s="324"/>
      <c r="F271" s="325"/>
      <c r="G271" s="319"/>
      <c r="H271" s="189"/>
      <c r="I271" s="189"/>
      <c r="J271" s="189"/>
      <c r="P271" s="242"/>
      <c r="Q271" s="189"/>
      <c r="R271" s="242"/>
      <c r="S271" s="189"/>
      <c r="T271" s="248"/>
      <c r="U271" s="189"/>
      <c r="V271" s="189"/>
      <c r="W271" s="189"/>
      <c r="X271" s="189"/>
      <c r="Y271" s="189"/>
      <c r="AD271" s="11"/>
      <c r="AE271" s="11"/>
      <c r="AF271" s="11"/>
      <c r="AG271" s="11"/>
      <c r="AQ271" s="11"/>
      <c r="AR271" s="11"/>
      <c r="AS271" s="11"/>
      <c r="AT271" s="11"/>
      <c r="AU271" s="11"/>
      <c r="AV271" s="11"/>
      <c r="AW271" s="11"/>
      <c r="AX271" s="11"/>
      <c r="AY271" s="11"/>
    </row>
    <row r="272" spans="2:51" ht="11.25" customHeight="1">
      <c r="B272" s="189"/>
      <c r="C272" s="189"/>
      <c r="D272" s="189"/>
      <c r="E272" s="174"/>
      <c r="F272" s="201"/>
      <c r="G272" s="292"/>
      <c r="H272" s="189"/>
      <c r="I272" s="189"/>
      <c r="J272" s="189"/>
      <c r="P272" s="174"/>
      <c r="Q272" s="327"/>
      <c r="R272" s="242"/>
      <c r="S272" s="189"/>
      <c r="T272" s="189"/>
      <c r="U272" s="189"/>
      <c r="V272" s="189"/>
      <c r="W272" s="189"/>
      <c r="X272" s="189"/>
      <c r="Y272" s="189"/>
      <c r="AD272" s="11"/>
      <c r="AE272" s="11"/>
      <c r="AF272" s="11"/>
      <c r="AG272" s="11"/>
      <c r="AQ272" s="11"/>
      <c r="AR272" s="11"/>
      <c r="AS272" s="11"/>
      <c r="AT272" s="11"/>
      <c r="AU272" s="11"/>
      <c r="AV272" s="11"/>
      <c r="AW272" s="11"/>
      <c r="AX272" s="11"/>
      <c r="AY272" s="11"/>
    </row>
    <row r="273" spans="2:51" ht="12" customHeight="1">
      <c r="B273" s="206"/>
      <c r="C273" s="197"/>
      <c r="D273" s="197"/>
      <c r="E273" s="174"/>
      <c r="F273" s="192"/>
      <c r="G273" s="694"/>
      <c r="H273" s="189"/>
      <c r="I273" s="189"/>
      <c r="J273" s="189"/>
      <c r="P273" s="189"/>
      <c r="Q273" s="189"/>
      <c r="R273" s="242"/>
      <c r="S273" s="186"/>
      <c r="T273" s="174"/>
      <c r="U273" s="189"/>
      <c r="V273" s="189"/>
      <c r="W273" s="189"/>
      <c r="X273" s="189"/>
      <c r="Y273" s="189"/>
      <c r="AD273" s="11"/>
      <c r="AE273" s="11"/>
      <c r="AF273" s="11"/>
      <c r="AG273" s="11"/>
      <c r="AQ273" s="11"/>
      <c r="AR273" s="11"/>
      <c r="AS273" s="11"/>
      <c r="AT273" s="11"/>
      <c r="AU273" s="11"/>
      <c r="AV273" s="11"/>
      <c r="AW273" s="11"/>
      <c r="AX273" s="11"/>
      <c r="AY273" s="11"/>
    </row>
    <row r="274" spans="2:51">
      <c r="B274" s="206"/>
      <c r="C274" s="174"/>
      <c r="D274" s="170"/>
      <c r="E274" s="174"/>
      <c r="F274" s="170"/>
      <c r="G274" s="298"/>
      <c r="H274" s="189"/>
      <c r="I274" s="189"/>
      <c r="J274" s="189"/>
      <c r="P274" s="189"/>
      <c r="Q274" s="189"/>
      <c r="R274" s="174"/>
      <c r="S274" s="174"/>
      <c r="T274" s="189"/>
      <c r="U274" s="189"/>
      <c r="V274" s="189"/>
      <c r="W274" s="189"/>
      <c r="X274" s="189"/>
      <c r="Y274" s="189"/>
      <c r="AD274" s="11"/>
      <c r="AE274" s="11"/>
      <c r="AF274" s="11"/>
      <c r="AG274" s="11"/>
      <c r="AQ274" s="11"/>
      <c r="AR274" s="11"/>
      <c r="AS274" s="11"/>
      <c r="AT274" s="11"/>
      <c r="AU274" s="11"/>
      <c r="AV274" s="11"/>
      <c r="AW274" s="11"/>
      <c r="AX274" s="11"/>
      <c r="AY274" s="11"/>
    </row>
    <row r="275" spans="2:51">
      <c r="B275" s="189"/>
      <c r="C275" s="205"/>
      <c r="D275" s="189"/>
      <c r="E275" s="186"/>
      <c r="F275" s="188"/>
      <c r="G275" s="254"/>
      <c r="H275" s="189"/>
      <c r="I275" s="189"/>
      <c r="J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AD275" s="11"/>
      <c r="AE275" s="11"/>
      <c r="AF275" s="11"/>
      <c r="AG275" s="11"/>
      <c r="AQ275" s="11"/>
      <c r="AR275" s="11"/>
      <c r="AS275" s="11"/>
      <c r="AT275" s="11"/>
      <c r="AU275" s="11"/>
      <c r="AV275" s="11"/>
      <c r="AW275" s="11"/>
      <c r="AX275" s="11"/>
      <c r="AY275" s="11"/>
    </row>
    <row r="276" spans="2:51">
      <c r="B276" s="189"/>
      <c r="C276" s="205"/>
      <c r="D276" s="189"/>
      <c r="E276" s="174"/>
      <c r="F276" s="170"/>
      <c r="G276" s="298"/>
      <c r="H276" s="189"/>
      <c r="I276" s="189"/>
      <c r="J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AD276" s="11"/>
      <c r="AE276" s="11"/>
      <c r="AF276" s="11"/>
      <c r="AG276" s="11"/>
      <c r="AQ276" s="11"/>
      <c r="AR276" s="11"/>
      <c r="AS276" s="11"/>
      <c r="AT276" s="11"/>
      <c r="AU276" s="11"/>
      <c r="AV276" s="11"/>
      <c r="AW276" s="11"/>
      <c r="AX276" s="11"/>
      <c r="AY276" s="11"/>
    </row>
    <row r="277" spans="2:51">
      <c r="B277" s="189"/>
      <c r="C277" s="205"/>
      <c r="D277" s="189"/>
      <c r="E277" s="174"/>
      <c r="F277" s="188"/>
      <c r="G277" s="254"/>
      <c r="H277" s="189"/>
      <c r="I277" s="189"/>
      <c r="J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AD277" s="11"/>
      <c r="AE277" s="11"/>
      <c r="AF277" s="11"/>
      <c r="AG277" s="11"/>
      <c r="AQ277" s="11"/>
      <c r="AR277" s="11"/>
      <c r="AS277" s="11"/>
      <c r="AT277" s="11"/>
      <c r="AU277" s="11"/>
      <c r="AV277" s="11"/>
      <c r="AW277" s="11"/>
      <c r="AX277" s="11"/>
      <c r="AY277" s="11"/>
    </row>
    <row r="278" spans="2:51">
      <c r="B278" s="189"/>
      <c r="C278" s="205"/>
      <c r="D278" s="189"/>
      <c r="E278" s="174"/>
      <c r="F278" s="170"/>
      <c r="G278" s="298"/>
      <c r="H278" s="189"/>
      <c r="I278" s="189"/>
      <c r="J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AD278" s="11"/>
      <c r="AE278" s="11"/>
      <c r="AF278" s="11"/>
      <c r="AG278" s="11"/>
      <c r="AQ278" s="11"/>
      <c r="AR278" s="11"/>
      <c r="AS278" s="11"/>
      <c r="AT278" s="11"/>
      <c r="AU278" s="11"/>
      <c r="AV278" s="11"/>
      <c r="AW278" s="11"/>
      <c r="AX278" s="11"/>
      <c r="AY278" s="11"/>
    </row>
    <row r="279" spans="2:51" ht="15.75">
      <c r="B279" s="213"/>
      <c r="C279" s="189"/>
      <c r="D279" s="189"/>
      <c r="E279" s="190"/>
      <c r="F279" s="193"/>
      <c r="G279" s="299"/>
      <c r="H279" s="189"/>
      <c r="I279" s="189"/>
      <c r="J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AD279" s="11"/>
      <c r="AE279" s="11"/>
      <c r="AF279" s="11"/>
      <c r="AG279" s="11"/>
      <c r="AQ279" s="11"/>
      <c r="AR279" s="11"/>
      <c r="AS279" s="11"/>
      <c r="AT279" s="11"/>
      <c r="AU279" s="11"/>
      <c r="AV279" s="11"/>
      <c r="AW279" s="11"/>
      <c r="AX279" s="11"/>
      <c r="AY279" s="11"/>
    </row>
    <row r="280" spans="2:51">
      <c r="B280" s="189"/>
      <c r="C280" s="205"/>
      <c r="D280" s="189"/>
      <c r="E280" s="190"/>
      <c r="F280" s="191"/>
      <c r="G280" s="322"/>
      <c r="H280" s="189"/>
      <c r="I280" s="189"/>
      <c r="J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AD280" s="11"/>
      <c r="AE280" s="11"/>
      <c r="AF280" s="11"/>
      <c r="AG280" s="11"/>
      <c r="AQ280" s="11"/>
      <c r="AR280" s="11"/>
      <c r="AS280" s="11"/>
      <c r="AT280" s="11"/>
      <c r="AU280" s="11"/>
      <c r="AV280" s="11"/>
      <c r="AW280" s="11"/>
      <c r="AX280" s="11"/>
      <c r="AY280" s="11"/>
    </row>
    <row r="281" spans="2:51">
      <c r="B281" s="207"/>
      <c r="C281" s="174"/>
      <c r="D281" s="170"/>
      <c r="E281" s="174"/>
      <c r="F281" s="170"/>
      <c r="G281" s="298"/>
      <c r="H281" s="189"/>
      <c r="I281" s="189"/>
      <c r="J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AD281" s="11"/>
      <c r="AE281" s="11"/>
      <c r="AF281" s="11"/>
      <c r="AG281" s="11"/>
      <c r="AQ281" s="11"/>
      <c r="AR281" s="11"/>
      <c r="AS281" s="11"/>
      <c r="AT281" s="11"/>
      <c r="AU281" s="11"/>
      <c r="AV281" s="11"/>
      <c r="AW281" s="11"/>
      <c r="AX281" s="11"/>
      <c r="AY281" s="11"/>
    </row>
    <row r="282" spans="2:51">
      <c r="B282" s="207"/>
      <c r="C282" s="174"/>
      <c r="D282" s="170"/>
      <c r="E282" s="174"/>
      <c r="F282" s="170"/>
      <c r="G282" s="254"/>
      <c r="H282" s="189"/>
      <c r="I282" s="189"/>
      <c r="J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AD282" s="11"/>
      <c r="AE282" s="11"/>
      <c r="AF282" s="11"/>
      <c r="AG282" s="11"/>
      <c r="AQ282" s="11"/>
      <c r="AR282" s="11"/>
      <c r="AS282" s="11"/>
      <c r="AT282" s="11"/>
      <c r="AU282" s="11"/>
      <c r="AV282" s="11"/>
      <c r="AW282" s="11"/>
      <c r="AX282" s="11"/>
      <c r="AY282" s="11"/>
    </row>
    <row r="283" spans="2:51">
      <c r="B283" s="206"/>
      <c r="C283" s="174"/>
      <c r="D283" s="189"/>
      <c r="E283" s="189"/>
      <c r="F283" s="189"/>
      <c r="G283" s="189"/>
      <c r="H283" s="189"/>
      <c r="I283" s="189"/>
      <c r="J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AD283" s="11"/>
      <c r="AE283" s="11"/>
      <c r="AF283" s="11"/>
      <c r="AG283" s="11"/>
      <c r="AQ283" s="11"/>
      <c r="AR283" s="11"/>
      <c r="AS283" s="11"/>
      <c r="AT283" s="11"/>
      <c r="AU283" s="11"/>
      <c r="AV283" s="11"/>
      <c r="AW283" s="11"/>
      <c r="AX283" s="11"/>
      <c r="AY283" s="11"/>
    </row>
    <row r="284" spans="2:51">
      <c r="B284" s="206"/>
      <c r="C284" s="174"/>
      <c r="D284" s="188"/>
      <c r="E284" s="189"/>
      <c r="F284" s="189"/>
      <c r="G284" s="189"/>
      <c r="H284" s="189"/>
      <c r="I284" s="189"/>
      <c r="J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AD284" s="11"/>
      <c r="AE284" s="11"/>
      <c r="AF284" s="11"/>
      <c r="AG284" s="11"/>
      <c r="AQ284" s="11"/>
      <c r="AR284" s="11"/>
      <c r="AS284" s="11"/>
      <c r="AT284" s="11"/>
      <c r="AU284" s="11"/>
      <c r="AV284" s="11"/>
      <c r="AW284" s="11"/>
      <c r="AX284" s="11"/>
      <c r="AY284" s="11"/>
    </row>
    <row r="285" spans="2:51">
      <c r="B285" s="206"/>
      <c r="C285" s="174"/>
      <c r="D285" s="170"/>
      <c r="E285" s="189"/>
      <c r="F285" s="189"/>
      <c r="G285" s="189"/>
      <c r="H285" s="247"/>
      <c r="I285" s="334"/>
      <c r="J285" s="254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AD285" s="11"/>
      <c r="AE285" s="11"/>
      <c r="AF285" s="11"/>
      <c r="AG285" s="11"/>
      <c r="AQ285" s="11"/>
      <c r="AR285" s="11"/>
      <c r="AS285" s="11"/>
      <c r="AT285" s="11"/>
      <c r="AU285" s="11"/>
      <c r="AV285" s="11"/>
      <c r="AW285" s="11"/>
      <c r="AX285" s="11"/>
      <c r="AY285" s="11"/>
    </row>
    <row r="286" spans="2:51">
      <c r="B286" s="206"/>
      <c r="C286" s="174"/>
      <c r="D286" s="170"/>
      <c r="E286" s="174"/>
      <c r="F286" s="201"/>
      <c r="G286" s="292"/>
      <c r="H286" s="174"/>
      <c r="I286" s="170"/>
      <c r="J286" s="298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AD286" s="11"/>
      <c r="AE286" s="11"/>
      <c r="AF286" s="11"/>
      <c r="AG286" s="11"/>
      <c r="AQ286" s="11"/>
      <c r="AR286" s="11"/>
      <c r="AS286" s="11"/>
      <c r="AT286" s="11"/>
      <c r="AU286" s="11"/>
      <c r="AV286" s="11"/>
      <c r="AW286" s="11"/>
      <c r="AX286" s="11"/>
      <c r="AY286" s="11"/>
    </row>
    <row r="287" spans="2:51">
      <c r="B287" s="210"/>
      <c r="C287" s="174"/>
      <c r="D287" s="170"/>
      <c r="E287" s="174"/>
      <c r="F287" s="201"/>
      <c r="G287" s="292"/>
      <c r="H287" s="174"/>
      <c r="I287" s="170"/>
      <c r="J287" s="298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AD287" s="11"/>
      <c r="AE287" s="11"/>
      <c r="AF287" s="11"/>
      <c r="AG287" s="11"/>
      <c r="AQ287" s="11"/>
      <c r="AR287" s="11"/>
      <c r="AS287" s="11"/>
      <c r="AT287" s="11"/>
      <c r="AU287" s="11"/>
      <c r="AV287" s="11"/>
      <c r="AW287" s="11"/>
      <c r="AX287" s="11"/>
      <c r="AY287" s="11"/>
    </row>
    <row r="288" spans="2:51">
      <c r="B288" s="189"/>
      <c r="C288" s="205"/>
      <c r="D288" s="189"/>
      <c r="E288" s="174"/>
      <c r="F288" s="201"/>
      <c r="G288" s="292"/>
      <c r="H288" s="174"/>
      <c r="I288" s="334"/>
      <c r="J288" s="254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AD288" s="11"/>
      <c r="AE288" s="11"/>
      <c r="AF288" s="11"/>
      <c r="AG288" s="11"/>
      <c r="AQ288" s="11"/>
      <c r="AR288" s="11"/>
      <c r="AS288" s="11"/>
      <c r="AT288" s="11"/>
      <c r="AU288" s="11"/>
      <c r="AV288" s="11"/>
      <c r="AW288" s="11"/>
      <c r="AX288" s="11"/>
      <c r="AY288" s="11"/>
    </row>
    <row r="289" spans="2:51" ht="15.75">
      <c r="B289" s="213"/>
      <c r="C289" s="189"/>
      <c r="D289" s="189"/>
      <c r="E289" s="174"/>
      <c r="F289" s="201"/>
      <c r="G289" s="292"/>
      <c r="H289" s="208"/>
      <c r="I289" s="334"/>
      <c r="J289" s="254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AD289" s="11"/>
      <c r="AE289" s="11"/>
      <c r="AF289" s="11"/>
      <c r="AG289" s="11"/>
      <c r="AQ289" s="11"/>
      <c r="AR289" s="11"/>
      <c r="AS289" s="11"/>
      <c r="AT289" s="11"/>
      <c r="AU289" s="11"/>
      <c r="AV289" s="11"/>
      <c r="AW289" s="11"/>
      <c r="AX289" s="11"/>
      <c r="AY289" s="11"/>
    </row>
    <row r="290" spans="2:51">
      <c r="B290" s="189"/>
      <c r="C290" s="205"/>
      <c r="D290" s="189"/>
      <c r="E290" s="174"/>
      <c r="F290" s="170"/>
      <c r="G290" s="298"/>
      <c r="H290" s="189"/>
      <c r="I290" s="189"/>
      <c r="J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AD290" s="11"/>
      <c r="AE290" s="11"/>
      <c r="AF290" s="11"/>
      <c r="AG290" s="11"/>
      <c r="AQ290" s="11"/>
      <c r="AR290" s="11"/>
      <c r="AS290" s="11"/>
      <c r="AT290" s="11"/>
      <c r="AU290" s="11"/>
      <c r="AV290" s="11"/>
      <c r="AW290" s="11"/>
      <c r="AX290" s="11"/>
      <c r="AY290" s="11"/>
    </row>
    <row r="291" spans="2:51">
      <c r="B291" s="189"/>
      <c r="C291" s="205"/>
      <c r="D291" s="189"/>
      <c r="E291" s="190"/>
      <c r="F291" s="193"/>
      <c r="G291" s="299"/>
      <c r="H291" s="189"/>
      <c r="I291" s="189"/>
      <c r="J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AD291" s="11"/>
      <c r="AE291" s="11"/>
      <c r="AF291" s="11"/>
      <c r="AG291" s="11"/>
      <c r="AQ291" s="11"/>
      <c r="AR291" s="11"/>
      <c r="AS291" s="11"/>
      <c r="AT291" s="11"/>
      <c r="AU291" s="11"/>
      <c r="AV291" s="11"/>
      <c r="AW291" s="11"/>
      <c r="AX291" s="11"/>
      <c r="AY291" s="11"/>
    </row>
    <row r="292" spans="2:51">
      <c r="B292" s="189"/>
      <c r="C292" s="205"/>
      <c r="D292" s="189"/>
      <c r="E292" s="190"/>
      <c r="F292" s="191"/>
      <c r="G292" s="322"/>
      <c r="H292" s="189"/>
      <c r="I292" s="189"/>
      <c r="J292" s="189"/>
      <c r="AD292" s="11"/>
      <c r="AE292" s="11"/>
      <c r="AF292" s="11"/>
      <c r="AG292" s="11"/>
      <c r="AQ292" s="11"/>
      <c r="AR292" s="11"/>
      <c r="AS292" s="11"/>
      <c r="AT292" s="11"/>
      <c r="AU292" s="11"/>
      <c r="AV292" s="11"/>
      <c r="AW292" s="11"/>
      <c r="AX292" s="11"/>
      <c r="AY292" s="11"/>
    </row>
    <row r="293" spans="2:51">
      <c r="B293" s="189"/>
      <c r="C293" s="205"/>
      <c r="D293" s="189"/>
      <c r="E293" s="174"/>
      <c r="F293" s="198"/>
      <c r="G293" s="289"/>
      <c r="H293" s="189"/>
      <c r="I293" s="189"/>
      <c r="J293" s="189"/>
      <c r="AD293" s="11"/>
      <c r="AE293" s="11"/>
      <c r="AF293" s="11"/>
      <c r="AG293" s="11"/>
      <c r="AQ293" s="11"/>
      <c r="AR293" s="11"/>
      <c r="AS293" s="11"/>
      <c r="AT293" s="11"/>
      <c r="AU293" s="11"/>
      <c r="AV293" s="11"/>
      <c r="AW293" s="11"/>
      <c r="AX293" s="11"/>
      <c r="AY293" s="11"/>
    </row>
    <row r="294" spans="2:51">
      <c r="B294" s="189"/>
      <c r="C294" s="205"/>
      <c r="D294" s="189"/>
      <c r="E294" s="189"/>
      <c r="F294" s="189"/>
      <c r="G294" s="189"/>
      <c r="H294" s="189"/>
      <c r="I294" s="189"/>
      <c r="J294" s="189"/>
      <c r="AD294" s="11"/>
      <c r="AE294" s="11"/>
      <c r="AF294" s="11"/>
      <c r="AG294" s="11"/>
      <c r="AQ294" s="11"/>
      <c r="AR294" s="11"/>
      <c r="AS294" s="11"/>
      <c r="AT294" s="11"/>
      <c r="AU294" s="11"/>
      <c r="AV294" s="11"/>
      <c r="AW294" s="11"/>
      <c r="AX294" s="11"/>
      <c r="AY294" s="11"/>
    </row>
    <row r="295" spans="2:51">
      <c r="B295" s="189"/>
      <c r="C295" s="205"/>
      <c r="D295" s="189"/>
      <c r="E295" s="189"/>
      <c r="F295" s="189"/>
      <c r="G295" s="189"/>
      <c r="H295" s="189"/>
      <c r="I295" s="189"/>
      <c r="J295" s="189"/>
      <c r="AD295" s="11"/>
      <c r="AE295" s="11"/>
      <c r="AF295" s="11"/>
      <c r="AG295" s="11"/>
      <c r="AQ295" s="11"/>
      <c r="AR295" s="11"/>
      <c r="AS295" s="11"/>
      <c r="AT295" s="11"/>
      <c r="AU295" s="11"/>
      <c r="AV295" s="11"/>
      <c r="AW295" s="11"/>
      <c r="AX295" s="11"/>
      <c r="AY295" s="11"/>
    </row>
    <row r="296" spans="2:51">
      <c r="B296" s="189"/>
      <c r="C296" s="205"/>
      <c r="D296" s="189"/>
      <c r="E296" s="189"/>
      <c r="F296" s="189"/>
      <c r="G296" s="189"/>
      <c r="H296" s="189"/>
      <c r="I296" s="189"/>
      <c r="J296" s="189"/>
      <c r="AD296" s="11"/>
      <c r="AE296" s="11"/>
      <c r="AF296" s="11"/>
      <c r="AG296" s="11"/>
      <c r="AQ296" s="11"/>
      <c r="AR296" s="11"/>
      <c r="AS296" s="11"/>
      <c r="AT296" s="11"/>
      <c r="AU296" s="11"/>
      <c r="AV296" s="11"/>
      <c r="AW296" s="11"/>
      <c r="AX296" s="11"/>
      <c r="AY296" s="11"/>
    </row>
    <row r="297" spans="2:51">
      <c r="B297" s="189"/>
      <c r="C297" s="205"/>
      <c r="D297" s="189"/>
      <c r="E297" s="189"/>
      <c r="F297" s="189"/>
      <c r="G297" s="189"/>
      <c r="H297" s="189"/>
      <c r="I297" s="189"/>
      <c r="J297" s="189"/>
      <c r="AD297" s="11"/>
      <c r="AE297" s="11"/>
      <c r="AF297" s="11"/>
      <c r="AG297" s="11"/>
      <c r="AQ297" s="11"/>
      <c r="AR297" s="11"/>
      <c r="AS297" s="11"/>
      <c r="AT297" s="11"/>
      <c r="AU297" s="11"/>
      <c r="AV297" s="11"/>
      <c r="AW297" s="11"/>
      <c r="AX297" s="11"/>
      <c r="AY297" s="11"/>
    </row>
    <row r="298" spans="2:51">
      <c r="B298" s="189"/>
      <c r="C298" s="205"/>
      <c r="D298" s="189"/>
      <c r="E298" s="189"/>
      <c r="F298" s="189"/>
      <c r="G298" s="189"/>
      <c r="H298" s="189"/>
      <c r="I298" s="189"/>
      <c r="J298" s="189"/>
      <c r="O298" s="11"/>
      <c r="AD298" s="11"/>
      <c r="AE298" s="11"/>
      <c r="AF298" s="11"/>
      <c r="AG298" s="11"/>
      <c r="AQ298" s="11"/>
      <c r="AR298" s="11"/>
      <c r="AS298" s="11"/>
      <c r="AT298" s="11"/>
      <c r="AU298" s="11"/>
      <c r="AV298" s="11"/>
      <c r="AW298" s="11"/>
      <c r="AX298" s="11"/>
      <c r="AY298" s="11"/>
    </row>
    <row r="299" spans="2:51">
      <c r="B299" s="189"/>
      <c r="C299" s="205"/>
      <c r="D299" s="189"/>
      <c r="E299" s="189"/>
      <c r="F299" s="189"/>
      <c r="G299" s="189"/>
      <c r="H299" s="189"/>
      <c r="I299" s="189"/>
      <c r="J299" s="189"/>
      <c r="O299" s="11"/>
      <c r="AD299" s="11"/>
      <c r="AE299" s="11"/>
      <c r="AF299" s="11"/>
      <c r="AG299" s="11"/>
      <c r="AQ299" s="11"/>
      <c r="AR299" s="11"/>
      <c r="AS299" s="11"/>
      <c r="AT299" s="11"/>
      <c r="AU299" s="11"/>
      <c r="AV299" s="11"/>
      <c r="AW299" s="11"/>
      <c r="AX299" s="11"/>
      <c r="AY299" s="11"/>
    </row>
    <row r="300" spans="2:51">
      <c r="B300" s="189"/>
      <c r="C300" s="205"/>
      <c r="D300" s="189"/>
      <c r="E300" s="189"/>
      <c r="F300" s="189"/>
      <c r="G300" s="189"/>
      <c r="H300" s="189"/>
      <c r="I300" s="189"/>
      <c r="J300" s="189"/>
      <c r="AD300" s="11"/>
      <c r="AE300" s="11"/>
      <c r="AF300" s="11"/>
      <c r="AG300" s="11"/>
    </row>
    <row r="301" spans="2:51">
      <c r="B301" s="189"/>
      <c r="C301" s="205"/>
      <c r="D301" s="189"/>
      <c r="E301" s="189"/>
      <c r="F301" s="189"/>
      <c r="G301" s="189"/>
      <c r="H301" s="189"/>
      <c r="I301" s="189"/>
      <c r="J301" s="189"/>
      <c r="AD301" s="11"/>
      <c r="AE301" s="11"/>
      <c r="AF301" s="11"/>
      <c r="AG301" s="11"/>
    </row>
    <row r="302" spans="2:51">
      <c r="B302" s="189"/>
      <c r="C302" s="205"/>
      <c r="D302" s="189"/>
      <c r="E302" s="189"/>
      <c r="F302" s="189"/>
      <c r="G302" s="189"/>
      <c r="H302" s="189"/>
      <c r="I302" s="189"/>
      <c r="J302" s="189"/>
    </row>
    <row r="303" spans="2:51">
      <c r="B303" s="189"/>
      <c r="C303" s="205"/>
      <c r="D303" s="189"/>
      <c r="E303" s="189"/>
      <c r="F303" s="189"/>
      <c r="G303" s="189"/>
      <c r="H303" s="189"/>
      <c r="I303" s="189"/>
      <c r="J303" s="189"/>
    </row>
    <row r="304" spans="2:51">
      <c r="B304" s="148"/>
      <c r="C304" s="238"/>
      <c r="D304" s="148"/>
      <c r="E304" s="148"/>
      <c r="F304" s="148"/>
      <c r="G304" s="148"/>
      <c r="H304" s="148"/>
      <c r="I304" s="148"/>
      <c r="J304" s="148"/>
    </row>
    <row r="305" spans="2:11">
      <c r="B305" s="148"/>
      <c r="C305" s="238"/>
      <c r="D305" s="148"/>
      <c r="E305" s="148"/>
      <c r="F305" s="148"/>
      <c r="G305" s="148"/>
      <c r="H305" s="148"/>
      <c r="I305" s="148"/>
      <c r="J305" s="148"/>
    </row>
    <row r="306" spans="2:11">
      <c r="B306" s="148"/>
      <c r="C306" s="238"/>
      <c r="D306" s="148"/>
      <c r="E306" s="148"/>
      <c r="F306" s="148"/>
      <c r="G306" s="148"/>
      <c r="H306" s="148"/>
      <c r="I306" s="148"/>
      <c r="J306" s="148"/>
      <c r="K306" s="148"/>
    </row>
    <row r="307" spans="2:11">
      <c r="B307" s="148"/>
      <c r="C307" s="238"/>
      <c r="D307" s="148"/>
      <c r="E307" s="148"/>
      <c r="F307" s="148"/>
      <c r="G307" s="148"/>
      <c r="H307" s="148"/>
      <c r="I307" s="148"/>
      <c r="J307" s="148"/>
      <c r="K307" s="14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zoomScaleNormal="100" workbookViewId="0">
      <pane xSplit="1" topLeftCell="B1" activePane="topRight" state="frozen"/>
      <selection pane="topRight" activeCell="X36" sqref="X36"/>
    </sheetView>
  </sheetViews>
  <sheetFormatPr defaultRowHeight="15"/>
  <cols>
    <col min="1" max="1" width="15" customWidth="1"/>
    <col min="2" max="2" width="4.85546875" customWidth="1"/>
    <col min="3" max="3" width="5.140625" customWidth="1"/>
    <col min="4" max="4" width="4.140625" customWidth="1"/>
    <col min="5" max="5" width="5.140625" customWidth="1"/>
    <col min="6" max="6" width="4.7109375" customWidth="1"/>
    <col min="7" max="7" width="5.85546875" customWidth="1"/>
    <col min="8" max="8" width="4.28515625" customWidth="1"/>
    <col min="9" max="9" width="4.7109375" bestFit="1" customWidth="1"/>
    <col min="10" max="10" width="4.5703125" customWidth="1"/>
    <col min="11" max="11" width="6.28515625" bestFit="1" customWidth="1"/>
    <col min="12" max="12" width="5.140625" customWidth="1"/>
    <col min="13" max="13" width="4.7109375" bestFit="1" customWidth="1"/>
    <col min="14" max="14" width="4.5703125" customWidth="1"/>
    <col min="15" max="15" width="6.28515625" bestFit="1" customWidth="1"/>
    <col min="16" max="16" width="4.42578125" customWidth="1"/>
    <col min="17" max="17" width="4.7109375" bestFit="1" customWidth="1"/>
    <col min="18" max="18" width="4.85546875" customWidth="1"/>
    <col min="19" max="19" width="6.28515625" bestFit="1" customWidth="1"/>
    <col min="20" max="20" width="5.5703125" customWidth="1"/>
    <col min="21" max="21" width="6.28515625" bestFit="1" customWidth="1"/>
    <col min="22" max="22" width="5" customWidth="1"/>
    <col min="23" max="23" width="6.28515625" bestFit="1" customWidth="1"/>
    <col min="24" max="24" width="4.85546875" customWidth="1"/>
    <col min="25" max="25" width="8.140625" customWidth="1"/>
    <col min="26" max="26" width="9.42578125"/>
    <col min="27" max="27" width="28.42578125"/>
    <col min="28" max="1025" width="8.28515625"/>
  </cols>
  <sheetData>
    <row r="1" spans="1:69">
      <c r="A1" t="s">
        <v>158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469</v>
      </c>
      <c r="K2" t="s">
        <v>159</v>
      </c>
      <c r="AA2" s="21"/>
      <c r="AB2" s="21"/>
      <c r="AC2" s="33"/>
      <c r="AD2" s="22"/>
      <c r="AE2" s="22"/>
      <c r="AF2" s="22"/>
      <c r="AG2" s="22"/>
      <c r="AH2" s="22"/>
      <c r="AI2" s="22"/>
      <c r="AJ2" s="22"/>
      <c r="AK2" s="22"/>
      <c r="AL2" s="21"/>
      <c r="AM2" s="21"/>
      <c r="AN2" s="11"/>
      <c r="AO2" s="21"/>
      <c r="AP2" s="33"/>
      <c r="AQ2" s="21"/>
      <c r="AR2" s="21"/>
      <c r="AS2" s="33"/>
      <c r="AT2" s="11"/>
      <c r="AU2" s="33"/>
      <c r="AV2" s="2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160</v>
      </c>
      <c r="AA3" s="21"/>
      <c r="AB3" s="21"/>
      <c r="AC3" s="33"/>
      <c r="AD3" s="22"/>
      <c r="AE3" s="22"/>
      <c r="AF3" s="22"/>
      <c r="AG3" s="22"/>
      <c r="AH3" s="22"/>
      <c r="AI3" s="22"/>
      <c r="AJ3" s="22"/>
      <c r="AK3" s="22"/>
      <c r="AL3" s="21"/>
      <c r="AM3" s="21"/>
      <c r="AN3" s="21"/>
      <c r="AO3" s="21"/>
      <c r="AP3" s="33"/>
      <c r="AQ3" s="21"/>
      <c r="AR3" s="21"/>
      <c r="AS3" s="33"/>
      <c r="AT3" s="11"/>
      <c r="AU3" s="33"/>
      <c r="AV3" s="2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33"/>
      <c r="B4" s="138" t="s">
        <v>161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97"/>
      <c r="Y4" s="73"/>
      <c r="AA4" s="33"/>
      <c r="AB4" s="33"/>
      <c r="AC4" s="33"/>
      <c r="AD4" s="22"/>
      <c r="AE4" s="22"/>
      <c r="AF4" s="22"/>
      <c r="AG4" s="22"/>
      <c r="AH4" s="22"/>
      <c r="AI4" s="22"/>
      <c r="AJ4" s="22"/>
      <c r="AK4" s="22"/>
      <c r="AL4" s="21"/>
      <c r="AM4" s="21"/>
      <c r="AN4" s="21"/>
      <c r="AO4" s="21"/>
      <c r="AP4" s="33"/>
      <c r="AQ4" s="33"/>
      <c r="AR4" s="33"/>
      <c r="AS4" s="33"/>
      <c r="AT4" s="11"/>
      <c r="AU4" s="33"/>
      <c r="AV4" s="2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18" t="s">
        <v>162</v>
      </c>
      <c r="B5" s="111" t="s">
        <v>163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41"/>
      <c r="Y5" s="103"/>
      <c r="AA5" s="21"/>
      <c r="AB5" s="33"/>
      <c r="AC5" s="33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33"/>
      <c r="AQ5" s="21"/>
      <c r="AR5" s="33"/>
      <c r="AS5" s="33"/>
      <c r="AT5" s="11"/>
      <c r="AU5" s="33"/>
      <c r="AV5" s="2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18"/>
      <c r="B6" s="130" t="s">
        <v>105</v>
      </c>
      <c r="C6" s="117"/>
      <c r="D6" s="130" t="s">
        <v>164</v>
      </c>
      <c r="E6" s="117"/>
      <c r="F6" s="130"/>
      <c r="G6" s="117"/>
      <c r="H6" s="130"/>
      <c r="I6" s="117"/>
      <c r="J6" s="130"/>
      <c r="K6" s="117"/>
      <c r="L6" s="130"/>
      <c r="M6" s="117"/>
      <c r="N6" s="130"/>
      <c r="O6" s="117"/>
      <c r="P6" s="119"/>
      <c r="Q6" s="120"/>
      <c r="R6" s="130"/>
      <c r="S6" s="117"/>
      <c r="T6" s="130"/>
      <c r="U6" s="117"/>
      <c r="V6" s="130"/>
      <c r="W6" s="117"/>
      <c r="X6" s="130"/>
      <c r="Y6" s="117"/>
      <c r="AA6" s="33"/>
      <c r="AB6" s="21"/>
      <c r="AC6" s="33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33"/>
      <c r="AQ6" s="33"/>
      <c r="AR6" s="21"/>
      <c r="AS6" s="33"/>
      <c r="AT6" s="11"/>
      <c r="AU6" s="33"/>
      <c r="AV6" s="2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18"/>
      <c r="B7" s="130" t="s">
        <v>165</v>
      </c>
      <c r="C7" s="117"/>
      <c r="D7" s="130" t="s">
        <v>166</v>
      </c>
      <c r="E7" s="117"/>
      <c r="F7" s="130"/>
      <c r="G7" s="117"/>
      <c r="H7" s="130"/>
      <c r="I7" s="117"/>
      <c r="J7" s="130"/>
      <c r="K7" s="117"/>
      <c r="L7" s="130" t="s">
        <v>167</v>
      </c>
      <c r="M7" s="117"/>
      <c r="N7" s="130" t="s">
        <v>167</v>
      </c>
      <c r="O7" s="117"/>
      <c r="P7" s="130"/>
      <c r="Q7" s="117"/>
      <c r="R7" s="130" t="s">
        <v>168</v>
      </c>
      <c r="S7" s="117"/>
      <c r="T7" s="130" t="s">
        <v>169</v>
      </c>
      <c r="U7" s="117"/>
      <c r="V7" s="130" t="s">
        <v>101</v>
      </c>
      <c r="W7" s="117"/>
      <c r="X7" s="130" t="s">
        <v>129</v>
      </c>
      <c r="Y7" s="117"/>
      <c r="AA7" s="21"/>
      <c r="AB7" s="22"/>
      <c r="AC7" s="33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33"/>
      <c r="AQ7" s="33"/>
      <c r="AR7" s="22"/>
      <c r="AS7" s="33"/>
      <c r="AT7" s="21"/>
      <c r="AU7" s="33"/>
      <c r="AV7" s="2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.75" thickBot="1">
      <c r="A8" s="118"/>
      <c r="B8" s="550" t="s">
        <v>105</v>
      </c>
      <c r="C8" s="140"/>
      <c r="D8" s="550" t="s">
        <v>165</v>
      </c>
      <c r="E8" s="140"/>
      <c r="F8" s="550" t="s">
        <v>120</v>
      </c>
      <c r="G8" s="140"/>
      <c r="H8" s="550" t="s">
        <v>124</v>
      </c>
      <c r="I8" s="140"/>
      <c r="J8" s="550" t="s">
        <v>68</v>
      </c>
      <c r="K8" s="140"/>
      <c r="L8" s="550" t="s">
        <v>170</v>
      </c>
      <c r="M8" s="140"/>
      <c r="N8" s="550" t="s">
        <v>171</v>
      </c>
      <c r="O8" s="140"/>
      <c r="P8" s="550" t="s">
        <v>86</v>
      </c>
      <c r="Q8" s="140"/>
      <c r="R8" s="550" t="s">
        <v>172</v>
      </c>
      <c r="S8" s="140"/>
      <c r="T8" s="550" t="s">
        <v>173</v>
      </c>
      <c r="U8" s="140"/>
      <c r="V8" s="550" t="s">
        <v>174</v>
      </c>
      <c r="W8" s="140"/>
      <c r="X8" s="550" t="s">
        <v>175</v>
      </c>
      <c r="Y8" s="140"/>
      <c r="AA8" s="21"/>
      <c r="AB8" s="33"/>
      <c r="AC8" s="33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33"/>
      <c r="AQ8" s="33"/>
      <c r="AR8" s="33"/>
      <c r="AS8" s="11"/>
      <c r="AT8" s="92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.75" thickBot="1">
      <c r="A9" s="121"/>
      <c r="B9" s="734" t="s">
        <v>176</v>
      </c>
      <c r="C9" s="1302" t="s">
        <v>60</v>
      </c>
      <c r="D9" s="734" t="s">
        <v>176</v>
      </c>
      <c r="E9" s="1302" t="s">
        <v>60</v>
      </c>
      <c r="F9" s="734" t="s">
        <v>176</v>
      </c>
      <c r="G9" s="1302" t="s">
        <v>60</v>
      </c>
      <c r="H9" s="734" t="s">
        <v>176</v>
      </c>
      <c r="I9" s="1302" t="s">
        <v>60</v>
      </c>
      <c r="J9" s="734" t="s">
        <v>176</v>
      </c>
      <c r="K9" s="1302" t="s">
        <v>60</v>
      </c>
      <c r="L9" s="734" t="s">
        <v>176</v>
      </c>
      <c r="M9" s="1302" t="s">
        <v>60</v>
      </c>
      <c r="N9" s="734" t="s">
        <v>176</v>
      </c>
      <c r="O9" s="1302" t="s">
        <v>60</v>
      </c>
      <c r="P9" s="734" t="s">
        <v>176</v>
      </c>
      <c r="Q9" s="1302" t="s">
        <v>60</v>
      </c>
      <c r="R9" s="1304" t="s">
        <v>176</v>
      </c>
      <c r="S9" s="1302" t="s">
        <v>60</v>
      </c>
      <c r="T9" s="734" t="s">
        <v>176</v>
      </c>
      <c r="U9" s="1302" t="s">
        <v>60</v>
      </c>
      <c r="V9" s="734" t="s">
        <v>176</v>
      </c>
      <c r="W9" s="1302" t="s">
        <v>60</v>
      </c>
      <c r="X9" s="734" t="s">
        <v>176</v>
      </c>
      <c r="Y9" s="1305" t="s">
        <v>60</v>
      </c>
      <c r="AA9" s="21"/>
      <c r="AB9" s="33"/>
      <c r="AC9" s="33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33"/>
      <c r="AQ9" s="141"/>
      <c r="AR9" s="33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32"/>
      <c r="B10" s="599"/>
      <c r="C10" s="1301">
        <v>1</v>
      </c>
      <c r="D10" s="493"/>
      <c r="E10" s="1301">
        <v>1</v>
      </c>
      <c r="F10" s="493"/>
      <c r="G10" s="1301">
        <v>1</v>
      </c>
      <c r="H10" s="493"/>
      <c r="I10" s="1301">
        <v>1</v>
      </c>
      <c r="J10" s="493"/>
      <c r="K10" s="1301">
        <v>1</v>
      </c>
      <c r="L10" s="493"/>
      <c r="M10" s="1301">
        <v>1.02</v>
      </c>
      <c r="N10" s="493"/>
      <c r="O10" s="1301">
        <v>1.01</v>
      </c>
      <c r="P10" s="493"/>
      <c r="Q10" s="1301">
        <v>1</v>
      </c>
      <c r="R10" s="493"/>
      <c r="S10" s="1301">
        <v>1.01</v>
      </c>
      <c r="T10" s="493"/>
      <c r="U10" s="1301">
        <v>1.01</v>
      </c>
      <c r="V10" s="493"/>
      <c r="W10" s="1301">
        <v>1.01</v>
      </c>
      <c r="X10" s="493"/>
      <c r="Y10" s="1301">
        <v>1</v>
      </c>
      <c r="AA10" s="21"/>
      <c r="AB10" s="33"/>
      <c r="AC10" s="33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33"/>
      <c r="AQ10" s="141"/>
      <c r="AR10" s="33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108"/>
      <c r="B11" s="132"/>
      <c r="C11" s="1296">
        <v>1</v>
      </c>
      <c r="D11" s="1233"/>
      <c r="E11" s="1296">
        <v>1</v>
      </c>
      <c r="F11" s="1233"/>
      <c r="G11" s="1296">
        <v>1</v>
      </c>
      <c r="H11" s="1233"/>
      <c r="I11" s="1296">
        <v>1</v>
      </c>
      <c r="J11" s="1233"/>
      <c r="K11" s="1296">
        <v>1</v>
      </c>
      <c r="L11" s="1233"/>
      <c r="M11" s="1298">
        <v>1.02</v>
      </c>
      <c r="N11" s="1233"/>
      <c r="O11" s="1298">
        <v>1.01</v>
      </c>
      <c r="P11" s="1233"/>
      <c r="Q11" s="1296">
        <v>1</v>
      </c>
      <c r="R11" s="1233"/>
      <c r="S11" s="1298">
        <v>1.01</v>
      </c>
      <c r="T11" s="1233"/>
      <c r="U11" s="1298">
        <v>1.01</v>
      </c>
      <c r="V11" s="1233"/>
      <c r="W11" s="1298">
        <v>1.01</v>
      </c>
      <c r="X11" s="1233"/>
      <c r="Y11" s="1296">
        <v>1</v>
      </c>
      <c r="AA11" s="21"/>
      <c r="AB11" s="33"/>
      <c r="AC11" s="33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33"/>
      <c r="AQ11" s="141"/>
      <c r="AR11" s="33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21"/>
      <c r="AB12" s="33"/>
      <c r="AC12" s="33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33"/>
      <c r="AQ12" s="141"/>
      <c r="AR12" s="33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21"/>
      <c r="AB13" s="33"/>
      <c r="AC13" s="33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33"/>
      <c r="AQ13" s="141"/>
      <c r="AR13" s="33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21"/>
      <c r="AB14" s="33"/>
      <c r="AC14" s="33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33"/>
      <c r="AQ14" s="141"/>
      <c r="AR14" s="33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177</v>
      </c>
      <c r="AA15" s="21"/>
      <c r="AB15" s="33"/>
      <c r="AC15" s="33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33"/>
      <c r="AQ15" s="141"/>
      <c r="AR15" s="33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75">
      <c r="A16" s="133"/>
      <c r="B16" s="138" t="s">
        <v>161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73"/>
      <c r="AA16" s="21"/>
      <c r="AB16" s="33"/>
      <c r="AC16" s="33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33"/>
      <c r="AQ16" s="141"/>
      <c r="AR16" s="33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18" t="s">
        <v>162</v>
      </c>
      <c r="B17" s="111" t="s">
        <v>163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03"/>
      <c r="AA17" s="21"/>
      <c r="AB17" s="33"/>
      <c r="AC17" s="33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33"/>
      <c r="AQ17" s="141"/>
      <c r="AR17" s="33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87"/>
      <c r="B18" s="142"/>
      <c r="C18" s="120"/>
      <c r="D18" s="136"/>
      <c r="E18" s="136"/>
      <c r="F18" s="116"/>
      <c r="G18" s="73"/>
      <c r="H18" s="11"/>
      <c r="I18" s="100"/>
      <c r="J18" s="87"/>
      <c r="K18" s="100"/>
      <c r="L18" s="87"/>
      <c r="M18" s="100"/>
      <c r="N18" s="87"/>
      <c r="O18" s="100"/>
      <c r="P18" s="116"/>
      <c r="Q18" s="73"/>
      <c r="R18" s="87"/>
      <c r="S18" s="100"/>
      <c r="T18" s="87"/>
      <c r="U18" s="100"/>
      <c r="V18" s="87"/>
      <c r="W18" s="100"/>
      <c r="X18" s="87"/>
      <c r="Y18" s="100"/>
      <c r="AA18" s="21"/>
      <c r="AB18" s="33"/>
      <c r="AC18" s="33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33"/>
      <c r="AQ18" s="141"/>
      <c r="AR18" s="33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>
      <c r="A19" s="87"/>
      <c r="B19" s="130" t="s">
        <v>96</v>
      </c>
      <c r="C19" s="117"/>
      <c r="D19" s="66" t="s">
        <v>98</v>
      </c>
      <c r="E19" s="66"/>
      <c r="F19" s="130" t="s">
        <v>178</v>
      </c>
      <c r="G19" s="117"/>
      <c r="H19" s="66" t="s">
        <v>179</v>
      </c>
      <c r="I19" s="117"/>
      <c r="J19" s="130" t="s">
        <v>131</v>
      </c>
      <c r="K19" s="117"/>
      <c r="L19" s="130" t="s">
        <v>131</v>
      </c>
      <c r="M19" s="117"/>
      <c r="N19" s="130" t="s">
        <v>87</v>
      </c>
      <c r="O19" s="117"/>
      <c r="P19" s="130" t="s">
        <v>180</v>
      </c>
      <c r="Q19" s="117"/>
      <c r="R19" s="130" t="s">
        <v>65</v>
      </c>
      <c r="S19" s="117"/>
      <c r="T19" s="130" t="s">
        <v>181</v>
      </c>
      <c r="U19" s="117"/>
      <c r="V19" s="130" t="s">
        <v>71</v>
      </c>
      <c r="W19" s="117"/>
      <c r="X19" s="130" t="s">
        <v>182</v>
      </c>
      <c r="Y19" s="117"/>
      <c r="AA19" s="21"/>
      <c r="AB19" s="33"/>
      <c r="AC19" s="33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33"/>
      <c r="AQ19" s="141"/>
      <c r="AR19" s="33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5.75" thickBot="1">
      <c r="A20" s="87"/>
      <c r="B20" s="550"/>
      <c r="C20" s="140"/>
      <c r="D20" s="795"/>
      <c r="E20" s="795"/>
      <c r="F20" s="550"/>
      <c r="G20" s="140"/>
      <c r="H20" s="795"/>
      <c r="I20" s="140"/>
      <c r="J20" s="550" t="s">
        <v>183</v>
      </c>
      <c r="K20" s="140"/>
      <c r="L20" s="550" t="s">
        <v>184</v>
      </c>
      <c r="M20" s="140"/>
      <c r="N20" s="550" t="s">
        <v>185</v>
      </c>
      <c r="O20" s="140"/>
      <c r="P20" s="550"/>
      <c r="Q20" s="140"/>
      <c r="R20" s="550"/>
      <c r="S20" s="140"/>
      <c r="T20" s="550" t="s">
        <v>173</v>
      </c>
      <c r="U20" s="140"/>
      <c r="V20" s="550"/>
      <c r="W20" s="140"/>
      <c r="X20" s="550" t="s">
        <v>186</v>
      </c>
      <c r="Y20" s="140"/>
      <c r="AA20" s="21"/>
      <c r="AB20" s="33"/>
      <c r="AC20" s="33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33"/>
      <c r="AQ20" s="141"/>
      <c r="AR20" s="33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21"/>
      <c r="B21" s="734" t="s">
        <v>176</v>
      </c>
      <c r="C21" s="1302" t="s">
        <v>60</v>
      </c>
      <c r="D21" s="734" t="s">
        <v>176</v>
      </c>
      <c r="E21" s="1302" t="s">
        <v>60</v>
      </c>
      <c r="F21" s="1299" t="s">
        <v>176</v>
      </c>
      <c r="G21" s="1303" t="s">
        <v>60</v>
      </c>
      <c r="H21" s="734" t="s">
        <v>176</v>
      </c>
      <c r="I21" s="1302" t="s">
        <v>60</v>
      </c>
      <c r="J21" s="734" t="s">
        <v>176</v>
      </c>
      <c r="K21" s="1302" t="s">
        <v>60</v>
      </c>
      <c r="L21" s="166" t="s">
        <v>176</v>
      </c>
      <c r="M21" s="1300" t="s">
        <v>60</v>
      </c>
      <c r="N21" s="734" t="s">
        <v>176</v>
      </c>
      <c r="O21" s="1302" t="s">
        <v>60</v>
      </c>
      <c r="P21" s="734" t="s">
        <v>176</v>
      </c>
      <c r="Q21" s="1302" t="s">
        <v>60</v>
      </c>
      <c r="R21" s="1304" t="s">
        <v>176</v>
      </c>
      <c r="S21" s="1302" t="s">
        <v>60</v>
      </c>
      <c r="T21" s="734" t="s">
        <v>176</v>
      </c>
      <c r="U21" s="1302" t="s">
        <v>60</v>
      </c>
      <c r="V21" s="734" t="s">
        <v>176</v>
      </c>
      <c r="W21" s="1302" t="s">
        <v>60</v>
      </c>
      <c r="X21" s="734" t="s">
        <v>176</v>
      </c>
      <c r="Y21" s="1305" t="s">
        <v>60</v>
      </c>
      <c r="AA21" s="21"/>
      <c r="AB21" s="33"/>
      <c r="AC21" s="3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33"/>
      <c r="AQ21" s="141"/>
      <c r="AR21" s="33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32"/>
      <c r="B22" s="493"/>
      <c r="C22" s="1301">
        <v>1</v>
      </c>
      <c r="D22" s="493"/>
      <c r="E22" s="1301">
        <v>1</v>
      </c>
      <c r="F22" s="493"/>
      <c r="G22" s="1301">
        <v>1.01</v>
      </c>
      <c r="H22" s="493"/>
      <c r="I22" s="1301">
        <v>1</v>
      </c>
      <c r="J22" s="493"/>
      <c r="K22" s="1301">
        <v>1</v>
      </c>
      <c r="L22" s="493"/>
      <c r="M22" s="1301">
        <v>1</v>
      </c>
      <c r="N22" s="493"/>
      <c r="O22" s="1301">
        <v>1.01</v>
      </c>
      <c r="P22" s="493"/>
      <c r="Q22" s="1301">
        <v>1.01</v>
      </c>
      <c r="R22" s="493"/>
      <c r="S22" s="1301">
        <v>1</v>
      </c>
      <c r="T22" s="493"/>
      <c r="U22" s="1301">
        <v>1</v>
      </c>
      <c r="V22" s="493"/>
      <c r="W22" s="1301">
        <v>1</v>
      </c>
      <c r="X22" s="493"/>
      <c r="Y22" s="1301">
        <v>1</v>
      </c>
      <c r="AA22" s="21"/>
      <c r="AB22" s="33"/>
      <c r="AC22" s="33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33"/>
      <c r="AQ22" s="141"/>
      <c r="AR22" s="33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108"/>
      <c r="B23" s="1297"/>
      <c r="C23" s="1296">
        <v>1</v>
      </c>
      <c r="D23" s="1233"/>
      <c r="E23" s="1296">
        <v>1</v>
      </c>
      <c r="F23" s="1233"/>
      <c r="G23" s="1298">
        <v>1.01</v>
      </c>
      <c r="H23" s="1233"/>
      <c r="I23" s="1296">
        <v>1</v>
      </c>
      <c r="J23" s="1233"/>
      <c r="K23" s="1296">
        <v>1</v>
      </c>
      <c r="L23" s="1233"/>
      <c r="M23" s="1296">
        <v>1</v>
      </c>
      <c r="N23" s="1233"/>
      <c r="O23" s="1298">
        <v>1.01</v>
      </c>
      <c r="P23" s="1233"/>
      <c r="Q23" s="1298">
        <v>1.01</v>
      </c>
      <c r="R23" s="1233"/>
      <c r="S23" s="1296">
        <v>1</v>
      </c>
      <c r="T23" s="1233"/>
      <c r="U23" s="1296">
        <v>1</v>
      </c>
      <c r="V23" s="1233"/>
      <c r="W23" s="1296">
        <v>1</v>
      </c>
      <c r="X23" s="1233"/>
      <c r="Y23" s="1296">
        <v>1</v>
      </c>
      <c r="AA23" s="21"/>
      <c r="AB23" s="33"/>
      <c r="AC23" s="3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33"/>
      <c r="AQ23" s="141"/>
      <c r="AR23" s="33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21"/>
      <c r="AB24" s="33"/>
      <c r="AC24" s="33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33"/>
      <c r="AQ24" s="141"/>
      <c r="AR24" s="33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21"/>
      <c r="AB25" s="33"/>
      <c r="AC25" s="33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33"/>
      <c r="AQ25" s="141"/>
      <c r="AR25" s="33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21"/>
      <c r="AB26" s="33"/>
      <c r="AC26" s="143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43"/>
      <c r="AQ26" s="141"/>
      <c r="AR26" s="33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21"/>
      <c r="AB27" s="33"/>
      <c r="AC27" s="143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43"/>
      <c r="AQ27" s="141"/>
      <c r="AR27" s="33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21"/>
      <c r="AB28" s="33"/>
      <c r="AC28" s="143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43"/>
      <c r="AQ28" s="141"/>
      <c r="AR28" s="33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21"/>
      <c r="AB29" s="33"/>
      <c r="AC29" s="33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33"/>
      <c r="AQ29" s="141"/>
      <c r="AR29" s="33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21"/>
      <c r="AB30" s="33"/>
      <c r="AC30" s="144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43"/>
      <c r="AQ30" s="141"/>
      <c r="AR30" s="33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21"/>
      <c r="AB31" s="33"/>
      <c r="AC31" s="33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33"/>
      <c r="AQ31" s="141"/>
      <c r="AR31" s="33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21"/>
      <c r="AB32" s="33"/>
      <c r="AC32" s="33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33"/>
      <c r="AQ32" s="141"/>
      <c r="AR32" s="33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21"/>
      <c r="AB33" s="33"/>
      <c r="AC33" s="33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33"/>
      <c r="AQ33" s="141"/>
      <c r="AR33" s="33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21"/>
      <c r="AB34" s="33"/>
      <c r="AC34" s="33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33"/>
      <c r="AQ34" s="141"/>
      <c r="AR34" s="33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21"/>
      <c r="AB35" s="33"/>
      <c r="AC35" s="33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33"/>
      <c r="AQ35" s="141"/>
      <c r="AR35" s="33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21"/>
      <c r="AB36" s="33"/>
      <c r="AC36" s="33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45"/>
      <c r="AP36" s="143"/>
      <c r="AQ36" s="141"/>
      <c r="AR36" s="33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21"/>
      <c r="AB37" s="33"/>
      <c r="AC37" s="33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45"/>
      <c r="AP37" s="143"/>
      <c r="AQ37" s="141"/>
      <c r="AR37" s="33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21"/>
      <c r="AB38" s="33"/>
      <c r="AC38" s="33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43"/>
      <c r="AQ38" s="141"/>
      <c r="AR38" s="33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21"/>
      <c r="AB39" s="33"/>
      <c r="AC39" s="33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43"/>
      <c r="AQ39" s="141"/>
      <c r="AR39" s="33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ЗАВТРАКИ меню  7-11л. РАБ</vt:lpstr>
      <vt:lpstr>ЗАВТРАК раскладка 7-11л</vt:lpstr>
      <vt:lpstr>ЗАВТРАК  ведомость 7-11л.</vt:lpstr>
      <vt:lpstr>ОБЕД  меню  7-11л.</vt:lpstr>
      <vt:lpstr>ОБЕД раскладка 7-11л. </vt:lpstr>
      <vt:lpstr>ОБЕД  ведомость 7-11л.</vt:lpstr>
      <vt:lpstr>КОМПАНОВКА меню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115</cp:revision>
  <cp:lastPrinted>2021-07-14T15:23:05Z</cp:lastPrinted>
  <dcterms:created xsi:type="dcterms:W3CDTF">2006-09-28T05:33:49Z</dcterms:created>
  <dcterms:modified xsi:type="dcterms:W3CDTF">2021-08-29T22:18:08Z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