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472"/>
  </bookViews>
  <sheets>
    <sheet name="ОБЕД-ПОЛДНИК меню  7-11л.  " sheetId="14" r:id="rId1"/>
    <sheet name="ОБЕД-ПОЛДНИК раскладка7-11л. " sheetId="7" r:id="rId2"/>
    <sheet name="ОБЕД-ПОЛДНИК  ведомость 7-11л." sheetId="9" r:id="rId3"/>
    <sheet name="Компановка меню 7-11 л. 10 дней" sheetId="15" r:id="rId4"/>
    <sheet name="выполн нат норм" sheetId="5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01" i="7" l="1"/>
  <c r="Q101" i="7"/>
  <c r="H111" i="14"/>
  <c r="H107" i="14"/>
  <c r="H146" i="14"/>
  <c r="H162" i="14"/>
  <c r="U20" i="7"/>
  <c r="T20" i="7"/>
  <c r="H182" i="14" l="1"/>
  <c r="H48" i="14"/>
  <c r="P140" i="7" l="1"/>
  <c r="Q140" i="7"/>
  <c r="P159" i="7" l="1"/>
  <c r="T162" i="7"/>
  <c r="P167" i="7"/>
  <c r="T164" i="7"/>
  <c r="Z163" i="7"/>
  <c r="Y167" i="7"/>
  <c r="X167" i="7"/>
  <c r="Y166" i="7"/>
  <c r="Y168" i="7" s="1"/>
  <c r="X166" i="7"/>
  <c r="X168" i="7"/>
  <c r="P165" i="7" s="1"/>
  <c r="T163" i="7"/>
  <c r="P160" i="7"/>
  <c r="T160" i="7"/>
  <c r="T167" i="7"/>
  <c r="X161" i="7"/>
  <c r="T159" i="7"/>
  <c r="Q161" i="7"/>
  <c r="P161" i="7"/>
  <c r="P166" i="7"/>
  <c r="U166" i="7"/>
  <c r="T166" i="7"/>
  <c r="T165" i="7"/>
  <c r="X160" i="7"/>
  <c r="X162" i="7"/>
  <c r="P162" i="7"/>
  <c r="P163" i="7"/>
  <c r="Q149" i="7"/>
  <c r="P149" i="7"/>
  <c r="P151" i="7"/>
  <c r="P146" i="7"/>
  <c r="T149" i="7"/>
  <c r="T150" i="7"/>
  <c r="T151" i="7"/>
  <c r="T152" i="7"/>
  <c r="X147" i="7"/>
  <c r="P148" i="7"/>
  <c r="P156" i="7"/>
  <c r="T154" i="7"/>
  <c r="T147" i="7"/>
  <c r="X148" i="7"/>
  <c r="P153" i="7"/>
  <c r="T146" i="7"/>
  <c r="P147" i="7"/>
  <c r="T153" i="7"/>
  <c r="Q152" i="7"/>
  <c r="P152" i="7"/>
  <c r="Y154" i="7"/>
  <c r="P155" i="7"/>
  <c r="Y155" i="7"/>
  <c r="P154" i="7"/>
  <c r="X150" i="7"/>
  <c r="U152" i="7"/>
  <c r="X149" i="7"/>
  <c r="Z151" i="7"/>
  <c r="T135" i="7"/>
  <c r="Z140" i="7"/>
  <c r="P134" i="7"/>
  <c r="P133" i="7"/>
  <c r="P141" i="7"/>
  <c r="T138" i="7"/>
  <c r="T134" i="7"/>
  <c r="Q137" i="7"/>
  <c r="P137" i="7"/>
  <c r="X134" i="7"/>
  <c r="P143" i="7"/>
  <c r="T136" i="7"/>
  <c r="U133" i="7"/>
  <c r="U142" i="7"/>
  <c r="X137" i="7"/>
  <c r="U141" i="7"/>
  <c r="P139" i="7"/>
  <c r="X136" i="7"/>
  <c r="U137" i="7"/>
  <c r="P142" i="7"/>
  <c r="X139" i="7"/>
  <c r="P138" i="7"/>
  <c r="T137" i="7"/>
  <c r="X135" i="7"/>
  <c r="X138" i="7"/>
  <c r="P135" i="7"/>
  <c r="P124" i="7"/>
  <c r="Q124" i="7"/>
  <c r="Z129" i="7"/>
  <c r="P127" i="7"/>
  <c r="P126" i="7"/>
  <c r="P121" i="7"/>
  <c r="T125" i="7"/>
  <c r="T126" i="7"/>
  <c r="X125" i="7"/>
  <c r="T128" i="7"/>
  <c r="T129" i="7"/>
  <c r="X128" i="7"/>
  <c r="T122" i="7"/>
  <c r="X127" i="7"/>
  <c r="X124" i="7"/>
  <c r="P123" i="7"/>
  <c r="T121" i="7"/>
  <c r="P129" i="7"/>
  <c r="T127" i="7"/>
  <c r="Q123" i="7"/>
  <c r="T123" i="7"/>
  <c r="T130" i="7"/>
  <c r="U124" i="7"/>
  <c r="T124" i="7" s="1"/>
  <c r="P122" i="7"/>
  <c r="P128" i="7"/>
  <c r="X126" i="7"/>
  <c r="X123" i="7"/>
  <c r="U129" i="7"/>
  <c r="X122" i="7"/>
  <c r="P110" i="7"/>
  <c r="Q110" i="7"/>
  <c r="P107" i="7"/>
  <c r="Q103" i="7"/>
  <c r="P103" i="7"/>
  <c r="Z107" i="7"/>
  <c r="AA107" i="7"/>
  <c r="P100" i="7"/>
  <c r="T103" i="7"/>
  <c r="T100" i="7"/>
  <c r="Q105" i="7"/>
  <c r="P105" i="7"/>
  <c r="U102" i="7"/>
  <c r="T101" i="7"/>
  <c r="X101" i="7"/>
  <c r="X104" i="7"/>
  <c r="X103" i="7"/>
  <c r="P111" i="7"/>
  <c r="T111" i="7"/>
  <c r="P106" i="7"/>
  <c r="T104" i="7"/>
  <c r="Y111" i="7"/>
  <c r="P108" i="7"/>
  <c r="X102" i="7"/>
  <c r="T102" i="7"/>
  <c r="T110" i="7"/>
  <c r="X106" i="7"/>
  <c r="P109" i="7"/>
  <c r="Y110" i="7"/>
  <c r="X105" i="7"/>
  <c r="Z89" i="7"/>
  <c r="T82" i="7"/>
  <c r="U82" i="7"/>
  <c r="Q86" i="7"/>
  <c r="P86" i="7"/>
  <c r="P88" i="7"/>
  <c r="P89" i="7"/>
  <c r="P82" i="7"/>
  <c r="T83" i="7"/>
  <c r="U83" i="7"/>
  <c r="T85" i="7"/>
  <c r="X83" i="7"/>
  <c r="X86" i="7"/>
  <c r="X88" i="7"/>
  <c r="T88" i="7"/>
  <c r="U87" i="7"/>
  <c r="T87" i="7"/>
  <c r="T86" i="7"/>
  <c r="P94" i="7"/>
  <c r="P84" i="7"/>
  <c r="Q85" i="7"/>
  <c r="P85" i="7"/>
  <c r="Y93" i="7"/>
  <c r="P93" i="7"/>
  <c r="Y92" i="7"/>
  <c r="P91" i="7"/>
  <c r="P83" i="7"/>
  <c r="P90" i="7"/>
  <c r="P92" i="7"/>
  <c r="X84" i="7"/>
  <c r="X87" i="7"/>
  <c r="X85" i="7"/>
  <c r="Z72" i="7"/>
  <c r="Q71" i="7"/>
  <c r="P71" i="7"/>
  <c r="P66" i="7"/>
  <c r="T66" i="7"/>
  <c r="P74" i="7"/>
  <c r="T67" i="7"/>
  <c r="T69" i="7"/>
  <c r="T71" i="7"/>
  <c r="Q72" i="7"/>
  <c r="P72" i="7"/>
  <c r="P76" i="7"/>
  <c r="P75" i="7"/>
  <c r="P67" i="7"/>
  <c r="T68" i="7"/>
  <c r="P77" i="7"/>
  <c r="U70" i="7"/>
  <c r="T70" i="7"/>
  <c r="X68" i="7"/>
  <c r="X67" i="7"/>
  <c r="X69" i="7"/>
  <c r="Q69" i="7"/>
  <c r="P69" i="7"/>
  <c r="P73" i="7"/>
  <c r="X71" i="7"/>
  <c r="Q68" i="7"/>
  <c r="P68" i="7"/>
  <c r="X70" i="7"/>
  <c r="Q51" i="7"/>
  <c r="AA48" i="7"/>
  <c r="Z48" i="7"/>
  <c r="T45" i="7"/>
  <c r="P45" i="7"/>
  <c r="P44" i="7"/>
  <c r="P50" i="7"/>
  <c r="P49" i="7"/>
  <c r="T44" i="7"/>
  <c r="T46" i="7"/>
  <c r="P52" i="7"/>
  <c r="T49" i="7"/>
  <c r="P53" i="7"/>
  <c r="Q54" i="7"/>
  <c r="P54" i="7" s="1"/>
  <c r="Q46" i="7"/>
  <c r="P46" i="7"/>
  <c r="P51" i="7"/>
  <c r="U48" i="7"/>
  <c r="T48" i="7"/>
  <c r="T47" i="7"/>
  <c r="X45" i="7"/>
  <c r="X46" i="7"/>
  <c r="X47" i="7"/>
  <c r="P47" i="7"/>
  <c r="T31" i="7"/>
  <c r="U31" i="7"/>
  <c r="P36" i="7"/>
  <c r="Q36" i="7"/>
  <c r="P35" i="7"/>
  <c r="P30" i="7"/>
  <c r="X89" i="7" l="1"/>
  <c r="P87" i="7" s="1"/>
  <c r="Z33" i="7" l="1"/>
  <c r="P32" i="7"/>
  <c r="P33" i="7"/>
  <c r="P26" i="7"/>
  <c r="P27" i="7"/>
  <c r="T27" i="7"/>
  <c r="T33" i="7"/>
  <c r="X29" i="7"/>
  <c r="T32" i="7"/>
  <c r="X31" i="7"/>
  <c r="T26" i="7"/>
  <c r="X30" i="7"/>
  <c r="X28" i="7"/>
  <c r="P28" i="7"/>
  <c r="Y37" i="7"/>
  <c r="P34" i="7"/>
  <c r="X32" i="7"/>
  <c r="Y36" i="7"/>
  <c r="X36" i="7" s="1"/>
  <c r="U28" i="7"/>
  <c r="T29" i="7"/>
  <c r="T30" i="7"/>
  <c r="X27" i="7"/>
  <c r="U32" i="7"/>
  <c r="Q29" i="7"/>
  <c r="P29" i="7"/>
  <c r="P15" i="7"/>
  <c r="P11" i="7"/>
  <c r="Z18" i="7"/>
  <c r="P10" i="7"/>
  <c r="P18" i="7"/>
  <c r="P17" i="7"/>
  <c r="X11" i="7"/>
  <c r="T12" i="7"/>
  <c r="P14" i="7"/>
  <c r="T17" i="7"/>
  <c r="T19" i="7"/>
  <c r="P12" i="7"/>
  <c r="T11" i="7"/>
  <c r="T13" i="7"/>
  <c r="T10" i="7"/>
  <c r="U14" i="7"/>
  <c r="T14" i="7" s="1"/>
  <c r="X16" i="7"/>
  <c r="X15" i="7"/>
  <c r="T18" i="7"/>
  <c r="Q13" i="7"/>
  <c r="P13" i="7"/>
  <c r="P19" i="7"/>
  <c r="T15" i="7"/>
  <c r="P20" i="7"/>
  <c r="T16" i="7"/>
  <c r="X13" i="7"/>
  <c r="U19" i="7"/>
  <c r="X12" i="7"/>
  <c r="X14" i="7"/>
  <c r="X17" i="7"/>
  <c r="X163" i="7"/>
  <c r="P164" i="7" s="1"/>
  <c r="Y156" i="7"/>
  <c r="X155" i="7"/>
  <c r="X154" i="7"/>
  <c r="X151" i="7"/>
  <c r="P150" i="7" s="1"/>
  <c r="U143" i="7"/>
  <c r="T142" i="7"/>
  <c r="T141" i="7"/>
  <c r="X140" i="7"/>
  <c r="P136" i="7" s="1"/>
  <c r="X129" i="7"/>
  <c r="P125" i="7" s="1"/>
  <c r="Y112" i="7"/>
  <c r="T112" i="7"/>
  <c r="P102" i="7" s="1"/>
  <c r="X111" i="7"/>
  <c r="X110" i="7"/>
  <c r="X107" i="7"/>
  <c r="P104" i="7" s="1"/>
  <c r="Y94" i="7"/>
  <c r="X93" i="7"/>
  <c r="X92" i="7"/>
  <c r="X72" i="7"/>
  <c r="P70" i="7" s="1"/>
  <c r="X48" i="7"/>
  <c r="P48" i="7" s="1"/>
  <c r="X37" i="7"/>
  <c r="Y38" i="7" l="1"/>
  <c r="X156" i="7"/>
  <c r="T148" i="7" s="1"/>
  <c r="X112" i="7"/>
  <c r="P112" i="7" s="1"/>
  <c r="X94" i="7"/>
  <c r="T84" i="7" s="1"/>
  <c r="T143" i="7"/>
  <c r="T133" i="7" s="1"/>
  <c r="X38" i="7"/>
  <c r="T28" i="7" s="1"/>
  <c r="X33" i="7"/>
  <c r="P31" i="7" s="1"/>
  <c r="X18" i="7"/>
  <c r="P16" i="7" s="1"/>
  <c r="H35" i="14"/>
  <c r="H71" i="14"/>
  <c r="H133" i="14"/>
  <c r="U121" i="7"/>
  <c r="U122" i="7"/>
  <c r="U128" i="7"/>
  <c r="U125" i="7"/>
  <c r="Q129" i="7"/>
  <c r="U127" i="7"/>
  <c r="U130" i="7"/>
  <c r="Q122" i="7"/>
  <c r="Q27" i="7"/>
  <c r="Q107" i="7" l="1"/>
  <c r="Q28" i="7"/>
  <c r="E192" i="14" l="1"/>
  <c r="F192" i="14"/>
  <c r="G192" i="14"/>
  <c r="I192" i="14"/>
  <c r="J192" i="14"/>
  <c r="K192" i="14"/>
  <c r="L192" i="14"/>
  <c r="M192" i="14"/>
  <c r="N192" i="14"/>
  <c r="O192" i="14"/>
  <c r="P192" i="14"/>
  <c r="Q192" i="14"/>
  <c r="H184" i="14"/>
  <c r="H183" i="14"/>
  <c r="E169" i="14"/>
  <c r="F169" i="14"/>
  <c r="G169" i="14"/>
  <c r="I169" i="14"/>
  <c r="J169" i="14"/>
  <c r="K169" i="14"/>
  <c r="L169" i="14"/>
  <c r="M169" i="14"/>
  <c r="N169" i="14"/>
  <c r="O169" i="14"/>
  <c r="P169" i="14"/>
  <c r="Q169" i="14"/>
  <c r="H168" i="14"/>
  <c r="H166" i="14"/>
  <c r="H165" i="14" l="1"/>
  <c r="H167" i="14"/>
  <c r="H190" i="14"/>
  <c r="H163" i="14"/>
  <c r="H161" i="14"/>
  <c r="H160" i="14"/>
  <c r="H159" i="14"/>
  <c r="E151" i="14"/>
  <c r="F151" i="14"/>
  <c r="G151" i="14"/>
  <c r="I151" i="14"/>
  <c r="J151" i="14"/>
  <c r="K151" i="14"/>
  <c r="L151" i="14"/>
  <c r="M151" i="14"/>
  <c r="N151" i="14"/>
  <c r="O151" i="14"/>
  <c r="P151" i="14"/>
  <c r="Q151" i="14"/>
  <c r="H150" i="14"/>
  <c r="H149" i="14"/>
  <c r="H147" i="14"/>
  <c r="H145" i="14"/>
  <c r="H144" i="14"/>
  <c r="H143" i="14"/>
  <c r="H142" i="14"/>
  <c r="E135" i="14"/>
  <c r="F135" i="14"/>
  <c r="G135" i="14"/>
  <c r="I135" i="14"/>
  <c r="J135" i="14"/>
  <c r="K135" i="14"/>
  <c r="L135" i="14"/>
  <c r="M135" i="14"/>
  <c r="N135" i="14"/>
  <c r="O135" i="14"/>
  <c r="P135" i="14"/>
  <c r="Q135" i="14"/>
  <c r="H134" i="14"/>
  <c r="H132" i="14"/>
  <c r="H129" i="14"/>
  <c r="H128" i="14"/>
  <c r="H127" i="14"/>
  <c r="H126" i="14"/>
  <c r="H124" i="14"/>
  <c r="E113" i="14"/>
  <c r="F113" i="14"/>
  <c r="G113" i="14"/>
  <c r="I113" i="14"/>
  <c r="J113" i="14"/>
  <c r="K113" i="14"/>
  <c r="L113" i="14"/>
  <c r="M113" i="14"/>
  <c r="N113" i="14"/>
  <c r="O113" i="14"/>
  <c r="P113" i="14"/>
  <c r="Q113" i="14"/>
  <c r="H110" i="14"/>
  <c r="H112" i="14"/>
  <c r="H108" i="14"/>
  <c r="H106" i="14"/>
  <c r="H104" i="14"/>
  <c r="H103" i="14"/>
  <c r="E95" i="14"/>
  <c r="F95" i="14"/>
  <c r="G95" i="14"/>
  <c r="I95" i="14"/>
  <c r="J95" i="14"/>
  <c r="K95" i="14"/>
  <c r="L95" i="14"/>
  <c r="M95" i="14"/>
  <c r="N95" i="14"/>
  <c r="O95" i="14"/>
  <c r="P95" i="14"/>
  <c r="Q95" i="14"/>
  <c r="H94" i="14"/>
  <c r="H93" i="14"/>
  <c r="H91" i="14"/>
  <c r="H87" i="14"/>
  <c r="H86" i="14"/>
  <c r="H85" i="14"/>
  <c r="H84" i="14"/>
  <c r="E77" i="14"/>
  <c r="F77" i="14"/>
  <c r="G77" i="14"/>
  <c r="I77" i="14"/>
  <c r="J77" i="14"/>
  <c r="K77" i="14"/>
  <c r="L77" i="14"/>
  <c r="M77" i="14"/>
  <c r="N77" i="14"/>
  <c r="O77" i="14"/>
  <c r="P77" i="14"/>
  <c r="Q77" i="14"/>
  <c r="H70" i="14"/>
  <c r="H69" i="14"/>
  <c r="H68" i="14"/>
  <c r="H67" i="14"/>
  <c r="E56" i="14"/>
  <c r="F56" i="14"/>
  <c r="G56" i="14"/>
  <c r="I56" i="14"/>
  <c r="J56" i="14"/>
  <c r="K56" i="14"/>
  <c r="L56" i="14"/>
  <c r="M56" i="14"/>
  <c r="N56" i="14"/>
  <c r="O56" i="14"/>
  <c r="P56" i="14"/>
  <c r="Q56" i="14"/>
  <c r="H55" i="14"/>
  <c r="H54" i="14"/>
  <c r="H76" i="14"/>
  <c r="H75" i="14"/>
  <c r="H74" i="14"/>
  <c r="H50" i="14"/>
  <c r="H49" i="14"/>
  <c r="E41" i="14"/>
  <c r="F41" i="14"/>
  <c r="G41" i="14"/>
  <c r="I41" i="14"/>
  <c r="J41" i="14"/>
  <c r="K41" i="14"/>
  <c r="L41" i="14"/>
  <c r="M41" i="14"/>
  <c r="N41" i="14"/>
  <c r="O41" i="14"/>
  <c r="P41" i="14"/>
  <c r="Q41" i="14"/>
  <c r="E22" i="14"/>
  <c r="F22" i="14"/>
  <c r="G22" i="14"/>
  <c r="I22" i="14"/>
  <c r="J22" i="14"/>
  <c r="K22" i="14"/>
  <c r="L22" i="14"/>
  <c r="M22" i="14"/>
  <c r="N22" i="14"/>
  <c r="O22" i="14"/>
  <c r="P22" i="14"/>
  <c r="Q22" i="14"/>
  <c r="H40" i="14"/>
  <c r="H34" i="14"/>
  <c r="H33" i="14"/>
  <c r="H32" i="14"/>
  <c r="H31" i="14"/>
  <c r="E203" i="14" l="1"/>
  <c r="H151" i="14"/>
  <c r="K203" i="14"/>
  <c r="H30" i="14" l="1"/>
  <c r="H29" i="14"/>
  <c r="H15" i="14"/>
  <c r="H14" i="14"/>
  <c r="H13" i="14"/>
  <c r="H12" i="14" l="1"/>
  <c r="U147" i="7" l="1"/>
  <c r="U146" i="7"/>
  <c r="Y13" i="7"/>
  <c r="Y125" i="7"/>
  <c r="Y136" i="7"/>
  <c r="Y102" i="7"/>
  <c r="Y101" i="7"/>
  <c r="Y104" i="7"/>
  <c r="Y103" i="7"/>
  <c r="U111" i="7"/>
  <c r="U110" i="7"/>
  <c r="U112" i="7" s="1"/>
  <c r="AA33" i="7"/>
  <c r="Y28" i="7"/>
  <c r="Q12" i="7"/>
  <c r="Q52" i="7"/>
  <c r="Q49" i="7"/>
  <c r="U44" i="7"/>
  <c r="U29" i="7"/>
  <c r="U15" i="7"/>
  <c r="Q165" i="7"/>
  <c r="U162" i="7"/>
  <c r="U163" i="7"/>
  <c r="Q167" i="7"/>
  <c r="U164" i="7"/>
  <c r="Q160" i="7"/>
  <c r="U160" i="7"/>
  <c r="Y162" i="7"/>
  <c r="Y161" i="7"/>
  <c r="U159" i="7"/>
  <c r="U161" i="7"/>
  <c r="T161" i="7" s="1"/>
  <c r="Q166" i="7"/>
  <c r="U165" i="7"/>
  <c r="Y160" i="7"/>
  <c r="Y163" i="7" s="1"/>
  <c r="Q164" i="7" s="1"/>
  <c r="Q162" i="7"/>
  <c r="Q163" i="7"/>
  <c r="U66" i="7"/>
  <c r="U151" i="7"/>
  <c r="Q155" i="7"/>
  <c r="Q20" i="7"/>
  <c r="Q159" i="7"/>
  <c r="Q147" i="7"/>
  <c r="Q146" i="7"/>
  <c r="Q133" i="7"/>
  <c r="Q134" i="7"/>
  <c r="Q121" i="7"/>
  <c r="Q100" i="7"/>
  <c r="Q82" i="7"/>
  <c r="Q83" i="7"/>
  <c r="Q67" i="7"/>
  <c r="Q66" i="7"/>
  <c r="Q45" i="7"/>
  <c r="Q44" i="7"/>
  <c r="Q26" i="7"/>
  <c r="Q11" i="7"/>
  <c r="AA18" i="7"/>
  <c r="AA163" i="7"/>
  <c r="U167" i="7"/>
  <c r="U103" i="7"/>
  <c r="U100" i="7"/>
  <c r="AA140" i="7"/>
  <c r="Q139" i="7"/>
  <c r="Q128" i="7"/>
  <c r="Q35" i="7"/>
  <c r="Q151" i="7" l="1"/>
  <c r="U149" i="7"/>
  <c r="U150" i="7"/>
  <c r="Y147" i="7"/>
  <c r="Y151" i="7" s="1"/>
  <c r="Q150" i="7" s="1"/>
  <c r="Q148" i="7"/>
  <c r="Q156" i="7"/>
  <c r="U154" i="7"/>
  <c r="Q153" i="7"/>
  <c r="U153" i="7"/>
  <c r="U148" i="7"/>
  <c r="Q154" i="7"/>
  <c r="AA151" i="7"/>
  <c r="Y148" i="7"/>
  <c r="Y150" i="7"/>
  <c r="Y149" i="7"/>
  <c r="U135" i="7"/>
  <c r="Q141" i="7"/>
  <c r="U138" i="7"/>
  <c r="U134" i="7"/>
  <c r="Y134" i="7"/>
  <c r="Q143" i="7"/>
  <c r="U136" i="7"/>
  <c r="Q142" i="7"/>
  <c r="Y139" i="7"/>
  <c r="Q138" i="7"/>
  <c r="Y135" i="7"/>
  <c r="Y137" i="7"/>
  <c r="Y138" i="7"/>
  <c r="Q135" i="7"/>
  <c r="AA129" i="7"/>
  <c r="Q127" i="7"/>
  <c r="Q126" i="7"/>
  <c r="U126" i="7"/>
  <c r="Y128" i="7"/>
  <c r="Y127" i="7"/>
  <c r="Y124" i="7"/>
  <c r="U123" i="7"/>
  <c r="Y126" i="7"/>
  <c r="Y123" i="7"/>
  <c r="Y122" i="7"/>
  <c r="Q108" i="7"/>
  <c r="U101" i="7"/>
  <c r="Q111" i="7"/>
  <c r="Q106" i="7"/>
  <c r="U104" i="7"/>
  <c r="Q112" i="7"/>
  <c r="Y106" i="7"/>
  <c r="Q109" i="7"/>
  <c r="Y105" i="7"/>
  <c r="AA89" i="7"/>
  <c r="Q88" i="7"/>
  <c r="Q89" i="7"/>
  <c r="U85" i="7"/>
  <c r="Y83" i="7"/>
  <c r="Y86" i="7"/>
  <c r="Y88" i="7"/>
  <c r="U88" i="7"/>
  <c r="U86" i="7"/>
  <c r="Q94" i="7"/>
  <c r="Q84" i="7"/>
  <c r="U84" i="7"/>
  <c r="Q93" i="7"/>
  <c r="Q91" i="7"/>
  <c r="Y140" i="7" l="1"/>
  <c r="Q136" i="7" s="1"/>
  <c r="Y129" i="7"/>
  <c r="Q125" i="7" s="1"/>
  <c r="Y107" i="7"/>
  <c r="Q104" i="7" s="1"/>
  <c r="Q90" i="7"/>
  <c r="Q92" i="7"/>
  <c r="Y84" i="7"/>
  <c r="Y87" i="7"/>
  <c r="Y85" i="7"/>
  <c r="Y89" i="7" l="1"/>
  <c r="Q87" i="7" s="1"/>
  <c r="AA72" i="7"/>
  <c r="Q74" i="7" l="1"/>
  <c r="U67" i="7"/>
  <c r="U69" i="7"/>
  <c r="U71" i="7"/>
  <c r="Q76" i="7"/>
  <c r="Q75" i="7"/>
  <c r="U68" i="7"/>
  <c r="Q77" i="7"/>
  <c r="Y68" i="7"/>
  <c r="Y67" i="7"/>
  <c r="Y69" i="7"/>
  <c r="Y71" i="7"/>
  <c r="Y70" i="7"/>
  <c r="Q73" i="7"/>
  <c r="U45" i="7"/>
  <c r="Q50" i="7"/>
  <c r="U46" i="7"/>
  <c r="U49" i="7"/>
  <c r="Q53" i="7"/>
  <c r="U47" i="7"/>
  <c r="Y45" i="7"/>
  <c r="Y46" i="7"/>
  <c r="Y47" i="7"/>
  <c r="Q47" i="7"/>
  <c r="Y30" i="7"/>
  <c r="Y29" i="7"/>
  <c r="Y27" i="7"/>
  <c r="Y32" i="7"/>
  <c r="Y31" i="7"/>
  <c r="Q33" i="7"/>
  <c r="Q32" i="7"/>
  <c r="U27" i="7"/>
  <c r="U33" i="7"/>
  <c r="U26" i="7"/>
  <c r="Q34" i="7"/>
  <c r="U30" i="7"/>
  <c r="Q30" i="7"/>
  <c r="Q18" i="7"/>
  <c r="Q10" i="7"/>
  <c r="Y17" i="7"/>
  <c r="Y16" i="7"/>
  <c r="Y15" i="7"/>
  <c r="Y14" i="7"/>
  <c r="Y12" i="7"/>
  <c r="Y11" i="7"/>
  <c r="U12" i="7"/>
  <c r="Q14" i="7"/>
  <c r="U17" i="7"/>
  <c r="U11" i="7"/>
  <c r="U13" i="7"/>
  <c r="U10" i="7"/>
  <c r="U16" i="7"/>
  <c r="U18" i="7"/>
  <c r="Q15" i="7"/>
  <c r="Q17" i="7"/>
  <c r="Y72" i="7" l="1"/>
  <c r="Q70" i="7" s="1"/>
  <c r="Y18" i="7"/>
  <c r="Q16" i="7" s="1"/>
  <c r="Y33" i="7"/>
  <c r="Q31" i="7" s="1"/>
  <c r="Y48" i="7"/>
  <c r="Q48" i="7" s="1"/>
  <c r="H16" i="14"/>
  <c r="H17" i="14"/>
  <c r="H11" i="14"/>
  <c r="H191" i="14" l="1"/>
  <c r="H21" i="14"/>
  <c r="H19" i="14"/>
  <c r="Q19" i="7" l="1"/>
  <c r="H186" i="14" l="1"/>
  <c r="H130" i="14"/>
  <c r="H125" i="14"/>
  <c r="H90" i="14"/>
  <c r="H89" i="14"/>
  <c r="H72" i="14"/>
  <c r="H77" i="14"/>
  <c r="H135" i="14" l="1"/>
  <c r="H52" i="14"/>
  <c r="H51" i="14"/>
  <c r="H56" i="14" s="1"/>
  <c r="H36" i="14"/>
  <c r="H185" i="14" l="1"/>
  <c r="H189" i="14" l="1"/>
  <c r="H192" i="14" s="1"/>
  <c r="I203" i="14"/>
  <c r="L203" i="14"/>
  <c r="H39" i="14"/>
  <c r="H38" i="14"/>
  <c r="H41" i="14" s="1"/>
  <c r="P203" i="14"/>
  <c r="H20" i="14"/>
  <c r="H22" i="14" s="1"/>
  <c r="F203" i="14" l="1"/>
  <c r="Q203" i="14"/>
  <c r="J203" i="14"/>
  <c r="G203" i="14"/>
  <c r="O203" i="14"/>
  <c r="N203" i="14"/>
  <c r="M203" i="14"/>
  <c r="N40" i="9" l="1"/>
  <c r="N41" i="9"/>
  <c r="N42" i="9"/>
  <c r="M40" i="9"/>
  <c r="M41" i="9"/>
  <c r="M42" i="9"/>
  <c r="H158" i="14"/>
  <c r="H169" i="14" s="1"/>
  <c r="K40" i="9"/>
  <c r="K41" i="9"/>
  <c r="K42" i="9"/>
  <c r="J40" i="9"/>
  <c r="J41" i="9"/>
  <c r="J42" i="9"/>
  <c r="G40" i="9"/>
  <c r="G41" i="9"/>
  <c r="G42" i="9"/>
  <c r="H105" i="14"/>
  <c r="H113" i="14" s="1"/>
  <c r="I42" i="9"/>
  <c r="I41" i="9"/>
  <c r="I40" i="9"/>
  <c r="H88" i="14"/>
  <c r="H95" i="14" s="1"/>
  <c r="F42" i="9"/>
  <c r="F41" i="9"/>
  <c r="F40" i="9"/>
  <c r="E42" i="9"/>
  <c r="E41" i="9"/>
  <c r="E40" i="9"/>
  <c r="G43" i="9" l="1"/>
  <c r="F43" i="9"/>
  <c r="L43" i="9"/>
  <c r="N43" i="9"/>
  <c r="I43" i="9"/>
  <c r="K43" i="9"/>
  <c r="E43" i="9"/>
  <c r="M43" i="9"/>
  <c r="J43" i="9" l="1"/>
  <c r="H203" i="14"/>
  <c r="N30" i="9" l="1"/>
  <c r="N28" i="9"/>
  <c r="N14" i="9"/>
  <c r="N29" i="9"/>
  <c r="N23" i="9"/>
  <c r="N10" i="9"/>
  <c r="N19" i="9"/>
  <c r="F18" i="9"/>
  <c r="N37" i="9"/>
  <c r="N31" i="9"/>
  <c r="N33" i="9"/>
  <c r="N34" i="9"/>
  <c r="N36" i="9"/>
  <c r="N13" i="9"/>
  <c r="M33" i="9"/>
  <c r="M16" i="9"/>
  <c r="M21" i="9"/>
  <c r="N16" i="9"/>
  <c r="N39" i="9"/>
  <c r="N9" i="9"/>
  <c r="L26" i="9" l="1"/>
  <c r="L30" i="9"/>
  <c r="L32" i="9"/>
  <c r="L24" i="9"/>
  <c r="M23" i="9"/>
  <c r="M39" i="9"/>
  <c r="M29" i="9"/>
  <c r="M30" i="9"/>
  <c r="M31" i="9"/>
  <c r="M37" i="9"/>
  <c r="M11" i="9"/>
  <c r="M28" i="9"/>
  <c r="M14" i="9"/>
  <c r="M10" i="9"/>
  <c r="M9" i="9"/>
  <c r="M27" i="9"/>
  <c r="L31" i="9"/>
  <c r="L28" i="9"/>
  <c r="L10" i="9"/>
  <c r="L39" i="9"/>
  <c r="L37" i="9"/>
  <c r="L9" i="9"/>
  <c r="L14" i="9"/>
  <c r="L20" i="9"/>
  <c r="L21" i="9"/>
  <c r="L23" i="9"/>
  <c r="K39" i="9"/>
  <c r="K26" i="9"/>
  <c r="K30" i="9"/>
  <c r="K33" i="9"/>
  <c r="K36" i="9"/>
  <c r="K18" i="9"/>
  <c r="K21" i="9"/>
  <c r="K16" i="9"/>
  <c r="K31" i="9"/>
  <c r="K37" i="9"/>
  <c r="K28" i="9"/>
  <c r="K14" i="9"/>
  <c r="K11" i="9"/>
  <c r="K29" i="9"/>
  <c r="K23" i="9"/>
  <c r="K10" i="9"/>
  <c r="K9" i="9"/>
  <c r="J27" i="9"/>
  <c r="J30" i="9"/>
  <c r="J22" i="9"/>
  <c r="J23" i="9"/>
  <c r="J10" i="9"/>
  <c r="J9" i="9"/>
  <c r="J29" i="9"/>
  <c r="J31" i="9"/>
  <c r="J37" i="9"/>
  <c r="J19" i="9"/>
  <c r="J39" i="9"/>
  <c r="J28" i="9"/>
  <c r="J14" i="9"/>
  <c r="I25" i="9"/>
  <c r="I24" i="9"/>
  <c r="I18" i="9"/>
  <c r="I20" i="9"/>
  <c r="I9" i="9"/>
  <c r="I28" i="9"/>
  <c r="I30" i="9"/>
  <c r="I23" i="9"/>
  <c r="I37" i="9"/>
  <c r="I29" i="9"/>
  <c r="I10" i="9"/>
  <c r="I31" i="9"/>
  <c r="I39" i="9"/>
  <c r="I11" i="9"/>
  <c r="I27" i="9"/>
  <c r="I14" i="9"/>
  <c r="H29" i="9"/>
  <c r="H34" i="9"/>
  <c r="H38" i="9"/>
  <c r="H39" i="9"/>
  <c r="H28" i="9"/>
  <c r="H37" i="9"/>
  <c r="H31" i="9"/>
  <c r="H23" i="9"/>
  <c r="H26" i="9"/>
  <c r="F37" i="9"/>
  <c r="F23" i="9"/>
  <c r="F11" i="9"/>
  <c r="H14" i="9"/>
  <c r="H16" i="9"/>
  <c r="H19" i="9"/>
  <c r="G25" i="9"/>
  <c r="G27" i="9"/>
  <c r="G30" i="9"/>
  <c r="G32" i="9"/>
  <c r="G35" i="9"/>
  <c r="G24" i="9"/>
  <c r="G13" i="9"/>
  <c r="G23" i="9"/>
  <c r="G31" i="9"/>
  <c r="G39" i="9"/>
  <c r="G37" i="9"/>
  <c r="G28" i="9"/>
  <c r="G10" i="9"/>
  <c r="G9" i="9"/>
  <c r="F28" i="9"/>
  <c r="F29" i="9"/>
  <c r="F30" i="9"/>
  <c r="F21" i="9"/>
  <c r="F14" i="9"/>
  <c r="F10" i="9"/>
  <c r="F9" i="9"/>
  <c r="F31" i="9"/>
  <c r="F33" i="9"/>
  <c r="F39" i="9"/>
  <c r="F16" i="9"/>
  <c r="F20" i="9"/>
  <c r="E26" i="9"/>
  <c r="E30" i="9"/>
  <c r="E35" i="9"/>
  <c r="E38" i="9"/>
  <c r="E13" i="9"/>
  <c r="E22" i="9"/>
  <c r="E23" i="9"/>
  <c r="E16" i="9"/>
  <c r="E10" i="9"/>
  <c r="E9" i="9"/>
  <c r="E18" i="9"/>
  <c r="E39" i="9"/>
  <c r="E37" i="9"/>
  <c r="E11" i="9"/>
  <c r="E27" i="9"/>
  <c r="E14" i="9"/>
  <c r="E29" i="9"/>
  <c r="E31" i="9"/>
  <c r="E28" i="9"/>
  <c r="I16" i="9" l="1"/>
  <c r="H10" i="9" l="1"/>
  <c r="H9" i="9"/>
  <c r="H12" i="9"/>
  <c r="N12" i="9"/>
  <c r="M15" i="9"/>
  <c r="M19" i="9"/>
  <c r="L17" i="9"/>
  <c r="Q102" i="7"/>
  <c r="J12" i="9" s="1"/>
  <c r="J17" i="9"/>
  <c r="I12" i="9"/>
  <c r="H15" i="9"/>
  <c r="H17" i="9"/>
  <c r="F12" i="9"/>
  <c r="E12" i="9"/>
  <c r="G12" i="9" l="1"/>
  <c r="D35" i="9"/>
  <c r="M17" i="9"/>
  <c r="E15" i="9"/>
  <c r="F15" i="9"/>
  <c r="N15" i="9"/>
  <c r="G15" i="9"/>
  <c r="I15" i="9"/>
  <c r="J15" i="9"/>
  <c r="K15" i="9"/>
  <c r="L15" i="9" l="1"/>
  <c r="D18" i="9"/>
  <c r="D34" i="9"/>
  <c r="D33" i="9"/>
  <c r="D13" i="9"/>
  <c r="D22" i="9"/>
  <c r="D24" i="9"/>
  <c r="D32" i="9"/>
  <c r="D30" i="9"/>
  <c r="D19" i="9"/>
  <c r="D27" i="9"/>
  <c r="D25" i="9"/>
  <c r="D26" i="9"/>
  <c r="D20" i="9"/>
  <c r="D38" i="9" l="1"/>
  <c r="D39" i="9"/>
  <c r="D36" i="9"/>
  <c r="D10" i="9" l="1"/>
  <c r="D9" i="9"/>
  <c r="D11" i="9"/>
  <c r="D23" i="9"/>
  <c r="D31" i="9"/>
  <c r="D28" i="9"/>
  <c r="D29" i="9"/>
  <c r="D14" i="9"/>
  <c r="D21" i="9"/>
  <c r="D16" i="9"/>
  <c r="D37" i="9" l="1"/>
  <c r="D12" i="9" l="1"/>
  <c r="D17" i="9"/>
  <c r="D15" i="9" l="1"/>
  <c r="H43" i="9" l="1"/>
  <c r="H42" i="9"/>
  <c r="H41" i="9"/>
  <c r="H40" i="9"/>
  <c r="L40" i="9" l="1"/>
  <c r="L41" i="9"/>
  <c r="L42" i="9"/>
  <c r="D43" i="9" l="1"/>
  <c r="D41" i="9" l="1"/>
  <c r="D42" i="9"/>
  <c r="D40" i="9"/>
</calcChain>
</file>

<file path=xl/sharedStrings.xml><?xml version="1.0" encoding="utf-8"?>
<sst xmlns="http://schemas.openxmlformats.org/spreadsheetml/2006/main" count="2422" uniqueCount="600">
  <si>
    <t>ДЛЯ  УЧАЩИХСЯ  В ОБЩЕОБРАЗОВАТЕЛЬНОМ УЧРЕЖДЕНИЕ</t>
  </si>
  <si>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</si>
  <si>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</si>
  <si>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</si>
  <si>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</si>
  <si>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</si>
  <si>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Пищ. в-ва</t>
  </si>
  <si>
    <t>(г)</t>
  </si>
  <si>
    <t>Энер.</t>
  </si>
  <si>
    <t>Витамины (мг)</t>
  </si>
  <si>
    <t>Минерал. в-ва (мг)</t>
  </si>
  <si>
    <t>рецеп №</t>
  </si>
  <si>
    <t>Б</t>
  </si>
  <si>
    <t>Ж</t>
  </si>
  <si>
    <t>У</t>
  </si>
  <si>
    <t>цен.</t>
  </si>
  <si>
    <t>B1</t>
  </si>
  <si>
    <t>C</t>
  </si>
  <si>
    <t>A</t>
  </si>
  <si>
    <t>E</t>
  </si>
  <si>
    <t>Ca</t>
  </si>
  <si>
    <t>P</t>
  </si>
  <si>
    <t>Mg</t>
  </si>
  <si>
    <t>Fe</t>
  </si>
  <si>
    <t>1  ( П О Н Е Д Е Л Ь Н И К )</t>
  </si>
  <si>
    <t>389/11</t>
  </si>
  <si>
    <t>Пром.пр.</t>
  </si>
  <si>
    <t>Хлеб пшеничный</t>
  </si>
  <si>
    <t>Хлеб ржанной</t>
  </si>
  <si>
    <t>338 / 11</t>
  </si>
  <si>
    <t>Норма по СанПин</t>
  </si>
  <si>
    <t>2  ( В Т О Р Н И К )</t>
  </si>
  <si>
    <t>Хлеб ржаной</t>
  </si>
  <si>
    <t>День</t>
  </si>
  <si>
    <t>3  ( С Р Е Д А )</t>
  </si>
  <si>
    <t>349/11</t>
  </si>
  <si>
    <t>Компот из сухофруктов</t>
  </si>
  <si>
    <t>4  ( Ч Е Т В Е Р Г  )</t>
  </si>
  <si>
    <t>223 /11</t>
  </si>
  <si>
    <t>376/11</t>
  </si>
  <si>
    <t>Чай с сахаром</t>
  </si>
  <si>
    <t>5  ( П Я Т Н И Ц А   )</t>
  </si>
  <si>
    <t>Компот из с/фрукт</t>
  </si>
  <si>
    <t xml:space="preserve">   2-я неделя</t>
  </si>
  <si>
    <t>47 /11</t>
  </si>
  <si>
    <t>265/11</t>
  </si>
  <si>
    <t>382/11</t>
  </si>
  <si>
    <t xml:space="preserve">Какао с молоком </t>
  </si>
  <si>
    <t>294/11</t>
  </si>
  <si>
    <t>Пищевые вещества</t>
  </si>
  <si>
    <t>Литература:</t>
  </si>
  <si>
    <t xml:space="preserve"> САНИТАРНО-ЭПИДЕМИОЛОГИЧЕСКИЕ ТРЕБОВАНИЯ</t>
  </si>
  <si>
    <t xml:space="preserve">  К ОРГАНИЗАЦИИ ПИТАНИЯ ОБУЧАЮЩИХСЯ</t>
  </si>
  <si>
    <t>В ОБЩЕОБРАЗОВАТЕЛЬНЫХ УЧРЕЖДЕНИЯХ,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</si>
  <si>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</si>
  <si>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</si>
  <si>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</si>
  <si>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</si>
  <si>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</si>
  <si>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</si>
  <si>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</si>
  <si>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</si>
  <si>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</si>
  <si>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</si>
  <si>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</si>
  <si>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</si>
  <si>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продук</t>
  </si>
  <si>
    <t>сред</t>
  </si>
  <si>
    <t>нение</t>
  </si>
  <si>
    <t>наименование группы</t>
  </si>
  <si>
    <t>та</t>
  </si>
  <si>
    <t>нем</t>
  </si>
  <si>
    <t xml:space="preserve">                            г,  на одного человека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</si>
  <si>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</si>
  <si>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</si>
  <si>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</si>
  <si>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</si>
  <si>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</si>
  <si>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</si>
  <si>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</si>
  <si>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</si>
  <si>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</si>
  <si>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</si>
  <si>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</si>
  <si>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</si>
  <si>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</si>
  <si>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продуктов</t>
  </si>
  <si>
    <t>граммах</t>
  </si>
  <si>
    <t>день</t>
  </si>
  <si>
    <t>дней</t>
  </si>
  <si>
    <t>среда</t>
  </si>
  <si>
    <t>четверг</t>
  </si>
  <si>
    <t>%</t>
  </si>
  <si>
    <t>хлеб ржаной (ржано-пшен)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</si>
  <si>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</si>
  <si>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</si>
  <si>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</si>
  <si>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</si>
  <si>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</si>
  <si>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</si>
  <si>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фрукты(плоды) свежие</t>
  </si>
  <si>
    <t>фрукты(плоды) сухие</t>
  </si>
  <si>
    <t>рыба-филе</t>
  </si>
  <si>
    <t>молоко (м д ж 2,5% 3,2%)</t>
  </si>
  <si>
    <t>кисломолоч. (м д ж 2,5% 3,2%)</t>
  </si>
  <si>
    <t>сыр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</si>
  <si>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</si>
  <si>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</si>
  <si>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</si>
  <si>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</si>
  <si>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</si>
  <si>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</si>
  <si>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</si>
  <si>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</si>
  <si>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</si>
  <si>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</si>
  <si>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</si>
  <si>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</si>
  <si>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</si>
  <si>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</si>
  <si>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 xml:space="preserve">В Т О Р Н И К </t>
  </si>
  <si>
    <t>(М Е Н Ю - РАСКЛАДКА)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</si>
  <si>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</si>
  <si>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</si>
  <si>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</si>
  <si>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</si>
  <si>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</si>
  <si>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П О Н Е Д Е Л Ь Н И К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</si>
  <si>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</si>
  <si>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</si>
  <si>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</si>
  <si>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</si>
  <si>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</si>
  <si>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</si>
  <si>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м/слив</t>
  </si>
  <si>
    <t>лук</t>
  </si>
  <si>
    <t>овощи</t>
  </si>
  <si>
    <t>м/растит</t>
  </si>
  <si>
    <t>фрукты</t>
  </si>
  <si>
    <t>манка</t>
  </si>
  <si>
    <t>свекла</t>
  </si>
  <si>
    <t>рыба</t>
  </si>
  <si>
    <t>рис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</si>
  <si>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</si>
  <si>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</si>
  <si>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</si>
  <si>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</si>
  <si>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</si>
  <si>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</si>
  <si>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</si>
  <si>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</si>
  <si>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</si>
  <si>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 xml:space="preserve">С Р Е Д А 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</si>
  <si>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</si>
  <si>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</si>
  <si>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</si>
  <si>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</si>
  <si>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</si>
  <si>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</si>
  <si>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</si>
  <si>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 xml:space="preserve">Ч Е Т В Е Р Г 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</si>
  <si>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</si>
  <si>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</si>
  <si>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</si>
  <si>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</si>
  <si>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</si>
  <si>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</si>
  <si>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</si>
  <si>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</si>
  <si>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яйца</t>
  </si>
  <si>
    <t>сл/ масло</t>
  </si>
  <si>
    <t>яйцо</t>
  </si>
  <si>
    <t>П Я Т Н И Ц А</t>
  </si>
  <si>
    <t xml:space="preserve">картоф    </t>
  </si>
  <si>
    <t>хлеб</t>
  </si>
  <si>
    <t xml:space="preserve">морковь       </t>
  </si>
  <si>
    <t>лук репчат</t>
  </si>
  <si>
    <t xml:space="preserve">лук реп        </t>
  </si>
  <si>
    <t>соус</t>
  </si>
  <si>
    <t>мука пшенич</t>
  </si>
  <si>
    <t>лав лист</t>
  </si>
  <si>
    <t>томат пюре</t>
  </si>
  <si>
    <t>Плов с говядиной</t>
  </si>
  <si>
    <t>крупа рисовая</t>
  </si>
  <si>
    <t>лук репч</t>
  </si>
  <si>
    <t>Котлета рубленая</t>
  </si>
  <si>
    <t>сухарь панирован.</t>
  </si>
  <si>
    <t>картоф</t>
  </si>
  <si>
    <t>мука</t>
  </si>
  <si>
    <t xml:space="preserve">соус в тефтели         </t>
  </si>
  <si>
    <t xml:space="preserve">    / 11</t>
  </si>
  <si>
    <t>капуста б/кач</t>
  </si>
  <si>
    <t>консервированная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</si>
  <si>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</si>
  <si>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</si>
  <si>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</si>
  <si>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</si>
  <si>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</si>
  <si>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</si>
  <si>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</si>
  <si>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</si>
  <si>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</si>
  <si>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</si>
  <si>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</si>
  <si>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</si>
  <si>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кисло-</t>
  </si>
  <si>
    <t>продукты</t>
  </si>
  <si>
    <t>молочные</t>
  </si>
  <si>
    <t xml:space="preserve">масло </t>
  </si>
  <si>
    <t>цыплята 1-й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</si>
  <si>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</si>
  <si>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</si>
  <si>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</si>
  <si>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</si>
  <si>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</si>
  <si>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</si>
  <si>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</si>
  <si>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</si>
  <si>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</si>
  <si>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</si>
  <si>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</si>
  <si>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</si>
  <si>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</si>
  <si>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</si>
  <si>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</si>
  <si>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</si>
  <si>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</si>
  <si>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пятница</t>
  </si>
  <si>
    <t>вторник</t>
  </si>
  <si>
    <t>понид-к</t>
  </si>
  <si>
    <t>СОГЛАСОВАНО:</t>
  </si>
  <si>
    <t>Котлета рубленая из птицы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</si>
  <si>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</si>
  <si>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</si>
  <si>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</si>
  <si>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</si>
  <si>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</si>
  <si>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</si>
  <si>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</si>
  <si>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</si>
  <si>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 xml:space="preserve">петрушка </t>
  </si>
  <si>
    <t>лук репч.</t>
  </si>
  <si>
    <t>82/11</t>
  </si>
  <si>
    <t>200/50</t>
  </si>
  <si>
    <t>106/11</t>
  </si>
  <si>
    <t>фрикадельки</t>
  </si>
  <si>
    <t>бульон</t>
  </si>
  <si>
    <t>116/11</t>
  </si>
  <si>
    <t>102/11</t>
  </si>
  <si>
    <t>плов с говядиной</t>
  </si>
  <si>
    <t>88/11</t>
  </si>
  <si>
    <t>Щи из св/ капусты с карт</t>
  </si>
  <si>
    <t>108/11</t>
  </si>
  <si>
    <t>клёцки</t>
  </si>
  <si>
    <t>Суп картоф. с горохом</t>
  </si>
  <si>
    <t xml:space="preserve">       тефтели   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</si>
  <si>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</si>
  <si>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</si>
  <si>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</si>
  <si>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</si>
  <si>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70 /11</t>
  </si>
  <si>
    <t>Борщ с картофелем и св/капусты</t>
  </si>
  <si>
    <t>102 /11</t>
  </si>
  <si>
    <t>Щи из св/капусты с картофелем</t>
  </si>
  <si>
    <t>Суп  картофельный с горохом</t>
  </si>
  <si>
    <t>Суп картофельный с клёцками</t>
  </si>
  <si>
    <t>Суп с макаронными изделиями</t>
  </si>
  <si>
    <t>Фрукты   ( яблоко )</t>
  </si>
  <si>
    <t>Фрукты  по сезону (яблоко )</t>
  </si>
  <si>
    <t>соки плодовые, напитки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</si>
  <si>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</si>
  <si>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</si>
  <si>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</si>
  <si>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творог (м д ж 5% не более 9%)</t>
  </si>
  <si>
    <t>сметана (м д ж не более15%)</t>
  </si>
  <si>
    <t>кофейный напиток</t>
  </si>
  <si>
    <t>Крахмал</t>
  </si>
  <si>
    <t>Специи</t>
  </si>
  <si>
    <r>
      <t xml:space="preserve">               Фактически выдано продуктов в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</si>
  <si>
    <t>СанПиН  2.3 /2.4. 3590 - 20</t>
  </si>
  <si>
    <t>макароны отварные</t>
  </si>
  <si>
    <t>г нетто</t>
  </si>
  <si>
    <t>2-й день</t>
  </si>
  <si>
    <t>3-й день</t>
  </si>
  <si>
    <t>1-й день</t>
  </si>
  <si>
    <t>4-й день</t>
  </si>
  <si>
    <t xml:space="preserve">   чай с сахаром</t>
  </si>
  <si>
    <t>5-й день</t>
  </si>
  <si>
    <t>7-й день</t>
  </si>
  <si>
    <t>9-й день</t>
  </si>
  <si>
    <t>с картофелем</t>
  </si>
  <si>
    <t xml:space="preserve">Щи из свежей капусты </t>
  </si>
  <si>
    <t>минтай б/г</t>
  </si>
  <si>
    <r>
      <t xml:space="preserve">I </t>
    </r>
    <r>
      <rPr>
        <sz val="7"/>
        <rFont val="Arial Cyr"/>
        <charset val="204"/>
      </rPr>
      <t>йод</t>
    </r>
  </si>
  <si>
    <t>Сок фруктовый (яблочный)</t>
  </si>
  <si>
    <t>Борщ с картоф. и св. капуст.</t>
  </si>
  <si>
    <t xml:space="preserve">Бутерброд с сыром </t>
  </si>
  <si>
    <t>Хлеб пш.</t>
  </si>
  <si>
    <t>3 /11</t>
  </si>
  <si>
    <t xml:space="preserve">О Б Е Д </t>
  </si>
  <si>
    <t>П О Л Д Н И К</t>
  </si>
  <si>
    <t>Бутерброд с  мясными изделиями</t>
  </si>
  <si>
    <t>выход котлеты</t>
  </si>
  <si>
    <t>294/5 /11</t>
  </si>
  <si>
    <t>Бутерброд с  сыром</t>
  </si>
  <si>
    <t>Суп картофель. с горохом</t>
  </si>
  <si>
    <t>Бутерброд с  рыбными изделиями</t>
  </si>
  <si>
    <t>235/5 /11</t>
  </si>
  <si>
    <t>Какао с молоком</t>
  </si>
  <si>
    <t>чай с лимоном</t>
  </si>
  <si>
    <t>лимон</t>
  </si>
  <si>
    <t>творогом</t>
  </si>
  <si>
    <t xml:space="preserve">Сырник картофельный с </t>
  </si>
  <si>
    <t>Сырник картофельный с творогом</t>
  </si>
  <si>
    <t>149/11</t>
  </si>
  <si>
    <t xml:space="preserve">               ПРИМЕРНОЕ ЦИКЛИЧНОЕ МЕНЮ ДЛЯ ПИТАНИЯ ДЕТЕЙ </t>
  </si>
  <si>
    <t>О Б Е Д Ы - П О Л Д Н И К И</t>
  </si>
  <si>
    <t>Бутерброд с изделиями</t>
  </si>
  <si>
    <t>Бутерброд с мясными изделиями</t>
  </si>
  <si>
    <t>выход биточка</t>
  </si>
  <si>
    <t>Бутерброд с изделиями из птицы</t>
  </si>
  <si>
    <t>Сырник картофель. с творогом</t>
  </si>
  <si>
    <t>377/11</t>
  </si>
  <si>
    <t>5/268/11</t>
  </si>
  <si>
    <t>Борщ с карт со св. капустой</t>
  </si>
  <si>
    <t>СОУС: вода</t>
  </si>
  <si>
    <t xml:space="preserve">Котлета рубленная из птицы  </t>
  </si>
  <si>
    <t>/ икра свекольная</t>
  </si>
  <si>
    <t>171-75</t>
  </si>
  <si>
    <t>икра свекольная</t>
  </si>
  <si>
    <t>огурец свежий</t>
  </si>
  <si>
    <t>помидор св.</t>
  </si>
  <si>
    <t>зелень св.</t>
  </si>
  <si>
    <t>хлеб пшен.</t>
  </si>
  <si>
    <t>хлеб ржан.</t>
  </si>
  <si>
    <t>всего овощей</t>
  </si>
  <si>
    <t>лим/кислота</t>
  </si>
  <si>
    <t>какао порошок</t>
  </si>
  <si>
    <t>кондитерка</t>
  </si>
  <si>
    <t>0,075 шт.</t>
  </si>
  <si>
    <t>капуста св.</t>
  </si>
  <si>
    <t>0,11 шт.</t>
  </si>
  <si>
    <t>385/11</t>
  </si>
  <si>
    <t>Молоко кипячёное</t>
  </si>
  <si>
    <t>возрастная группа 7-11 лет</t>
  </si>
  <si>
    <t>возрастная категория: 7-11 лет</t>
  </si>
  <si>
    <t>2 - я   неделя</t>
  </si>
  <si>
    <t>1 - я   неделя</t>
  </si>
  <si>
    <t>Каша рисовая молочная</t>
  </si>
  <si>
    <t>каша молочная  рисовая</t>
  </si>
  <si>
    <t>яйца шт./ гр.</t>
  </si>
  <si>
    <t>0,175 гр.</t>
  </si>
  <si>
    <t>0,065шт.</t>
  </si>
  <si>
    <t>90/20</t>
  </si>
  <si>
    <t>357/11</t>
  </si>
  <si>
    <t>крахмал</t>
  </si>
  <si>
    <t xml:space="preserve">Какао </t>
  </si>
  <si>
    <t>Кондитерские изделия</t>
  </si>
  <si>
    <t>Кисломолочка</t>
  </si>
  <si>
    <t>кефир</t>
  </si>
  <si>
    <t>Кисломолочка (кефир)</t>
  </si>
  <si>
    <t>фрукты яблоко</t>
  </si>
  <si>
    <t>Среднее за 10 дней (фактически)</t>
  </si>
  <si>
    <t>7-11 л</t>
  </si>
  <si>
    <t>6  ( П О Н Е Д Е Л Ь Н И К )</t>
  </si>
  <si>
    <t>7  ( В Т О Р Н И К )</t>
  </si>
  <si>
    <t>8  ( С Р Е Д А )</t>
  </si>
  <si>
    <t>9  ( Ч Е Т В Е Р Г  )</t>
  </si>
  <si>
    <t>10  ( П Я Т Н И Ц А   )</t>
  </si>
  <si>
    <t>386/11</t>
  </si>
  <si>
    <t xml:space="preserve">Тефтели </t>
  </si>
  <si>
    <t>0,07 шт.</t>
  </si>
  <si>
    <r>
      <t xml:space="preserve">    дням в качестве горячих    </t>
    </r>
    <r>
      <rPr>
        <b/>
        <sz val="9"/>
        <rFont val="Arial Cyr"/>
        <charset val="204"/>
      </rPr>
      <t xml:space="preserve">О Б Е Д О В  </t>
    </r>
    <r>
      <rPr>
        <sz val="9"/>
        <rFont val="Arial Cyr"/>
        <family val="2"/>
        <charset val="204"/>
      </rPr>
      <t xml:space="preserve">     30%    П О Л Д Н И К О В   10%  (всего  40 % )</t>
    </r>
  </si>
  <si>
    <t>б/г минтай</t>
  </si>
  <si>
    <t>120/60</t>
  </si>
  <si>
    <t>сыр костромской</t>
  </si>
  <si>
    <t>фрукта</t>
  </si>
  <si>
    <t>ОБЕД - ПОЛДНИК</t>
  </si>
  <si>
    <t>ВСЕГО: за обед и полдник</t>
  </si>
  <si>
    <t>128-131</t>
  </si>
  <si>
    <t xml:space="preserve"> Горошек овощ. отварн.</t>
  </si>
  <si>
    <t>макароны отварные /</t>
  </si>
  <si>
    <t>Кукуруза отварн. консервированная</t>
  </si>
  <si>
    <t>203-133</t>
  </si>
  <si>
    <t>/11</t>
  </si>
  <si>
    <t>282/11</t>
  </si>
  <si>
    <t>Печеночные котлеты</t>
  </si>
  <si>
    <t xml:space="preserve">  / кукуруза отварная</t>
  </si>
  <si>
    <t>кукуруза отварная</t>
  </si>
  <si>
    <t>консервированна</t>
  </si>
  <si>
    <t>мука пш</t>
  </si>
  <si>
    <t xml:space="preserve">яйца шт / гр. </t>
  </si>
  <si>
    <t xml:space="preserve">крахмал </t>
  </si>
  <si>
    <t>100/15</t>
  </si>
  <si>
    <t>0,08 шт.</t>
  </si>
  <si>
    <t xml:space="preserve">              Печеночные котлеты</t>
  </si>
  <si>
    <t xml:space="preserve">Суп с крупой </t>
  </si>
  <si>
    <t>Шницель рыбный</t>
  </si>
  <si>
    <t xml:space="preserve">СОУС: </t>
  </si>
  <si>
    <t>минтай б/г потраш</t>
  </si>
  <si>
    <t xml:space="preserve"> мука пш.</t>
  </si>
  <si>
    <t>овощи свежие огурец</t>
  </si>
  <si>
    <t>235/11</t>
  </si>
  <si>
    <t>Шницель рыбный (минтай)</t>
  </si>
  <si>
    <t xml:space="preserve"> зелень</t>
  </si>
  <si>
    <t xml:space="preserve">картофельное пюре / </t>
  </si>
  <si>
    <t>зелень</t>
  </si>
  <si>
    <t xml:space="preserve">овощи свежие </t>
  </si>
  <si>
    <t xml:space="preserve">  /горошек овощ. отварн.</t>
  </si>
  <si>
    <t xml:space="preserve">                  Бутерброд с издели из птицы</t>
  </si>
  <si>
    <t>О С Е Н Ь</t>
  </si>
  <si>
    <t>Суп с макаронами</t>
  </si>
  <si>
    <t>111/11</t>
  </si>
  <si>
    <t xml:space="preserve">Жаркое </t>
  </si>
  <si>
    <t>Кисель ассарти фруктовое</t>
  </si>
  <si>
    <t>по - домашнему</t>
  </si>
  <si>
    <t>259/11</t>
  </si>
  <si>
    <t>Жаркое по - дормашнему</t>
  </si>
  <si>
    <t>свинина</t>
  </si>
  <si>
    <t>359/11</t>
  </si>
  <si>
    <t>лавр /лист</t>
  </si>
  <si>
    <t xml:space="preserve">каша пшенная/ </t>
  </si>
  <si>
    <t>каша пшенная рассыпчатая</t>
  </si>
  <si>
    <t>Крупа пшено</t>
  </si>
  <si>
    <t>0,09 шт.</t>
  </si>
  <si>
    <t>100/60</t>
  </si>
  <si>
    <t>6 - й день</t>
  </si>
  <si>
    <t>Свекольник</t>
  </si>
  <si>
    <t>Овощи свежие (помидор)</t>
  </si>
  <si>
    <t>0,5 шт.</t>
  </si>
  <si>
    <t>помидор</t>
  </si>
  <si>
    <t>Котлета кортофельная</t>
  </si>
  <si>
    <t xml:space="preserve">Молоко кипячёное 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</si>
  <si>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</si>
  <si>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</si>
  <si>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</si>
  <si>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</si>
  <si>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</si>
  <si>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</si>
  <si>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</si>
  <si>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</si>
  <si>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</si>
  <si>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горошек консерв</t>
  </si>
  <si>
    <t>картофель пюре /</t>
  </si>
  <si>
    <t>Суп  с рыбными фрикадельками</t>
  </si>
  <si>
    <t>кукуруза отвароная</t>
  </si>
  <si>
    <t>173/11</t>
  </si>
  <si>
    <t xml:space="preserve">лакомка с помидоркой в </t>
  </si>
  <si>
    <t>омлете</t>
  </si>
  <si>
    <t xml:space="preserve">Лакомка с помидоркой в омлете  </t>
  </si>
  <si>
    <t>помидоры св.</t>
  </si>
  <si>
    <t>Кондитерка (печенье )</t>
  </si>
  <si>
    <t>Суп   с клёцками</t>
  </si>
  <si>
    <t>Запеканка картофельная</t>
  </si>
  <si>
    <t>Суп  с клёцками</t>
  </si>
  <si>
    <t>с мясом</t>
  </si>
  <si>
    <t>Овощи свежие (огурец)</t>
  </si>
  <si>
    <t>284/11</t>
  </si>
  <si>
    <t>140/30</t>
  </si>
  <si>
    <t>358/11</t>
  </si>
  <si>
    <t>234/5 /11</t>
  </si>
  <si>
    <t>10 - й день</t>
  </si>
  <si>
    <t>8- й день</t>
  </si>
  <si>
    <t>182/11</t>
  </si>
  <si>
    <t>Каша молочная рисовая</t>
  </si>
  <si>
    <t>190/10</t>
  </si>
  <si>
    <t>100/50</t>
  </si>
  <si>
    <t>выход котлеты 70 гр.</t>
  </si>
  <si>
    <t xml:space="preserve">   чай с лимоном</t>
  </si>
  <si>
    <t>52/118</t>
  </si>
  <si>
    <t>0,109шт.</t>
  </si>
  <si>
    <t>кукуруза  консервированная</t>
  </si>
  <si>
    <t>133/11</t>
  </si>
  <si>
    <t>запеканка из творога со</t>
  </si>
  <si>
    <t>сметаной</t>
  </si>
  <si>
    <t>175/10</t>
  </si>
  <si>
    <t>крупа гречка</t>
  </si>
  <si>
    <t>50/125</t>
  </si>
  <si>
    <t xml:space="preserve"> "УТВЕРЖДАЮ"</t>
  </si>
  <si>
    <t xml:space="preserve"> Россия   Краснодарский край </t>
  </si>
  <si>
    <t xml:space="preserve">                                    ДЛЯ  УЧАЩИХСЯ    В   ОБЩЕОБРАЗОВАТЕЛЬНОМ   УЧРЕЖДЕНИЕ</t>
  </si>
  <si>
    <t xml:space="preserve"> ПЕРИОД     О С Е Н Ь</t>
  </si>
  <si>
    <t>20___г.</t>
  </si>
  <si>
    <t xml:space="preserve">           меню разработано согласно</t>
  </si>
  <si>
    <t>2021 г.</t>
  </si>
  <si>
    <t xml:space="preserve">   ПРИМЕРНОЕ    ДЕСЯТИДНЕВНОЕ    ЦИКЛИЧНОЕ    МЕНЮ    ШКОЛЬНЫХ         </t>
  </si>
  <si>
    <t xml:space="preserve"> О Б Е Д О В  и  П О Л Д Н И К О В</t>
  </si>
  <si>
    <t xml:space="preserve">   ПРИМЕРНОЕ 10 - ТИДНЕВНОЕ ЦИКЛИЧНОЕ МЕНЮ ШКОЛЬНЫХ         О Б Е Д О В  и  П О Л Д Н И К О В</t>
  </si>
  <si>
    <t xml:space="preserve">      Возрастная категория:      с   7  до 11 лет</t>
  </si>
  <si>
    <t xml:space="preserve">                                Возрастная категория:      с   7  до 11 лет</t>
  </si>
  <si>
    <t>О С Е Н Ь    2021 год.</t>
  </si>
  <si>
    <t>203 /11</t>
  </si>
  <si>
    <t>макароны с маслом</t>
  </si>
  <si>
    <t>кукуруза отварная конс.</t>
  </si>
  <si>
    <t>100 / 50</t>
  </si>
  <si>
    <t>71 /11</t>
  </si>
  <si>
    <t>90 / 20</t>
  </si>
  <si>
    <t>128-131/</t>
  </si>
  <si>
    <t xml:space="preserve">Картофельное пюре / горошек </t>
  </si>
  <si>
    <t>отварной консервированный</t>
  </si>
  <si>
    <t>Суп  с макаронными изделиями</t>
  </si>
  <si>
    <t>Запеканка из творога со сметаной</t>
  </si>
  <si>
    <t>Кондитерка (печенье)</t>
  </si>
  <si>
    <t>171-75 /</t>
  </si>
  <si>
    <t xml:space="preserve"> Каша пшенная рассыпчатая   /</t>
  </si>
  <si>
    <t xml:space="preserve">   /   Икра  свекольная</t>
  </si>
  <si>
    <t>120 / 60</t>
  </si>
  <si>
    <t>овощи свежие помидор</t>
  </si>
  <si>
    <t>148/11</t>
  </si>
  <si>
    <t>99/11</t>
  </si>
  <si>
    <t>Тефтели рыбные (минтай)</t>
  </si>
  <si>
    <t xml:space="preserve">  Картофельное пюре   /</t>
  </si>
  <si>
    <t xml:space="preserve">  /  икра кабачковая</t>
  </si>
  <si>
    <t>100 / 60</t>
  </si>
  <si>
    <t>434/11</t>
  </si>
  <si>
    <t>Бутерброд с сыром</t>
  </si>
  <si>
    <t>Суп с рыбными фрикадельками</t>
  </si>
  <si>
    <t>1734/11</t>
  </si>
  <si>
    <t xml:space="preserve">Лакомка с помид.в омлете </t>
  </si>
  <si>
    <t>кукуруза консервированная</t>
  </si>
  <si>
    <t>Запеканка картофель. с мясом</t>
  </si>
  <si>
    <t>140/ 30</t>
  </si>
  <si>
    <t xml:space="preserve">Суп  с макаронами </t>
  </si>
  <si>
    <t>мука на подпыл</t>
  </si>
  <si>
    <t>дрожжи</t>
  </si>
  <si>
    <t>выход батона 35 гр.</t>
  </si>
  <si>
    <t>сухарь панированный</t>
  </si>
  <si>
    <t>1 - я неделя</t>
  </si>
  <si>
    <t xml:space="preserve"> О С Е Н Ь   20___ г.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</si>
  <si>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</si>
  <si>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</si>
  <si>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</si>
  <si>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</si>
  <si>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</si>
  <si>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 xml:space="preserve">                      ОВОЩИ</t>
  </si>
  <si>
    <t>Кукуруза консервирован.</t>
  </si>
  <si>
    <t>яйцо шт. / гр.</t>
  </si>
  <si>
    <t>капуста б/кач. Св.</t>
  </si>
  <si>
    <t>сок яблочный</t>
  </si>
  <si>
    <t>итого овощи</t>
  </si>
  <si>
    <t>ПЕЧЕНЬ</t>
  </si>
  <si>
    <t>Специи л/лист</t>
  </si>
  <si>
    <t>горошек консервирован.</t>
  </si>
  <si>
    <t>бедро кур на кости</t>
  </si>
  <si>
    <t>минтай без/ головка</t>
  </si>
  <si>
    <t>Я Й Ц А</t>
  </si>
  <si>
    <t>штук</t>
  </si>
  <si>
    <t>грамм</t>
  </si>
  <si>
    <t xml:space="preserve"> в  шницель</t>
  </si>
  <si>
    <t>в бутерброд</t>
  </si>
  <si>
    <t>ИТОГО ЯЙЦА</t>
  </si>
  <si>
    <t>кондитер</t>
  </si>
  <si>
    <t>крупа горох</t>
  </si>
  <si>
    <t>фрукты яблоко св.</t>
  </si>
  <si>
    <t>крупа пшено</t>
  </si>
  <si>
    <t>фрукты яблоки св.</t>
  </si>
  <si>
    <t xml:space="preserve"> в  котлету</t>
  </si>
  <si>
    <t>в сырник</t>
  </si>
  <si>
    <t>6-й день</t>
  </si>
  <si>
    <t>Печень</t>
  </si>
  <si>
    <t>К Р У П А</t>
  </si>
  <si>
    <t>в котлету</t>
  </si>
  <si>
    <t>итого крупы</t>
  </si>
  <si>
    <t>Горошек консервирован.</t>
  </si>
  <si>
    <t>фрукты св. яблоко</t>
  </si>
  <si>
    <t>8-й день</t>
  </si>
  <si>
    <t xml:space="preserve"> в  фрикадельки</t>
  </si>
  <si>
    <t>в лакомку</t>
  </si>
  <si>
    <t>2 - я неделя</t>
  </si>
  <si>
    <t>лимонная кислота</t>
  </si>
  <si>
    <t xml:space="preserve"> в  клёцки</t>
  </si>
  <si>
    <t>10-й день</t>
  </si>
  <si>
    <t xml:space="preserve"> СОУС: </t>
  </si>
  <si>
    <t>в свекольник</t>
  </si>
  <si>
    <t>Ф Р У К Т А</t>
  </si>
  <si>
    <t>яблоко</t>
  </si>
  <si>
    <t>ИТОГО фрукта</t>
  </si>
  <si>
    <t xml:space="preserve">фрукты св. </t>
  </si>
  <si>
    <t>2,356 шт.</t>
  </si>
  <si>
    <t>говяжья</t>
  </si>
  <si>
    <t xml:space="preserve">Школа № </t>
  </si>
  <si>
    <t>составу учащихся (до 11 лет)</t>
  </si>
  <si>
    <t xml:space="preserve"> 20___-г.</t>
  </si>
  <si>
    <t>100 / 15</t>
  </si>
  <si>
    <t xml:space="preserve">        КОМПАНОВКА 10 - ТИДНЕВНОГО ЦИКЛИЧНОЕ МЕНЮ ДЛЯ ПИТАНИЯ ДЕТЕЙ    О Б Е Д Ы  -  П О Л Д Н И К И</t>
  </si>
  <si>
    <t>175 / 10</t>
  </si>
  <si>
    <t>52 / 118</t>
  </si>
  <si>
    <t>50 / 125</t>
  </si>
  <si>
    <t>200 / 50</t>
  </si>
  <si>
    <t>140 / 30</t>
  </si>
  <si>
    <t>190 / 10</t>
  </si>
  <si>
    <t>115/11</t>
  </si>
  <si>
    <t>Суп с макаронами и картофель.</t>
  </si>
  <si>
    <t>112/11</t>
  </si>
  <si>
    <t>сухарь панирован</t>
  </si>
  <si>
    <t>0,09шт.</t>
  </si>
  <si>
    <t>с печенью</t>
  </si>
  <si>
    <t>Котлета кортофельная с печенью</t>
  </si>
  <si>
    <t>крупа овсяная</t>
  </si>
  <si>
    <t xml:space="preserve">  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</si>
</sst>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</numFmts>
  <fonts count="109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2"/>
      <color rgb="FFFF0000"/>
      <name val="Arial Cyr"/>
      <charset val="204"/>
    </font>
    <font>
      <sz val="7"/>
      <color rgb="FFC0000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i/>
      <sz val="7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11"/>
      <color rgb="FFC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3" tint="0.79998168889431442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4" fillId="0" borderId="0" applyFont="0" applyFill="0" applyBorder="0" applyAlignment="0" applyProtection="0"/>
  </cellStyleXfs>
  <cellXfs count="18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8" xfId="0" applyFont="1" applyBorder="1"/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2" fillId="0" borderId="22" xfId="0" applyFont="1" applyBorder="1"/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49" fontId="2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>
      <alignment horizontal="left"/>
    </xf>
    <xf numFmtId="0" fontId="2" fillId="0" borderId="24" xfId="0" applyFont="1" applyBorder="1"/>
    <xf numFmtId="0" fontId="3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2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37" xfId="0" applyBorder="1"/>
    <xf numFmtId="0" fontId="7" fillId="0" borderId="3" xfId="0" applyFont="1" applyBorder="1"/>
    <xf numFmtId="0" fontId="7" fillId="0" borderId="38" xfId="0" applyFont="1" applyBorder="1"/>
    <xf numFmtId="0" fontId="33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1" xfId="0" applyFont="1" applyBorder="1" applyAlignment="1">
      <alignment horizontal="left"/>
    </xf>
    <xf numFmtId="0" fontId="0" fillId="0" borderId="18" xfId="0" applyBorder="1"/>
    <xf numFmtId="49" fontId="14" fillId="0" borderId="0" xfId="0" applyNumberFormat="1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29" xfId="0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14" xfId="0" applyFont="1" applyBorder="1"/>
    <xf numFmtId="0" fontId="0" fillId="0" borderId="39" xfId="0" applyBorder="1"/>
    <xf numFmtId="0" fontId="0" fillId="0" borderId="0" xfId="0" applyFont="1" applyBorder="1"/>
    <xf numFmtId="0" fontId="0" fillId="0" borderId="32" xfId="0" applyBorder="1"/>
    <xf numFmtId="0" fontId="36" fillId="0" borderId="3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0" fillId="0" borderId="38" xfId="0" applyBorder="1"/>
    <xf numFmtId="165" fontId="38" fillId="0" borderId="27" xfId="0" applyNumberFormat="1" applyFont="1" applyBorder="1" applyAlignment="1">
      <alignment horizontal="center"/>
    </xf>
    <xf numFmtId="1" fontId="38" fillId="0" borderId="27" xfId="0" applyNumberFormat="1" applyFont="1" applyBorder="1" applyAlignment="1">
      <alignment horizontal="center"/>
    </xf>
    <xf numFmtId="165" fontId="38" fillId="2" borderId="27" xfId="0" applyNumberFormat="1" applyFont="1" applyFill="1" applyBorder="1" applyAlignment="1">
      <alignment horizontal="center"/>
    </xf>
    <xf numFmtId="1" fontId="38" fillId="2" borderId="27" xfId="0" applyNumberFormat="1" applyFont="1" applyFill="1" applyBorder="1" applyAlignment="1">
      <alignment horizontal="center"/>
    </xf>
    <xf numFmtId="0" fontId="0" fillId="0" borderId="29" xfId="0" applyBorder="1"/>
    <xf numFmtId="2" fontId="36" fillId="0" borderId="0" xfId="0" applyNumberFormat="1" applyFont="1" applyBorder="1" applyAlignment="1">
      <alignment horizontal="left"/>
    </xf>
    <xf numFmtId="2" fontId="36" fillId="0" borderId="0" xfId="0" applyNumberFormat="1" applyFont="1" applyBorder="1"/>
    <xf numFmtId="0" fontId="22" fillId="0" borderId="0" xfId="0" applyFont="1"/>
    <xf numFmtId="0" fontId="33" fillId="0" borderId="0" xfId="0" applyFont="1"/>
    <xf numFmtId="0" fontId="17" fillId="0" borderId="0" xfId="0" applyFont="1"/>
    <xf numFmtId="0" fontId="3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30" xfId="0" applyFont="1" applyBorder="1"/>
    <xf numFmtId="0" fontId="7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1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2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12" fillId="0" borderId="17" xfId="0" applyFont="1" applyBorder="1"/>
    <xf numFmtId="0" fontId="2" fillId="0" borderId="32" xfId="0" applyFont="1" applyBorder="1" applyAlignment="1">
      <alignment horizontal="right"/>
    </xf>
    <xf numFmtId="0" fontId="49" fillId="0" borderId="39" xfId="0" applyFont="1" applyBorder="1"/>
    <xf numFmtId="0" fontId="49" fillId="0" borderId="3" xfId="0" applyFont="1" applyBorder="1"/>
    <xf numFmtId="0" fontId="50" fillId="0" borderId="0" xfId="0" applyFont="1" applyBorder="1"/>
    <xf numFmtId="0" fontId="0" fillId="0" borderId="17" xfId="0" applyBorder="1"/>
    <xf numFmtId="0" fontId="22" fillId="0" borderId="31" xfId="0" applyFont="1" applyBorder="1"/>
    <xf numFmtId="0" fontId="0" fillId="0" borderId="30" xfId="0" applyBorder="1"/>
    <xf numFmtId="0" fontId="22" fillId="0" borderId="18" xfId="0" applyFont="1" applyBorder="1"/>
    <xf numFmtId="0" fontId="0" fillId="0" borderId="9" xfId="0" applyBorder="1"/>
    <xf numFmtId="0" fontId="47" fillId="0" borderId="0" xfId="0" applyFont="1" applyBorder="1"/>
    <xf numFmtId="0" fontId="53" fillId="0" borderId="0" xfId="0" applyFont="1" applyBorder="1"/>
    <xf numFmtId="168" fontId="51" fillId="0" borderId="0" xfId="0" applyNumberFormat="1" applyFont="1" applyBorder="1"/>
    <xf numFmtId="0" fontId="54" fillId="0" borderId="0" xfId="0" applyFont="1" applyBorder="1"/>
    <xf numFmtId="0" fontId="49" fillId="0" borderId="0" xfId="0" applyFont="1" applyBorder="1"/>
    <xf numFmtId="165" fontId="17" fillId="0" borderId="0" xfId="0" applyNumberFormat="1" applyFont="1" applyBorder="1"/>
    <xf numFmtId="0" fontId="55" fillId="0" borderId="0" xfId="0" applyFont="1" applyBorder="1"/>
    <xf numFmtId="0" fontId="22" fillId="0" borderId="29" xfId="0" applyFont="1" applyBorder="1"/>
    <xf numFmtId="0" fontId="33" fillId="0" borderId="39" xfId="0" applyFont="1" applyBorder="1"/>
    <xf numFmtId="0" fontId="10" fillId="0" borderId="6" xfId="0" applyFont="1" applyBorder="1"/>
    <xf numFmtId="0" fontId="52" fillId="0" borderId="14" xfId="0" applyFont="1" applyBorder="1" applyAlignment="1"/>
    <xf numFmtId="0" fontId="50" fillId="0" borderId="47" xfId="0" applyFont="1" applyBorder="1"/>
    <xf numFmtId="0" fontId="0" fillId="0" borderId="19" xfId="0" applyBorder="1"/>
    <xf numFmtId="0" fontId="22" fillId="0" borderId="26" xfId="0" applyFont="1" applyBorder="1"/>
    <xf numFmtId="0" fontId="0" fillId="0" borderId="2" xfId="0" applyBorder="1"/>
    <xf numFmtId="0" fontId="2" fillId="0" borderId="26" xfId="0" applyFont="1" applyBorder="1"/>
    <xf numFmtId="0" fontId="50" fillId="0" borderId="2" xfId="0" applyFont="1" applyBorder="1"/>
    <xf numFmtId="0" fontId="50" fillId="0" borderId="30" xfId="0" applyFont="1" applyBorder="1"/>
    <xf numFmtId="0" fontId="49" fillId="0" borderId="10" xfId="0" applyFont="1" applyBorder="1"/>
    <xf numFmtId="0" fontId="56" fillId="0" borderId="0" xfId="0" applyFont="1" applyBorder="1"/>
    <xf numFmtId="0" fontId="0" fillId="0" borderId="47" xfId="0" applyBorder="1"/>
    <xf numFmtId="0" fontId="59" fillId="0" borderId="17" xfId="0" applyFont="1" applyBorder="1"/>
    <xf numFmtId="0" fontId="2" fillId="0" borderId="10" xfId="0" applyFont="1" applyBorder="1"/>
    <xf numFmtId="0" fontId="56" fillId="0" borderId="29" xfId="0" applyFont="1" applyBorder="1"/>
    <xf numFmtId="0" fontId="56" fillId="0" borderId="31" xfId="0" applyFont="1" applyBorder="1"/>
    <xf numFmtId="0" fontId="56" fillId="0" borderId="39" xfId="0" applyFont="1" applyBorder="1"/>
    <xf numFmtId="0" fontId="22" fillId="0" borderId="13" xfId="0" applyFont="1" applyBorder="1"/>
    <xf numFmtId="0" fontId="56" fillId="0" borderId="13" xfId="0" applyFont="1" applyBorder="1"/>
    <xf numFmtId="0" fontId="0" fillId="0" borderId="33" xfId="0" applyFont="1" applyBorder="1"/>
    <xf numFmtId="0" fontId="0" fillId="0" borderId="11" xfId="0" applyFont="1" applyBorder="1" applyAlignment="1">
      <alignment horizontal="center"/>
    </xf>
    <xf numFmtId="0" fontId="0" fillId="0" borderId="44" xfId="0" applyFont="1" applyBorder="1"/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5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9" fontId="0" fillId="0" borderId="22" xfId="0" applyNumberFormat="1" applyBorder="1"/>
    <xf numFmtId="0" fontId="6" fillId="0" borderId="17" xfId="0" applyFont="1" applyBorder="1"/>
    <xf numFmtId="0" fontId="56" fillId="0" borderId="17" xfId="0" applyFont="1" applyBorder="1"/>
    <xf numFmtId="0" fontId="6" fillId="0" borderId="29" xfId="0" applyFont="1" applyBorder="1"/>
    <xf numFmtId="0" fontId="6" fillId="0" borderId="39" xfId="0" applyFont="1" applyBorder="1"/>
    <xf numFmtId="0" fontId="0" fillId="0" borderId="10" xfId="0" applyFont="1" applyBorder="1"/>
    <xf numFmtId="0" fontId="56" fillId="0" borderId="10" xfId="0" applyFont="1" applyBorder="1"/>
    <xf numFmtId="0" fontId="0" fillId="0" borderId="39" xfId="0" applyFont="1" applyBorder="1"/>
    <xf numFmtId="0" fontId="0" fillId="0" borderId="47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left" wrapText="1"/>
    </xf>
    <xf numFmtId="165" fontId="10" fillId="0" borderId="27" xfId="0" applyNumberFormat="1" applyFont="1" applyBorder="1" applyAlignment="1">
      <alignment horizontal="center" vertical="center"/>
    </xf>
    <xf numFmtId="0" fontId="0" fillId="0" borderId="0" xfId="0" applyFill="1"/>
    <xf numFmtId="0" fontId="7" fillId="0" borderId="7" xfId="0" applyFont="1" applyFill="1" applyBorder="1" applyAlignment="1">
      <alignment horizontal="left"/>
    </xf>
    <xf numFmtId="2" fontId="10" fillId="0" borderId="27" xfId="0" applyNumberFormat="1" applyFont="1" applyBorder="1" applyAlignment="1">
      <alignment horizontal="center"/>
    </xf>
    <xf numFmtId="0" fontId="8" fillId="0" borderId="3" xfId="0" applyFont="1" applyBorder="1"/>
    <xf numFmtId="165" fontId="10" fillId="0" borderId="27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9" fillId="0" borderId="0" xfId="0" applyFont="1"/>
    <xf numFmtId="0" fontId="14" fillId="0" borderId="0" xfId="0" applyFont="1" applyBorder="1" applyAlignment="1"/>
    <xf numFmtId="0" fontId="33" fillId="0" borderId="29" xfId="0" applyFont="1" applyBorder="1" applyAlignment="1">
      <alignment horizontal="center"/>
    </xf>
    <xf numFmtId="0" fontId="0" fillId="6" borderId="0" xfId="0" applyFill="1" applyBorder="1"/>
    <xf numFmtId="0" fontId="0" fillId="6" borderId="3" xfId="0" applyFill="1" applyBorder="1"/>
    <xf numFmtId="0" fontId="0" fillId="6" borderId="18" xfId="0" applyFill="1" applyBorder="1"/>
    <xf numFmtId="0" fontId="0" fillId="6" borderId="31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31" xfId="0" applyFill="1" applyBorder="1"/>
    <xf numFmtId="0" fontId="0" fillId="0" borderId="29" xfId="0" applyFill="1" applyBorder="1"/>
    <xf numFmtId="0" fontId="0" fillId="0" borderId="39" xfId="0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0" fillId="0" borderId="37" xfId="0" applyFill="1" applyBorder="1"/>
    <xf numFmtId="0" fontId="0" fillId="0" borderId="3" xfId="0" applyFill="1" applyBorder="1"/>
    <xf numFmtId="0" fontId="33" fillId="0" borderId="0" xfId="0" applyFont="1" applyFill="1" applyBorder="1" applyAlignment="1">
      <alignment horizontal="left"/>
    </xf>
    <xf numFmtId="0" fontId="10" fillId="0" borderId="14" xfId="0" applyFont="1" applyFill="1" applyBorder="1"/>
    <xf numFmtId="0" fontId="8" fillId="0" borderId="14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2" fontId="10" fillId="0" borderId="27" xfId="0" applyNumberFormat="1" applyFont="1" applyBorder="1" applyAlignment="1">
      <alignment horizontal="center" vertical="center"/>
    </xf>
    <xf numFmtId="0" fontId="5" fillId="0" borderId="14" xfId="0" applyFont="1" applyFill="1" applyBorder="1"/>
    <xf numFmtId="0" fontId="0" fillId="0" borderId="15" xfId="0" applyFill="1" applyBorder="1"/>
    <xf numFmtId="0" fontId="49" fillId="0" borderId="14" xfId="0" applyFont="1" applyFill="1" applyBorder="1"/>
    <xf numFmtId="0" fontId="17" fillId="0" borderId="0" xfId="0" applyFont="1" applyFill="1" applyBorder="1" applyAlignment="1">
      <alignment horizontal="left"/>
    </xf>
    <xf numFmtId="0" fontId="49" fillId="0" borderId="15" xfId="0" applyFont="1" applyFill="1" applyBorder="1"/>
    <xf numFmtId="0" fontId="17" fillId="0" borderId="0" xfId="0" applyFont="1" applyFill="1" applyBorder="1"/>
    <xf numFmtId="0" fontId="2" fillId="0" borderId="53" xfId="0" applyFont="1" applyBorder="1"/>
    <xf numFmtId="0" fontId="2" fillId="0" borderId="54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/>
    <xf numFmtId="0" fontId="4" fillId="0" borderId="15" xfId="0" applyFont="1" applyFill="1" applyBorder="1"/>
    <xf numFmtId="0" fontId="49" fillId="0" borderId="17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0" fontId="2" fillId="0" borderId="27" xfId="0" applyFont="1" applyFill="1" applyBorder="1"/>
    <xf numFmtId="0" fontId="2" fillId="0" borderId="27" xfId="0" applyFont="1" applyFill="1" applyBorder="1" applyAlignment="1">
      <alignment horizontal="left"/>
    </xf>
    <xf numFmtId="0" fontId="2" fillId="0" borderId="26" xfId="0" applyFont="1" applyFill="1" applyBorder="1"/>
    <xf numFmtId="0" fontId="2" fillId="0" borderId="5" xfId="0" applyFont="1" applyFill="1" applyBorder="1"/>
    <xf numFmtId="0" fontId="2" fillId="0" borderId="27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22" fillId="0" borderId="26" xfId="0" applyFont="1" applyFill="1" applyBorder="1"/>
    <xf numFmtId="2" fontId="78" fillId="0" borderId="28" xfId="0" applyNumberFormat="1" applyFont="1" applyFill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7" xfId="0" applyFont="1" applyFill="1" applyBorder="1"/>
    <xf numFmtId="0" fontId="33" fillId="0" borderId="27" xfId="0" applyFont="1" applyFill="1" applyBorder="1" applyAlignment="1">
      <alignment horizontal="left"/>
    </xf>
    <xf numFmtId="0" fontId="71" fillId="0" borderId="0" xfId="0" applyFont="1"/>
    <xf numFmtId="0" fontId="28" fillId="0" borderId="28" xfId="0" applyFont="1" applyFill="1" applyBorder="1" applyAlignment="1">
      <alignment horizontal="left"/>
    </xf>
    <xf numFmtId="0" fontId="2" fillId="0" borderId="35" xfId="0" applyFont="1" applyFill="1" applyBorder="1"/>
    <xf numFmtId="0" fontId="3" fillId="0" borderId="0" xfId="0" applyFont="1" applyFill="1" applyBorder="1" applyAlignment="1">
      <alignment horizontal="left"/>
    </xf>
    <xf numFmtId="0" fontId="48" fillId="0" borderId="14" xfId="0" applyFont="1" applyFill="1" applyBorder="1"/>
    <xf numFmtId="0" fontId="80" fillId="0" borderId="28" xfId="0" applyFont="1" applyFill="1" applyBorder="1" applyAlignment="1">
      <alignment horizontal="left"/>
    </xf>
    <xf numFmtId="0" fontId="0" fillId="0" borderId="8" xfId="0" applyBorder="1"/>
    <xf numFmtId="0" fontId="22" fillId="0" borderId="27" xfId="0" applyFont="1" applyFill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8" fillId="0" borderId="15" xfId="0" applyFont="1" applyFill="1" applyBorder="1"/>
    <xf numFmtId="0" fontId="78" fillId="0" borderId="28" xfId="0" applyFont="1" applyFill="1" applyBorder="1" applyAlignment="1">
      <alignment horizontal="left"/>
    </xf>
    <xf numFmtId="0" fontId="77" fillId="0" borderId="28" xfId="0" applyFont="1" applyFill="1" applyBorder="1" applyAlignment="1">
      <alignment horizontal="left"/>
    </xf>
    <xf numFmtId="0" fontId="80" fillId="0" borderId="18" xfId="0" applyFont="1" applyBorder="1"/>
    <xf numFmtId="0" fontId="0" fillId="0" borderId="15" xfId="0" applyFont="1" applyFill="1" applyBorder="1"/>
    <xf numFmtId="0" fontId="82" fillId="0" borderId="28" xfId="0" applyFont="1" applyFill="1" applyBorder="1" applyAlignment="1">
      <alignment horizontal="left"/>
    </xf>
    <xf numFmtId="165" fontId="0" fillId="0" borderId="0" xfId="0" applyNumberFormat="1" applyFill="1" applyBorder="1"/>
    <xf numFmtId="0" fontId="80" fillId="0" borderId="37" xfId="0" applyFont="1" applyBorder="1"/>
    <xf numFmtId="0" fontId="78" fillId="0" borderId="28" xfId="0" applyFont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0" fontId="55" fillId="0" borderId="26" xfId="0" applyFont="1" applyFill="1" applyBorder="1"/>
    <xf numFmtId="0" fontId="33" fillId="0" borderId="15" xfId="0" applyFont="1" applyFill="1" applyBorder="1"/>
    <xf numFmtId="0" fontId="5" fillId="0" borderId="0" xfId="0" applyFont="1" applyFill="1" applyBorder="1"/>
    <xf numFmtId="0" fontId="80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49" xfId="0" applyFill="1" applyBorder="1"/>
    <xf numFmtId="0" fontId="78" fillId="0" borderId="0" xfId="0" applyFont="1" applyBorder="1" applyAlignment="1">
      <alignment horizontal="left"/>
    </xf>
    <xf numFmtId="0" fontId="48" fillId="0" borderId="0" xfId="0" applyFont="1" applyFill="1" applyBorder="1"/>
    <xf numFmtId="2" fontId="35" fillId="0" borderId="26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left"/>
    </xf>
    <xf numFmtId="0" fontId="17" fillId="0" borderId="53" xfId="0" applyFont="1" applyBorder="1" applyAlignment="1">
      <alignment horizontal="center"/>
    </xf>
    <xf numFmtId="2" fontId="18" fillId="0" borderId="53" xfId="0" applyNumberFormat="1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164" fontId="14" fillId="0" borderId="58" xfId="0" applyNumberFormat="1" applyFont="1" applyBorder="1" applyAlignment="1">
      <alignment horizontal="center"/>
    </xf>
    <xf numFmtId="0" fontId="2" fillId="0" borderId="55" xfId="0" applyFont="1" applyBorder="1"/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54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4" fillId="0" borderId="51" xfId="0" applyFont="1" applyBorder="1" applyAlignment="1">
      <alignment horizontal="left"/>
    </xf>
    <xf numFmtId="0" fontId="14" fillId="0" borderId="62" xfId="0" applyFont="1" applyBorder="1"/>
    <xf numFmtId="0" fontId="17" fillId="0" borderId="5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4" xfId="0" applyFont="1" applyBorder="1" applyAlignment="1"/>
    <xf numFmtId="0" fontId="14" fillId="0" borderId="66" xfId="0" applyFont="1" applyBorder="1" applyAlignment="1">
      <alignment horizontal="center"/>
    </xf>
    <xf numFmtId="2" fontId="18" fillId="0" borderId="66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6" xfId="0" applyFont="1" applyBorder="1"/>
    <xf numFmtId="2" fontId="10" fillId="0" borderId="26" xfId="0" applyNumberFormat="1" applyFont="1" applyBorder="1" applyAlignment="1">
      <alignment horizontal="center"/>
    </xf>
    <xf numFmtId="0" fontId="25" fillId="0" borderId="0" xfId="0" applyFont="1" applyBorder="1"/>
    <xf numFmtId="2" fontId="61" fillId="0" borderId="0" xfId="0" applyNumberFormat="1" applyFont="1" applyBorder="1" applyAlignment="1">
      <alignment horizontal="center"/>
    </xf>
    <xf numFmtId="0" fontId="0" fillId="0" borderId="28" xfId="0" applyBorder="1"/>
    <xf numFmtId="0" fontId="62" fillId="3" borderId="64" xfId="0" applyFont="1" applyFill="1" applyBorder="1"/>
    <xf numFmtId="2" fontId="36" fillId="0" borderId="42" xfId="0" applyNumberFormat="1" applyFont="1" applyBorder="1" applyAlignment="1">
      <alignment horizontal="center"/>
    </xf>
    <xf numFmtId="0" fontId="0" fillId="0" borderId="72" xfId="0" applyBorder="1"/>
    <xf numFmtId="0" fontId="0" fillId="0" borderId="64" xfId="0" applyBorder="1"/>
    <xf numFmtId="0" fontId="0" fillId="4" borderId="61" xfId="0" applyFill="1" applyBorder="1"/>
    <xf numFmtId="2" fontId="16" fillId="4" borderId="71" xfId="0" applyNumberFormat="1" applyFont="1" applyFill="1" applyBorder="1" applyAlignment="1">
      <alignment horizontal="center"/>
    </xf>
    <xf numFmtId="2" fontId="40" fillId="3" borderId="7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" fontId="18" fillId="0" borderId="70" xfId="0" applyNumberFormat="1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2" fillId="0" borderId="70" xfId="0" applyFont="1" applyBorder="1"/>
    <xf numFmtId="0" fontId="74" fillId="0" borderId="7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2" fillId="0" borderId="70" xfId="0" applyFont="1" applyFill="1" applyBorder="1"/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22" fillId="0" borderId="69" xfId="0" applyFont="1" applyBorder="1" applyAlignment="1">
      <alignment horizontal="center"/>
    </xf>
    <xf numFmtId="166" fontId="74" fillId="0" borderId="70" xfId="0" applyNumberFormat="1" applyFont="1" applyBorder="1" applyAlignment="1">
      <alignment horizontal="center"/>
    </xf>
    <xf numFmtId="2" fontId="74" fillId="0" borderId="70" xfId="0" applyNumberFormat="1" applyFont="1" applyBorder="1" applyAlignment="1">
      <alignment horizontal="center"/>
    </xf>
    <xf numFmtId="0" fontId="74" fillId="0" borderId="68" xfId="0" applyFont="1" applyBorder="1" applyAlignment="1">
      <alignment horizontal="center"/>
    </xf>
    <xf numFmtId="0" fontId="74" fillId="0" borderId="73" xfId="0" applyFont="1" applyBorder="1" applyAlignment="1">
      <alignment horizontal="center"/>
    </xf>
    <xf numFmtId="165" fontId="74" fillId="0" borderId="7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2" fillId="0" borderId="14" xfId="0" applyFont="1" applyFill="1" applyBorder="1" applyAlignment="1"/>
    <xf numFmtId="0" fontId="50" fillId="0" borderId="47" xfId="0" applyFont="1" applyFill="1" applyBorder="1"/>
    <xf numFmtId="0" fontId="80" fillId="0" borderId="37" xfId="0" applyFont="1" applyFill="1" applyBorder="1"/>
    <xf numFmtId="0" fontId="52" fillId="0" borderId="29" xfId="0" applyFont="1" applyFill="1" applyBorder="1" applyAlignment="1"/>
    <xf numFmtId="0" fontId="50" fillId="0" borderId="30" xfId="0" applyFont="1" applyFill="1" applyBorder="1"/>
    <xf numFmtId="0" fontId="80" fillId="0" borderId="31" xfId="0" applyFont="1" applyFill="1" applyBorder="1"/>
    <xf numFmtId="0" fontId="52" fillId="0" borderId="0" xfId="0" applyFont="1" applyFill="1" applyBorder="1" applyAlignment="1"/>
    <xf numFmtId="0" fontId="2" fillId="0" borderId="74" xfId="0" applyFont="1" applyFill="1" applyBorder="1"/>
    <xf numFmtId="0" fontId="2" fillId="0" borderId="86" xfId="0" applyFont="1" applyFill="1" applyBorder="1"/>
    <xf numFmtId="0" fontId="14" fillId="0" borderId="87" xfId="0" applyFont="1" applyFill="1" applyBorder="1" applyAlignment="1">
      <alignment horizontal="left"/>
    </xf>
    <xf numFmtId="0" fontId="14" fillId="0" borderId="91" xfId="0" applyFont="1" applyFill="1" applyBorder="1" applyAlignment="1">
      <alignment horizontal="left"/>
    </xf>
    <xf numFmtId="0" fontId="52" fillId="0" borderId="15" xfId="0" applyFont="1" applyFill="1" applyBorder="1" applyAlignment="1"/>
    <xf numFmtId="0" fontId="14" fillId="0" borderId="86" xfId="0" applyFont="1" applyFill="1" applyBorder="1" applyAlignment="1">
      <alignment horizontal="left"/>
    </xf>
    <xf numFmtId="0" fontId="17" fillId="0" borderId="87" xfId="0" applyFont="1" applyFill="1" applyBorder="1"/>
    <xf numFmtId="0" fontId="14" fillId="0" borderId="96" xfId="0" applyFont="1" applyFill="1" applyBorder="1" applyAlignment="1">
      <alignment horizontal="left"/>
    </xf>
    <xf numFmtId="0" fontId="14" fillId="0" borderId="91" xfId="0" applyFont="1" applyFill="1" applyBorder="1" applyAlignment="1"/>
    <xf numFmtId="0" fontId="44" fillId="0" borderId="90" xfId="0" applyFont="1" applyBorder="1" applyAlignment="1">
      <alignment horizontal="center"/>
    </xf>
    <xf numFmtId="0" fontId="7" fillId="0" borderId="26" xfId="0" applyFont="1" applyBorder="1"/>
    <xf numFmtId="0" fontId="63" fillId="0" borderId="97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2" fillId="0" borderId="78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/>
    <xf numFmtId="0" fontId="22" fillId="0" borderId="76" xfId="0" applyFont="1" applyFill="1" applyBorder="1" applyAlignment="1">
      <alignment horizontal="left"/>
    </xf>
    <xf numFmtId="0" fontId="2" fillId="0" borderId="98" xfId="0" applyFont="1" applyFill="1" applyBorder="1"/>
    <xf numFmtId="0" fontId="2" fillId="0" borderId="98" xfId="0" applyFont="1" applyFill="1" applyBorder="1" applyAlignment="1">
      <alignment horizontal="left"/>
    </xf>
    <xf numFmtId="0" fontId="2" fillId="0" borderId="100" xfId="0" applyFont="1" applyFill="1" applyBorder="1"/>
    <xf numFmtId="0" fontId="22" fillId="0" borderId="98" xfId="0" applyFont="1" applyFill="1" applyBorder="1" applyAlignment="1">
      <alignment horizontal="left"/>
    </xf>
    <xf numFmtId="49" fontId="14" fillId="0" borderId="87" xfId="0" applyNumberFormat="1" applyFont="1" applyFill="1" applyBorder="1" applyAlignment="1">
      <alignment horizontal="left"/>
    </xf>
    <xf numFmtId="0" fontId="22" fillId="0" borderId="88" xfId="0" applyFont="1" applyBorder="1" applyAlignment="1">
      <alignment horizontal="center"/>
    </xf>
    <xf numFmtId="0" fontId="22" fillId="0" borderId="93" xfId="0" applyFont="1" applyFill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8" fillId="0" borderId="15" xfId="0" applyFont="1" applyFill="1" applyBorder="1" applyAlignment="1">
      <alignment horizontal="left"/>
    </xf>
    <xf numFmtId="0" fontId="2" fillId="0" borderId="84" xfId="0" applyFont="1" applyFill="1" applyBorder="1" applyAlignment="1">
      <alignment horizontal="left"/>
    </xf>
    <xf numFmtId="0" fontId="28" fillId="0" borderId="79" xfId="0" applyFont="1" applyFill="1" applyBorder="1" applyAlignment="1">
      <alignment horizontal="left"/>
    </xf>
    <xf numFmtId="165" fontId="2" fillId="0" borderId="76" xfId="0" applyNumberFormat="1" applyFont="1" applyFill="1" applyBorder="1" applyAlignment="1">
      <alignment horizontal="left"/>
    </xf>
    <xf numFmtId="0" fontId="22" fillId="0" borderId="81" xfId="0" applyFont="1" applyFill="1" applyBorder="1" applyAlignment="1">
      <alignment horizontal="left"/>
    </xf>
    <xf numFmtId="0" fontId="22" fillId="0" borderId="44" xfId="0" applyFont="1" applyFill="1" applyBorder="1"/>
    <xf numFmtId="0" fontId="77" fillId="0" borderId="101" xfId="0" applyFont="1" applyFill="1" applyBorder="1" applyAlignment="1">
      <alignment horizontal="left"/>
    </xf>
    <xf numFmtId="0" fontId="68" fillId="0" borderId="17" xfId="0" applyFont="1" applyFill="1" applyBorder="1"/>
    <xf numFmtId="0" fontId="22" fillId="0" borderId="97" xfId="0" applyFont="1" applyFill="1" applyBorder="1"/>
    <xf numFmtId="0" fontId="0" fillId="0" borderId="92" xfId="0" applyBorder="1"/>
    <xf numFmtId="0" fontId="2" fillId="0" borderId="81" xfId="0" applyFont="1" applyFill="1" applyBorder="1"/>
    <xf numFmtId="0" fontId="28" fillId="0" borderId="99" xfId="0" applyFont="1" applyFill="1" applyBorder="1" applyAlignment="1">
      <alignment horizontal="left"/>
    </xf>
    <xf numFmtId="0" fontId="2" fillId="0" borderId="92" xfId="0" applyFont="1" applyFill="1" applyBorder="1" applyAlignment="1">
      <alignment horizontal="center"/>
    </xf>
    <xf numFmtId="0" fontId="2" fillId="0" borderId="97" xfId="0" applyFont="1" applyFill="1" applyBorder="1"/>
    <xf numFmtId="0" fontId="63" fillId="0" borderId="3" xfId="0" applyFont="1" applyFill="1" applyBorder="1"/>
    <xf numFmtId="165" fontId="14" fillId="0" borderId="27" xfId="0" applyNumberFormat="1" applyFont="1" applyFill="1" applyBorder="1" applyAlignment="1">
      <alignment horizontal="left"/>
    </xf>
    <xf numFmtId="165" fontId="84" fillId="0" borderId="27" xfId="0" applyNumberFormat="1" applyFont="1" applyFill="1" applyBorder="1" applyAlignment="1">
      <alignment horizontal="left"/>
    </xf>
    <xf numFmtId="0" fontId="0" fillId="0" borderId="96" xfId="0" applyBorder="1"/>
    <xf numFmtId="49" fontId="14" fillId="0" borderId="91" xfId="0" applyNumberFormat="1" applyFont="1" applyFill="1" applyBorder="1" applyAlignment="1">
      <alignment horizontal="left"/>
    </xf>
    <xf numFmtId="0" fontId="50" fillId="0" borderId="9" xfId="0" applyFont="1" applyFill="1" applyBorder="1"/>
    <xf numFmtId="0" fontId="2" fillId="0" borderId="97" xfId="0" applyFont="1" applyFill="1" applyBorder="1" applyAlignment="1">
      <alignment horizontal="left"/>
    </xf>
    <xf numFmtId="0" fontId="28" fillId="0" borderId="101" xfId="0" applyFont="1" applyFill="1" applyBorder="1" applyAlignment="1">
      <alignment horizontal="left"/>
    </xf>
    <xf numFmtId="0" fontId="50" fillId="0" borderId="2" xfId="0" applyFont="1" applyFill="1" applyBorder="1"/>
    <xf numFmtId="0" fontId="80" fillId="0" borderId="18" xfId="0" applyFont="1" applyFill="1" applyBorder="1"/>
    <xf numFmtId="0" fontId="52" fillId="0" borderId="17" xfId="0" applyFont="1" applyFill="1" applyBorder="1" applyAlignment="1"/>
    <xf numFmtId="0" fontId="52" fillId="0" borderId="47" xfId="0" applyFont="1" applyFill="1" applyBorder="1" applyAlignment="1"/>
    <xf numFmtId="0" fontId="52" fillId="0" borderId="37" xfId="0" applyFont="1" applyFill="1" applyBorder="1" applyAlignment="1"/>
    <xf numFmtId="0" fontId="80" fillId="0" borderId="13" xfId="0" applyFont="1" applyFill="1" applyBorder="1"/>
    <xf numFmtId="0" fontId="28" fillId="0" borderId="82" xfId="0" applyFont="1" applyFill="1" applyBorder="1" applyAlignment="1">
      <alignment horizontal="left"/>
    </xf>
    <xf numFmtId="0" fontId="22" fillId="0" borderId="36" xfId="0" applyFont="1" applyFill="1" applyBorder="1"/>
    <xf numFmtId="0" fontId="0" fillId="0" borderId="77" xfId="0" applyBorder="1" applyAlignment="1">
      <alignment horizontal="left"/>
    </xf>
    <xf numFmtId="0" fontId="0" fillId="0" borderId="98" xfId="0" applyBorder="1" applyAlignment="1">
      <alignment horizontal="left"/>
    </xf>
    <xf numFmtId="0" fontId="2" fillId="0" borderId="76" xfId="0" applyFont="1" applyBorder="1"/>
    <xf numFmtId="0" fontId="2" fillId="0" borderId="79" xfId="0" applyFont="1" applyBorder="1" applyAlignment="1">
      <alignment horizontal="center"/>
    </xf>
    <xf numFmtId="0" fontId="17" fillId="0" borderId="100" xfId="0" applyFont="1" applyBorder="1" applyAlignment="1">
      <alignment horizontal="left"/>
    </xf>
    <xf numFmtId="0" fontId="2" fillId="0" borderId="10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2" fontId="87" fillId="0" borderId="0" xfId="0" applyNumberFormat="1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/>
    </xf>
    <xf numFmtId="0" fontId="0" fillId="0" borderId="48" xfId="0" applyBorder="1"/>
    <xf numFmtId="0" fontId="14" fillId="0" borderId="78" xfId="0" applyFont="1" applyBorder="1" applyAlignment="1">
      <alignment horizontal="left"/>
    </xf>
    <xf numFmtId="0" fontId="56" fillId="0" borderId="76" xfId="0" applyFont="1" applyFill="1" applyBorder="1" applyAlignment="1">
      <alignment horizontal="left"/>
    </xf>
    <xf numFmtId="0" fontId="0" fillId="0" borderId="99" xfId="0" applyBorder="1"/>
    <xf numFmtId="0" fontId="14" fillId="0" borderId="78" xfId="0" applyFont="1" applyBorder="1" applyAlignment="1">
      <alignment horizontal="center"/>
    </xf>
    <xf numFmtId="0" fontId="14" fillId="0" borderId="76" xfId="0" applyFont="1" applyBorder="1" applyAlignment="1">
      <alignment horizontal="center"/>
    </xf>
    <xf numFmtId="2" fontId="18" fillId="0" borderId="76" xfId="0" applyNumberFormat="1" applyFont="1" applyBorder="1" applyAlignment="1">
      <alignment horizontal="center"/>
    </xf>
    <xf numFmtId="166" fontId="14" fillId="0" borderId="76" xfId="0" applyNumberFormat="1" applyFont="1" applyBorder="1" applyAlignment="1">
      <alignment horizontal="center"/>
    </xf>
    <xf numFmtId="0" fontId="14" fillId="0" borderId="76" xfId="0" applyFont="1" applyFill="1" applyBorder="1" applyAlignment="1">
      <alignment horizontal="center"/>
    </xf>
    <xf numFmtId="165" fontId="14" fillId="0" borderId="76" xfId="0" applyNumberFormat="1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2" fontId="14" fillId="0" borderId="76" xfId="0" applyNumberFormat="1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2" fontId="14" fillId="0" borderId="98" xfId="0" applyNumberFormat="1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2" fontId="18" fillId="0" borderId="98" xfId="0" applyNumberFormat="1" applyFont="1" applyBorder="1" applyAlignment="1">
      <alignment horizontal="center"/>
    </xf>
    <xf numFmtId="165" fontId="14" fillId="0" borderId="98" xfId="0" applyNumberFormat="1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4" xfId="0" applyBorder="1"/>
    <xf numFmtId="0" fontId="14" fillId="0" borderId="80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2" fontId="18" fillId="0" borderId="81" xfId="0" applyNumberFormat="1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/>
    </xf>
    <xf numFmtId="0" fontId="2" fillId="0" borderId="81" xfId="0" applyFont="1" applyBorder="1"/>
    <xf numFmtId="0" fontId="0" fillId="0" borderId="42" xfId="0" applyBorder="1" applyAlignment="1">
      <alignment horizontal="left"/>
    </xf>
    <xf numFmtId="0" fontId="14" fillId="0" borderId="78" xfId="0" applyFont="1" applyBorder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2" xfId="0" applyBorder="1" applyAlignment="1">
      <alignment horizontal="left"/>
    </xf>
    <xf numFmtId="2" fontId="15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/>
    <xf numFmtId="164" fontId="14" fillId="0" borderId="39" xfId="0" applyNumberFormat="1" applyFont="1" applyBorder="1" applyAlignment="1">
      <alignment horizontal="center"/>
    </xf>
    <xf numFmtId="0" fontId="74" fillId="0" borderId="76" xfId="0" applyFont="1" applyBorder="1" applyAlignment="1">
      <alignment horizontal="center"/>
    </xf>
    <xf numFmtId="0" fontId="17" fillId="0" borderId="79" xfId="0" applyFont="1" applyBorder="1" applyAlignment="1">
      <alignment horizontal="left"/>
    </xf>
    <xf numFmtId="0" fontId="22" fillId="0" borderId="48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7" fillId="0" borderId="46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2" fontId="14" fillId="0" borderId="7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166" fontId="91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/>
    </xf>
    <xf numFmtId="0" fontId="36" fillId="0" borderId="3" xfId="0" applyFont="1" applyBorder="1" applyAlignment="1">
      <alignment horizontal="right"/>
    </xf>
    <xf numFmtId="9" fontId="36" fillId="0" borderId="42" xfId="0" applyNumberFormat="1" applyFont="1" applyBorder="1" applyAlignment="1">
      <alignment horizontal="center"/>
    </xf>
    <xf numFmtId="0" fontId="36" fillId="0" borderId="84" xfId="0" applyFont="1" applyBorder="1" applyAlignment="1">
      <alignment horizontal="right"/>
    </xf>
    <xf numFmtId="0" fontId="42" fillId="4" borderId="94" xfId="0" applyFont="1" applyFill="1" applyBorder="1" applyAlignment="1">
      <alignment horizontal="right"/>
    </xf>
    <xf numFmtId="166" fontId="0" fillId="0" borderId="0" xfId="0" applyNumberFormat="1" applyFill="1" applyBorder="1"/>
    <xf numFmtId="0" fontId="14" fillId="0" borderId="78" xfId="0" applyFont="1" applyFill="1" applyBorder="1" applyAlignment="1">
      <alignment horizontal="center"/>
    </xf>
    <xf numFmtId="2" fontId="18" fillId="0" borderId="76" xfId="0" applyNumberFormat="1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17" fillId="0" borderId="79" xfId="0" applyFont="1" applyFill="1" applyBorder="1" applyAlignment="1">
      <alignment horizontal="center"/>
    </xf>
    <xf numFmtId="166" fontId="0" fillId="0" borderId="0" xfId="0" applyNumberFormat="1" applyBorder="1"/>
    <xf numFmtId="0" fontId="86" fillId="0" borderId="0" xfId="0" applyFont="1" applyFill="1" applyAlignment="1">
      <alignment horizontal="left"/>
    </xf>
    <xf numFmtId="2" fontId="55" fillId="0" borderId="0" xfId="0" applyNumberFormat="1" applyFont="1" applyFill="1" applyAlignment="1">
      <alignment horizontal="left"/>
    </xf>
    <xf numFmtId="0" fontId="33" fillId="0" borderId="88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14" fillId="0" borderId="92" xfId="0" applyFont="1" applyFill="1" applyBorder="1" applyAlignment="1">
      <alignment horizontal="left"/>
    </xf>
    <xf numFmtId="0" fontId="2" fillId="0" borderId="95" xfId="0" applyFont="1" applyFill="1" applyBorder="1"/>
    <xf numFmtId="0" fontId="22" fillId="0" borderId="100" xfId="0" applyFont="1" applyFill="1" applyBorder="1"/>
    <xf numFmtId="0" fontId="78" fillId="0" borderId="7" xfId="0" applyFont="1" applyFill="1" applyBorder="1" applyAlignment="1">
      <alignment horizontal="left"/>
    </xf>
    <xf numFmtId="0" fontId="80" fillId="0" borderId="15" xfId="0" applyFont="1" applyFill="1" applyBorder="1"/>
    <xf numFmtId="0" fontId="8" fillId="0" borderId="0" xfId="0" applyFont="1" applyFill="1" applyBorder="1"/>
    <xf numFmtId="0" fontId="78" fillId="0" borderId="27" xfId="0" applyFont="1" applyBorder="1" applyAlignment="1">
      <alignment horizontal="left"/>
    </xf>
    <xf numFmtId="0" fontId="78" fillId="0" borderId="37" xfId="0" applyFont="1" applyBorder="1"/>
    <xf numFmtId="0" fontId="76" fillId="0" borderId="90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98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1" fontId="10" fillId="0" borderId="27" xfId="0" applyNumberFormat="1" applyFont="1" applyBorder="1" applyAlignment="1">
      <alignment horizontal="center" vertical="center"/>
    </xf>
    <xf numFmtId="0" fontId="14" fillId="0" borderId="10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91" xfId="0" applyBorder="1"/>
    <xf numFmtId="0" fontId="0" fillId="0" borderId="42" xfId="0" applyBorder="1"/>
    <xf numFmtId="0" fontId="2" fillId="0" borderId="109" xfId="0" applyFont="1" applyFill="1" applyBorder="1"/>
    <xf numFmtId="0" fontId="2" fillId="0" borderId="107" xfId="0" applyFont="1" applyFill="1" applyBorder="1" applyAlignment="1">
      <alignment horizontal="left"/>
    </xf>
    <xf numFmtId="0" fontId="22" fillId="0" borderId="107" xfId="0" applyFont="1" applyFill="1" applyBorder="1" applyAlignment="1">
      <alignment horizontal="left"/>
    </xf>
    <xf numFmtId="0" fontId="28" fillId="0" borderId="108" xfId="0" applyFont="1" applyFill="1" applyBorder="1" applyAlignment="1">
      <alignment horizontal="left"/>
    </xf>
    <xf numFmtId="0" fontId="22" fillId="0" borderId="109" xfId="0" applyFont="1" applyBorder="1"/>
    <xf numFmtId="0" fontId="22" fillId="0" borderId="109" xfId="0" applyFont="1" applyFill="1" applyBorder="1"/>
    <xf numFmtId="0" fontId="22" fillId="0" borderId="110" xfId="0" applyFont="1" applyBorder="1"/>
    <xf numFmtId="0" fontId="28" fillId="0" borderId="112" xfId="0" applyFont="1" applyFill="1" applyBorder="1" applyAlignment="1">
      <alignment horizontal="left"/>
    </xf>
    <xf numFmtId="0" fontId="2" fillId="0" borderId="113" xfId="0" applyFont="1" applyFill="1" applyBorder="1"/>
    <xf numFmtId="0" fontId="47" fillId="0" borderId="109" xfId="0" applyFont="1" applyFill="1" applyBorder="1"/>
    <xf numFmtId="0" fontId="47" fillId="0" borderId="107" xfId="0" applyFont="1" applyFill="1" applyBorder="1" applyAlignment="1">
      <alignment horizontal="left"/>
    </xf>
    <xf numFmtId="0" fontId="77" fillId="0" borderId="108" xfId="0" applyFont="1" applyFill="1" applyBorder="1" applyAlignment="1">
      <alignment horizontal="left"/>
    </xf>
    <xf numFmtId="0" fontId="22" fillId="0" borderId="110" xfId="0" applyFont="1" applyFill="1" applyBorder="1"/>
    <xf numFmtId="0" fontId="22" fillId="0" borderId="111" xfId="0" applyFont="1" applyFill="1" applyBorder="1" applyAlignment="1">
      <alignment horizontal="left"/>
    </xf>
    <xf numFmtId="0" fontId="78" fillId="0" borderId="112" xfId="0" applyFont="1" applyFill="1" applyBorder="1" applyAlignment="1">
      <alignment horizontal="left"/>
    </xf>
    <xf numFmtId="0" fontId="2" fillId="0" borderId="111" xfId="0" applyFont="1" applyBorder="1"/>
    <xf numFmtId="0" fontId="2" fillId="0" borderId="115" xfId="0" applyFont="1" applyBorder="1" applyAlignment="1">
      <alignment horizontal="center"/>
    </xf>
    <xf numFmtId="0" fontId="14" fillId="0" borderId="110" xfId="0" applyFont="1" applyBorder="1" applyAlignment="1">
      <alignment horizontal="center"/>
    </xf>
    <xf numFmtId="2" fontId="14" fillId="0" borderId="111" xfId="0" applyNumberFormat="1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2" fontId="18" fillId="0" borderId="111" xfId="0" applyNumberFormat="1" applyFont="1" applyBorder="1" applyAlignment="1">
      <alignment horizontal="center"/>
    </xf>
    <xf numFmtId="165" fontId="14" fillId="0" borderId="111" xfId="0" applyNumberFormat="1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7" fillId="0" borderId="112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166" fontId="76" fillId="0" borderId="90" xfId="0" applyNumberFormat="1" applyFont="1" applyBorder="1" applyAlignment="1">
      <alignment horizontal="center"/>
    </xf>
    <xf numFmtId="0" fontId="2" fillId="0" borderId="107" xfId="0" applyFont="1" applyFill="1" applyBorder="1"/>
    <xf numFmtId="0" fontId="14" fillId="0" borderId="114" xfId="0" applyFont="1" applyFill="1" applyBorder="1" applyAlignment="1">
      <alignment horizontal="left"/>
    </xf>
    <xf numFmtId="0" fontId="0" fillId="0" borderId="118" xfId="0" applyBorder="1"/>
    <xf numFmtId="0" fontId="2" fillId="0" borderId="116" xfId="0" applyFont="1" applyFill="1" applyBorder="1"/>
    <xf numFmtId="0" fontId="28" fillId="0" borderId="119" xfId="0" applyFont="1" applyFill="1" applyBorder="1" applyAlignment="1">
      <alignment horizontal="left"/>
    </xf>
    <xf numFmtId="0" fontId="22" fillId="0" borderId="120" xfId="0" applyFont="1" applyFill="1" applyBorder="1" applyAlignment="1">
      <alignment horizontal="left"/>
    </xf>
    <xf numFmtId="0" fontId="28" fillId="0" borderId="119" xfId="0" applyFont="1" applyBorder="1" applyAlignment="1">
      <alignment horizontal="left"/>
    </xf>
    <xf numFmtId="0" fontId="78" fillId="0" borderId="119" xfId="0" applyFont="1" applyFill="1" applyBorder="1" applyAlignment="1">
      <alignment horizontal="left"/>
    </xf>
    <xf numFmtId="0" fontId="28" fillId="0" borderId="122" xfId="0" applyFont="1" applyFill="1" applyBorder="1" applyAlignment="1">
      <alignment horizontal="left"/>
    </xf>
    <xf numFmtId="0" fontId="17" fillId="0" borderId="114" xfId="0" applyFont="1" applyFill="1" applyBorder="1"/>
    <xf numFmtId="0" fontId="80" fillId="0" borderId="7" xfId="0" applyFont="1" applyBorder="1" applyAlignment="1">
      <alignment horizontal="left"/>
    </xf>
    <xf numFmtId="0" fontId="56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110" xfId="0" applyFont="1" applyFill="1" applyBorder="1"/>
    <xf numFmtId="166" fontId="22" fillId="0" borderId="76" xfId="0" applyNumberFormat="1" applyFont="1" applyFill="1" applyBorder="1" applyAlignment="1">
      <alignment horizontal="left"/>
    </xf>
    <xf numFmtId="0" fontId="77" fillId="0" borderId="28" xfId="0" applyFont="1" applyBorder="1" applyAlignment="1">
      <alignment horizontal="left"/>
    </xf>
    <xf numFmtId="165" fontId="82" fillId="0" borderId="27" xfId="0" applyNumberFormat="1" applyFont="1" applyFill="1" applyBorder="1" applyAlignment="1">
      <alignment horizontal="left"/>
    </xf>
    <xf numFmtId="0" fontId="22" fillId="0" borderId="111" xfId="0" applyFont="1" applyFill="1" applyBorder="1"/>
    <xf numFmtId="0" fontId="77" fillId="0" borderId="112" xfId="0" applyFont="1" applyFill="1" applyBorder="1" applyAlignment="1">
      <alignment horizontal="left"/>
    </xf>
    <xf numFmtId="0" fontId="72" fillId="0" borderId="109" xfId="0" applyFont="1" applyFill="1" applyBorder="1"/>
    <xf numFmtId="0" fontId="55" fillId="0" borderId="0" xfId="0" applyFont="1" applyFill="1" applyBorder="1"/>
    <xf numFmtId="0" fontId="86" fillId="0" borderId="0" xfId="0" applyFont="1" applyFill="1" applyBorder="1"/>
    <xf numFmtId="0" fontId="4" fillId="0" borderId="17" xfId="0" applyFont="1" applyFill="1" applyBorder="1"/>
    <xf numFmtId="0" fontId="50" fillId="0" borderId="0" xfId="0" applyFont="1" applyFill="1" applyBorder="1"/>
    <xf numFmtId="0" fontId="80" fillId="0" borderId="0" xfId="0" applyFont="1" applyFill="1" applyBorder="1"/>
    <xf numFmtId="0" fontId="8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6" fillId="0" borderId="0" xfId="0" applyFont="1" applyFill="1" applyBorder="1" applyAlignment="1">
      <alignment horizontal="right"/>
    </xf>
    <xf numFmtId="0" fontId="2" fillId="0" borderId="111" xfId="0" applyFont="1" applyFill="1" applyBorder="1" applyAlignment="1">
      <alignment horizontal="left"/>
    </xf>
    <xf numFmtId="0" fontId="2" fillId="0" borderId="111" xfId="0" applyFont="1" applyFill="1" applyBorder="1"/>
    <xf numFmtId="0" fontId="2" fillId="0" borderId="117" xfId="0" applyFont="1" applyFill="1" applyBorder="1" applyAlignment="1">
      <alignment horizontal="left"/>
    </xf>
    <xf numFmtId="0" fontId="22" fillId="0" borderId="11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69" fillId="0" borderId="0" xfId="0" applyFont="1" applyFill="1" applyBorder="1"/>
    <xf numFmtId="0" fontId="6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78" fillId="0" borderId="0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0" fillId="0" borderId="0" xfId="0" applyFont="1" applyFill="1" applyBorder="1"/>
    <xf numFmtId="2" fontId="47" fillId="0" borderId="0" xfId="0" applyNumberFormat="1" applyFont="1" applyFill="1" applyBorder="1"/>
    <xf numFmtId="165" fontId="47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7" fillId="0" borderId="0" xfId="0" applyNumberFormat="1" applyFont="1" applyFill="1" applyBorder="1"/>
    <xf numFmtId="1" fontId="0" fillId="0" borderId="0" xfId="0" applyNumberFormat="1" applyFill="1" applyBorder="1"/>
    <xf numFmtId="1" fontId="47" fillId="0" borderId="0" xfId="0" applyNumberFormat="1" applyFont="1" applyFill="1" applyBorder="1"/>
    <xf numFmtId="0" fontId="22" fillId="0" borderId="0" xfId="0" applyFont="1" applyFill="1" applyBorder="1" applyAlignment="1"/>
    <xf numFmtId="0" fontId="50" fillId="0" borderId="0" xfId="0" applyFont="1" applyFill="1" applyBorder="1" applyAlignment="1">
      <alignment horizontal="left"/>
    </xf>
    <xf numFmtId="0" fontId="52" fillId="0" borderId="0" xfId="0" applyFont="1" applyFill="1" applyBorder="1"/>
    <xf numFmtId="0" fontId="67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" fillId="0" borderId="27" xfId="0" applyFont="1" applyBorder="1"/>
    <xf numFmtId="0" fontId="28" fillId="0" borderId="7" xfId="0" applyFont="1" applyFill="1" applyBorder="1" applyAlignment="1">
      <alignment horizontal="left"/>
    </xf>
    <xf numFmtId="165" fontId="28" fillId="0" borderId="119" xfId="0" applyNumberFormat="1" applyFont="1" applyFill="1" applyBorder="1" applyAlignment="1">
      <alignment horizontal="left"/>
    </xf>
    <xf numFmtId="165" fontId="78" fillId="0" borderId="119" xfId="0" applyNumberFormat="1" applyFont="1" applyFill="1" applyBorder="1" applyAlignment="1">
      <alignment horizontal="left"/>
    </xf>
    <xf numFmtId="0" fontId="78" fillId="0" borderId="77" xfId="0" applyFont="1" applyFill="1" applyBorder="1" applyAlignment="1">
      <alignment horizontal="left"/>
    </xf>
    <xf numFmtId="0" fontId="14" fillId="0" borderId="10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2" fontId="18" fillId="0" borderId="107" xfId="0" applyNumberFormat="1" applyFont="1" applyBorder="1" applyAlignment="1">
      <alignment horizontal="center"/>
    </xf>
    <xf numFmtId="0" fontId="74" fillId="0" borderId="107" xfId="0" applyFont="1" applyBorder="1" applyAlignment="1">
      <alignment horizontal="center"/>
    </xf>
    <xf numFmtId="165" fontId="14" fillId="0" borderId="107" xfId="0" applyNumberFormat="1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7" fillId="0" borderId="108" xfId="0" applyFont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2" fillId="0" borderId="108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39" fillId="0" borderId="109" xfId="0" applyFont="1" applyBorder="1" applyAlignment="1">
      <alignment horizontal="right"/>
    </xf>
    <xf numFmtId="1" fontId="36" fillId="0" borderId="109" xfId="0" applyNumberFormat="1" applyFont="1" applyBorder="1" applyAlignment="1">
      <alignment horizontal="center"/>
    </xf>
    <xf numFmtId="2" fontId="38" fillId="4" borderId="110" xfId="0" applyNumberFormat="1" applyFont="1" applyFill="1" applyBorder="1" applyAlignment="1">
      <alignment horizontal="center"/>
    </xf>
    <xf numFmtId="2" fontId="38" fillId="4" borderId="111" xfId="0" applyNumberFormat="1" applyFont="1" applyFill="1" applyBorder="1" applyAlignment="1">
      <alignment horizontal="center"/>
    </xf>
    <xf numFmtId="165" fontId="38" fillId="4" borderId="111" xfId="0" applyNumberFormat="1" applyFont="1" applyFill="1" applyBorder="1" applyAlignment="1">
      <alignment horizontal="center"/>
    </xf>
    <xf numFmtId="1" fontId="38" fillId="4" borderId="111" xfId="0" applyNumberFormat="1" applyFont="1" applyFill="1" applyBorder="1" applyAlignment="1">
      <alignment horizontal="center"/>
    </xf>
    <xf numFmtId="165" fontId="41" fillId="3" borderId="109" xfId="0" applyNumberFormat="1" applyFont="1" applyFill="1" applyBorder="1" applyAlignment="1">
      <alignment horizontal="center"/>
    </xf>
    <xf numFmtId="2" fontId="14" fillId="0" borderId="107" xfId="0" applyNumberFormat="1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0" fontId="55" fillId="0" borderId="48" xfId="0" applyFont="1" applyFill="1" applyBorder="1" applyAlignment="1">
      <alignment horizontal="center"/>
    </xf>
    <xf numFmtId="0" fontId="14" fillId="0" borderId="109" xfId="0" applyFont="1" applyBorder="1" applyAlignment="1">
      <alignment horizontal="left"/>
    </xf>
    <xf numFmtId="0" fontId="17" fillId="0" borderId="109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0" fillId="0" borderId="124" xfId="0" applyBorder="1"/>
    <xf numFmtId="2" fontId="14" fillId="0" borderId="75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left"/>
    </xf>
    <xf numFmtId="0" fontId="82" fillId="0" borderId="119" xfId="0" applyFont="1" applyFill="1" applyBorder="1" applyAlignment="1">
      <alignment horizontal="left"/>
    </xf>
    <xf numFmtId="0" fontId="0" fillId="0" borderId="18" xfId="0" applyFill="1" applyBorder="1"/>
    <xf numFmtId="0" fontId="0" fillId="0" borderId="13" xfId="0" applyFill="1" applyBorder="1"/>
    <xf numFmtId="0" fontId="0" fillId="0" borderId="10" xfId="0" applyFill="1" applyBorder="1"/>
    <xf numFmtId="0" fontId="50" fillId="0" borderId="27" xfId="0" applyFont="1" applyFill="1" applyBorder="1" applyAlignment="1">
      <alignment horizontal="left"/>
    </xf>
    <xf numFmtId="0" fontId="0" fillId="0" borderId="92" xfId="0" applyFill="1" applyBorder="1"/>
    <xf numFmtId="0" fontId="4" fillId="0" borderId="14" xfId="0" applyFont="1" applyFill="1" applyBorder="1"/>
    <xf numFmtId="0" fontId="69" fillId="0" borderId="47" xfId="0" applyFont="1" applyFill="1" applyBorder="1"/>
    <xf numFmtId="0" fontId="52" fillId="0" borderId="37" xfId="0" applyFont="1" applyFill="1" applyBorder="1"/>
    <xf numFmtId="0" fontId="2" fillId="0" borderId="30" xfId="0" applyFont="1" applyFill="1" applyBorder="1"/>
    <xf numFmtId="0" fontId="22" fillId="0" borderId="35" xfId="0" applyFont="1" applyFill="1" applyBorder="1"/>
    <xf numFmtId="0" fontId="52" fillId="0" borderId="105" xfId="0" applyFont="1" applyFill="1" applyBorder="1" applyAlignment="1"/>
    <xf numFmtId="0" fontId="50" fillId="0" borderId="49" xfId="0" applyFont="1" applyFill="1" applyBorder="1"/>
    <xf numFmtId="0" fontId="80" fillId="0" borderId="16" xfId="0" applyFont="1" applyFill="1" applyBorder="1"/>
    <xf numFmtId="0" fontId="47" fillId="0" borderId="27" xfId="0" applyFont="1" applyFill="1" applyBorder="1" applyAlignment="1">
      <alignment horizontal="left"/>
    </xf>
    <xf numFmtId="2" fontId="47" fillId="0" borderId="107" xfId="0" applyNumberFormat="1" applyFont="1" applyFill="1" applyBorder="1" applyAlignment="1">
      <alignment horizontal="left"/>
    </xf>
    <xf numFmtId="2" fontId="77" fillId="0" borderId="108" xfId="0" applyNumberFormat="1" applyFont="1" applyFill="1" applyBorder="1" applyAlignment="1">
      <alignment horizontal="left"/>
    </xf>
    <xf numFmtId="0" fontId="14" fillId="0" borderId="109" xfId="0" applyFont="1" applyFill="1" applyBorder="1"/>
    <xf numFmtId="0" fontId="0" fillId="0" borderId="16" xfId="0" applyFill="1" applyBorder="1"/>
    <xf numFmtId="0" fontId="52" fillId="0" borderId="47" xfId="0" applyFont="1" applyFill="1" applyBorder="1"/>
    <xf numFmtId="2" fontId="72" fillId="0" borderId="27" xfId="0" applyNumberFormat="1" applyFont="1" applyFill="1" applyBorder="1" applyAlignment="1">
      <alignment horizontal="left"/>
    </xf>
    <xf numFmtId="0" fontId="78" fillId="0" borderId="18" xfId="0" applyFont="1" applyFill="1" applyBorder="1"/>
    <xf numFmtId="0" fontId="22" fillId="0" borderId="5" xfId="0" applyFont="1" applyFill="1" applyBorder="1" applyAlignment="1"/>
    <xf numFmtId="0" fontId="22" fillId="0" borderId="97" xfId="0" applyFont="1" applyFill="1" applyBorder="1" applyAlignment="1">
      <alignment horizontal="left"/>
    </xf>
    <xf numFmtId="0" fontId="22" fillId="0" borderId="123" xfId="0" applyFont="1" applyFill="1" applyBorder="1"/>
    <xf numFmtId="0" fontId="2" fillId="0" borderId="43" xfId="0" applyFont="1" applyFill="1" applyBorder="1"/>
    <xf numFmtId="0" fontId="2" fillId="0" borderId="41" xfId="0" applyFont="1" applyFill="1" applyBorder="1" applyAlignment="1">
      <alignment horizontal="left"/>
    </xf>
    <xf numFmtId="0" fontId="82" fillId="0" borderId="32" xfId="0" applyFont="1" applyFill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2" fillId="0" borderId="90" xfId="0" applyFont="1" applyFill="1" applyBorder="1"/>
    <xf numFmtId="0" fontId="0" fillId="0" borderId="123" xfId="0" applyBorder="1"/>
    <xf numFmtId="0" fontId="22" fillId="0" borderId="116" xfId="0" applyFont="1" applyFill="1" applyBorder="1"/>
    <xf numFmtId="0" fontId="2" fillId="0" borderId="124" xfId="0" applyFont="1" applyFill="1" applyBorder="1" applyAlignment="1">
      <alignment horizontal="left"/>
    </xf>
    <xf numFmtId="0" fontId="47" fillId="0" borderId="124" xfId="0" applyFont="1" applyFill="1" applyBorder="1" applyAlignment="1">
      <alignment horizontal="left"/>
    </xf>
    <xf numFmtId="0" fontId="22" fillId="0" borderId="124" xfId="0" applyFont="1" applyFill="1" applyBorder="1" applyAlignment="1">
      <alignment horizontal="left"/>
    </xf>
    <xf numFmtId="0" fontId="28" fillId="0" borderId="126" xfId="0" applyFont="1" applyFill="1" applyBorder="1" applyAlignment="1">
      <alignment horizontal="left"/>
    </xf>
    <xf numFmtId="0" fontId="77" fillId="0" borderId="126" xfId="0" applyFont="1" applyFill="1" applyBorder="1" applyAlignment="1">
      <alignment horizontal="left"/>
    </xf>
    <xf numFmtId="0" fontId="78" fillId="0" borderId="126" xfId="0" applyFont="1" applyFill="1" applyBorder="1" applyAlignment="1">
      <alignment horizontal="left"/>
    </xf>
    <xf numFmtId="0" fontId="22" fillId="0" borderId="127" xfId="0" applyFont="1" applyFill="1" applyBorder="1"/>
    <xf numFmtId="0" fontId="22" fillId="0" borderId="128" xfId="0" applyFont="1" applyFill="1" applyBorder="1" applyAlignment="1">
      <alignment horizontal="left"/>
    </xf>
    <xf numFmtId="0" fontId="78" fillId="0" borderId="129" xfId="0" applyFont="1" applyFill="1" applyBorder="1" applyAlignment="1">
      <alignment horizontal="left"/>
    </xf>
    <xf numFmtId="0" fontId="0" fillId="0" borderId="130" xfId="0" applyBorder="1"/>
    <xf numFmtId="0" fontId="7" fillId="0" borderId="124" xfId="0" applyFont="1" applyBorder="1"/>
    <xf numFmtId="164" fontId="14" fillId="0" borderId="114" xfId="0" applyNumberFormat="1" applyFont="1" applyFill="1" applyBorder="1" applyAlignment="1">
      <alignment horizontal="left"/>
    </xf>
    <xf numFmtId="0" fontId="2" fillId="0" borderId="117" xfId="0" applyFont="1" applyFill="1" applyBorder="1" applyAlignment="1">
      <alignment horizontal="center"/>
    </xf>
    <xf numFmtId="0" fontId="14" fillId="0" borderId="109" xfId="0" applyFont="1" applyBorder="1"/>
    <xf numFmtId="0" fontId="2" fillId="0" borderId="124" xfId="0" applyFont="1" applyBorder="1"/>
    <xf numFmtId="0" fontId="17" fillId="0" borderId="124" xfId="0" applyFont="1" applyBorder="1" applyAlignment="1">
      <alignment horizontal="center"/>
    </xf>
    <xf numFmtId="2" fontId="18" fillId="0" borderId="124" xfId="0" applyNumberFormat="1" applyFont="1" applyBorder="1" applyAlignment="1">
      <alignment horizontal="center"/>
    </xf>
    <xf numFmtId="2" fontId="17" fillId="0" borderId="124" xfId="0" applyNumberFormat="1" applyFont="1" applyBorder="1" applyAlignment="1">
      <alignment horizontal="center"/>
    </xf>
    <xf numFmtId="9" fontId="16" fillId="5" borderId="75" xfId="0" applyNumberFormat="1" applyFont="1" applyFill="1" applyBorder="1" applyAlignment="1">
      <alignment horizontal="center"/>
    </xf>
    <xf numFmtId="0" fontId="0" fillId="0" borderId="17" xfId="0" applyFill="1" applyBorder="1"/>
    <xf numFmtId="2" fontId="35" fillId="0" borderId="105" xfId="0" applyNumberFormat="1" applyFont="1" applyBorder="1" applyAlignment="1">
      <alignment horizontal="center" vertical="center"/>
    </xf>
    <xf numFmtId="166" fontId="35" fillId="0" borderId="49" xfId="0" applyNumberFormat="1" applyFont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/>
    </xf>
    <xf numFmtId="165" fontId="10" fillId="0" borderId="49" xfId="0" applyNumberFormat="1" applyFont="1" applyBorder="1" applyAlignment="1">
      <alignment horizontal="center" vertical="center"/>
    </xf>
    <xf numFmtId="166" fontId="10" fillId="0" borderId="49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165" fontId="35" fillId="0" borderId="49" xfId="0" applyNumberFormat="1" applyFont="1" applyFill="1" applyBorder="1" applyAlignment="1">
      <alignment horizontal="center" vertical="center"/>
    </xf>
    <xf numFmtId="2" fontId="10" fillId="0" borderId="10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2" fontId="35" fillId="0" borderId="27" xfId="0" applyNumberFormat="1" applyFont="1" applyBorder="1" applyAlignment="1">
      <alignment horizontal="center" vertical="center"/>
    </xf>
    <xf numFmtId="165" fontId="35" fillId="0" borderId="27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65" fontId="41" fillId="2" borderId="110" xfId="0" applyNumberFormat="1" applyFont="1" applyFill="1" applyBorder="1" applyAlignment="1">
      <alignment horizontal="center"/>
    </xf>
    <xf numFmtId="165" fontId="41" fillId="2" borderId="111" xfId="0" applyNumberFormat="1" applyFont="1" applyFill="1" applyBorder="1" applyAlignment="1">
      <alignment horizontal="center"/>
    </xf>
    <xf numFmtId="1" fontId="41" fillId="2" borderId="111" xfId="0" applyNumberFormat="1" applyFont="1" applyFill="1" applyBorder="1" applyAlignment="1">
      <alignment horizontal="center"/>
    </xf>
    <xf numFmtId="166" fontId="41" fillId="2" borderId="111" xfId="0" applyNumberFormat="1" applyFont="1" applyFill="1" applyBorder="1" applyAlignment="1">
      <alignment horizontal="center"/>
    </xf>
    <xf numFmtId="2" fontId="41" fillId="2" borderId="111" xfId="0" applyNumberFormat="1" applyFont="1" applyFill="1" applyBorder="1" applyAlignment="1">
      <alignment horizontal="center"/>
    </xf>
    <xf numFmtId="1" fontId="41" fillId="0" borderId="111" xfId="0" applyNumberFormat="1" applyFont="1" applyFill="1" applyBorder="1" applyAlignment="1">
      <alignment horizontal="center"/>
    </xf>
    <xf numFmtId="2" fontId="88" fillId="2" borderId="112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41" fillId="2" borderId="1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2" fillId="0" borderId="131" xfId="0" applyFont="1" applyBorder="1"/>
    <xf numFmtId="0" fontId="14" fillId="0" borderId="96" xfId="0" applyFont="1" applyBorder="1"/>
    <xf numFmtId="0" fontId="2" fillId="0" borderId="89" xfId="0" applyFont="1" applyBorder="1"/>
    <xf numFmtId="0" fontId="14" fillId="0" borderId="91" xfId="0" applyFont="1" applyBorder="1" applyAlignment="1">
      <alignment horizontal="left"/>
    </xf>
    <xf numFmtId="0" fontId="17" fillId="0" borderId="114" xfId="0" applyFont="1" applyBorder="1"/>
    <xf numFmtId="0" fontId="33" fillId="0" borderId="113" xfId="0" applyFont="1" applyBorder="1" applyAlignment="1">
      <alignment horizontal="left"/>
    </xf>
    <xf numFmtId="0" fontId="22" fillId="0" borderId="117" xfId="0" applyFont="1" applyBorder="1" applyAlignment="1">
      <alignment horizontal="left"/>
    </xf>
    <xf numFmtId="0" fontId="14" fillId="0" borderId="114" xfId="0" applyFont="1" applyBorder="1" applyAlignment="1">
      <alignment horizontal="left"/>
    </xf>
    <xf numFmtId="0" fontId="2" fillId="0" borderId="113" xfId="0" applyFont="1" applyBorder="1"/>
    <xf numFmtId="0" fontId="2" fillId="0" borderId="117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24" xfId="0" applyFont="1" applyBorder="1" applyAlignment="1">
      <alignment horizontal="left"/>
    </xf>
    <xf numFmtId="0" fontId="82" fillId="0" borderId="126" xfId="0" applyFont="1" applyBorder="1" applyAlignment="1">
      <alignment horizontal="left"/>
    </xf>
    <xf numFmtId="0" fontId="2" fillId="0" borderId="109" xfId="0" applyFont="1" applyBorder="1"/>
    <xf numFmtId="0" fontId="82" fillId="0" borderId="122" xfId="0" applyFont="1" applyBorder="1" applyAlignment="1">
      <alignment horizontal="left"/>
    </xf>
    <xf numFmtId="0" fontId="2" fillId="0" borderId="127" xfId="0" applyFont="1" applyBorder="1"/>
    <xf numFmtId="169" fontId="2" fillId="0" borderId="124" xfId="0" applyNumberFormat="1" applyFont="1" applyBorder="1" applyAlignment="1">
      <alignment horizontal="left"/>
    </xf>
    <xf numFmtId="165" fontId="22" fillId="0" borderId="124" xfId="0" applyNumberFormat="1" applyFont="1" applyBorder="1" applyAlignment="1">
      <alignment horizontal="left"/>
    </xf>
    <xf numFmtId="0" fontId="2" fillId="0" borderId="127" xfId="0" applyFont="1" applyFill="1" applyBorder="1"/>
    <xf numFmtId="0" fontId="2" fillId="0" borderId="128" xfId="0" applyFont="1" applyFill="1" applyBorder="1" applyAlignment="1">
      <alignment horizontal="left"/>
    </xf>
    <xf numFmtId="0" fontId="0" fillId="0" borderId="115" xfId="0" applyBorder="1"/>
    <xf numFmtId="0" fontId="52" fillId="0" borderId="9" xfId="0" applyFont="1" applyBorder="1"/>
    <xf numFmtId="0" fontId="50" fillId="0" borderId="9" xfId="0" applyFont="1" applyBorder="1"/>
    <xf numFmtId="0" fontId="80" fillId="0" borderId="13" xfId="0" applyFont="1" applyBorder="1"/>
    <xf numFmtId="0" fontId="28" fillId="0" borderId="126" xfId="0" applyFont="1" applyBorder="1" applyAlignment="1">
      <alignment horizontal="left"/>
    </xf>
    <xf numFmtId="0" fontId="14" fillId="0" borderId="128" xfId="0" applyFont="1" applyBorder="1" applyAlignment="1">
      <alignment horizontal="left"/>
    </xf>
    <xf numFmtId="0" fontId="28" fillId="0" borderId="129" xfId="0" applyFont="1" applyBorder="1" applyAlignment="1">
      <alignment horizontal="left"/>
    </xf>
    <xf numFmtId="0" fontId="2" fillId="0" borderId="116" xfId="0" applyFont="1" applyBorder="1"/>
    <xf numFmtId="0" fontId="33" fillId="0" borderId="124" xfId="0" applyFont="1" applyBorder="1" applyAlignment="1">
      <alignment horizontal="left"/>
    </xf>
    <xf numFmtId="0" fontId="80" fillId="0" borderId="126" xfId="0" applyFont="1" applyBorder="1" applyAlignment="1">
      <alignment horizontal="left"/>
    </xf>
    <xf numFmtId="0" fontId="78" fillId="0" borderId="126" xfId="0" applyFont="1" applyBorder="1" applyAlignment="1">
      <alignment horizontal="left"/>
    </xf>
    <xf numFmtId="0" fontId="2" fillId="0" borderId="41" xfId="0" applyFont="1" applyFill="1" applyBorder="1"/>
    <xf numFmtId="0" fontId="2" fillId="0" borderId="124" xfId="0" applyFont="1" applyFill="1" applyBorder="1"/>
    <xf numFmtId="0" fontId="50" fillId="0" borderId="124" xfId="0" applyFont="1" applyFill="1" applyBorder="1"/>
    <xf numFmtId="0" fontId="78" fillId="0" borderId="32" xfId="0" applyFont="1" applyFill="1" applyBorder="1" applyAlignment="1">
      <alignment horizontal="left"/>
    </xf>
    <xf numFmtId="0" fontId="82" fillId="0" borderId="126" xfId="0" applyFont="1" applyFill="1" applyBorder="1" applyAlignment="1">
      <alignment horizontal="left"/>
    </xf>
    <xf numFmtId="0" fontId="14" fillId="0" borderId="111" xfId="0" applyFont="1" applyBorder="1" applyAlignment="1">
      <alignment horizontal="left"/>
    </xf>
    <xf numFmtId="0" fontId="28" fillId="0" borderId="112" xfId="0" applyFont="1" applyBorder="1" applyAlignment="1">
      <alignment horizontal="left"/>
    </xf>
    <xf numFmtId="0" fontId="44" fillId="0" borderId="124" xfId="0" applyFont="1" applyFill="1" applyBorder="1" applyAlignment="1">
      <alignment horizontal="left"/>
    </xf>
    <xf numFmtId="0" fontId="2" fillId="0" borderId="5" xfId="0" applyFont="1" applyBorder="1"/>
    <xf numFmtId="0" fontId="56" fillId="0" borderId="45" xfId="0" applyFont="1" applyFill="1" applyBorder="1"/>
    <xf numFmtId="0" fontId="8" fillId="0" borderId="109" xfId="0" applyFont="1" applyFill="1" applyBorder="1"/>
    <xf numFmtId="0" fontId="0" fillId="0" borderId="97" xfId="0" applyFill="1" applyBorder="1"/>
    <xf numFmtId="0" fontId="0" fillId="0" borderId="101" xfId="0" applyFill="1" applyBorder="1"/>
    <xf numFmtId="2" fontId="82" fillId="0" borderId="119" xfId="0" applyNumberFormat="1" applyFont="1" applyBorder="1" applyAlignment="1">
      <alignment horizontal="left"/>
    </xf>
    <xf numFmtId="0" fontId="63" fillId="0" borderId="29" xfId="0" applyFont="1" applyBorder="1"/>
    <xf numFmtId="0" fontId="59" fillId="0" borderId="9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0" fillId="0" borderId="17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23" fillId="0" borderId="17" xfId="0" applyFont="1" applyBorder="1"/>
    <xf numFmtId="0" fontId="0" fillId="0" borderId="3" xfId="0" applyBorder="1" applyAlignment="1">
      <alignment horizontal="right"/>
    </xf>
    <xf numFmtId="0" fontId="8" fillId="0" borderId="14" xfId="0" applyFont="1" applyBorder="1"/>
    <xf numFmtId="0" fontId="2" fillId="0" borderId="15" xfId="0" applyFont="1" applyBorder="1"/>
    <xf numFmtId="0" fontId="52" fillId="0" borderId="14" xfId="0" applyFont="1" applyBorder="1"/>
    <xf numFmtId="0" fontId="2" fillId="0" borderId="2" xfId="0" applyFont="1" applyBorder="1"/>
    <xf numFmtId="0" fontId="14" fillId="0" borderId="26" xfId="0" applyFont="1" applyBorder="1"/>
    <xf numFmtId="0" fontId="28" fillId="0" borderId="7" xfId="0" applyFont="1" applyBorder="1" applyAlignment="1">
      <alignment horizontal="left"/>
    </xf>
    <xf numFmtId="164" fontId="14" fillId="0" borderId="114" xfId="0" applyNumberFormat="1" applyFont="1" applyBorder="1" applyAlignment="1">
      <alignment horizontal="left"/>
    </xf>
    <xf numFmtId="0" fontId="33" fillId="0" borderId="109" xfId="0" applyFont="1" applyBorder="1"/>
    <xf numFmtId="0" fontId="80" fillId="0" borderId="119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28" fillId="0" borderId="122" xfId="0" applyFont="1" applyBorder="1" applyAlignment="1">
      <alignment horizontal="left"/>
    </xf>
    <xf numFmtId="0" fontId="47" fillId="0" borderId="124" xfId="0" applyFont="1" applyBorder="1" applyAlignment="1">
      <alignment horizontal="left"/>
    </xf>
    <xf numFmtId="0" fontId="77" fillId="0" borderId="126" xfId="0" applyFont="1" applyBorder="1" applyAlignment="1">
      <alignment horizontal="left"/>
    </xf>
    <xf numFmtId="0" fontId="47" fillId="0" borderId="109" xfId="0" applyFont="1" applyBorder="1"/>
    <xf numFmtId="0" fontId="14" fillId="0" borderId="124" xfId="0" applyFont="1" applyBorder="1" applyAlignment="1">
      <alignment horizontal="left"/>
    </xf>
    <xf numFmtId="0" fontId="2" fillId="0" borderId="1" xfId="0" applyFont="1" applyBorder="1"/>
    <xf numFmtId="0" fontId="60" fillId="0" borderId="124" xfId="0" applyFont="1" applyBorder="1" applyAlignment="1">
      <alignment horizontal="left"/>
    </xf>
    <xf numFmtId="0" fontId="81" fillId="0" borderId="12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8" fillId="0" borderId="124" xfId="0" applyFont="1" applyBorder="1" applyAlignment="1">
      <alignment horizontal="left"/>
    </xf>
    <xf numFmtId="0" fontId="85" fillId="0" borderId="126" xfId="0" applyFont="1" applyBorder="1" applyAlignment="1">
      <alignment horizontal="left"/>
    </xf>
    <xf numFmtId="0" fontId="47" fillId="0" borderId="128" xfId="0" applyFont="1" applyBorder="1" applyAlignment="1">
      <alignment horizontal="left"/>
    </xf>
    <xf numFmtId="0" fontId="77" fillId="0" borderId="129" xfId="0" applyFont="1" applyBorder="1" applyAlignment="1">
      <alignment horizontal="left"/>
    </xf>
    <xf numFmtId="0" fontId="78" fillId="0" borderId="119" xfId="0" applyFont="1" applyBorder="1" applyAlignment="1">
      <alignment horizontal="left"/>
    </xf>
    <xf numFmtId="0" fontId="22" fillId="0" borderId="124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22" fillId="0" borderId="131" xfId="0" applyFont="1" applyBorder="1" applyAlignment="1">
      <alignment horizontal="left"/>
    </xf>
    <xf numFmtId="0" fontId="22" fillId="0" borderId="15" xfId="0" applyFont="1" applyBorder="1"/>
    <xf numFmtId="2" fontId="22" fillId="0" borderId="27" xfId="0" applyNumberFormat="1" applyFont="1" applyBorder="1" applyAlignment="1">
      <alignment horizontal="left"/>
    </xf>
    <xf numFmtId="2" fontId="78" fillId="0" borderId="28" xfId="0" applyNumberFormat="1" applyFont="1" applyBorder="1" applyAlignment="1">
      <alignment horizontal="left"/>
    </xf>
    <xf numFmtId="0" fontId="52" fillId="0" borderId="15" xfId="0" applyFont="1" applyBorder="1"/>
    <xf numFmtId="164" fontId="14" fillId="0" borderId="1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29" fillId="0" borderId="15" xfId="0" applyFont="1" applyBorder="1"/>
    <xf numFmtId="0" fontId="52" fillId="0" borderId="39" xfId="0" applyFont="1" applyBorder="1"/>
    <xf numFmtId="0" fontId="10" fillId="0" borderId="91" xfId="0" applyFont="1" applyBorder="1"/>
    <xf numFmtId="0" fontId="2" fillId="0" borderId="110" xfId="0" applyFont="1" applyBorder="1"/>
    <xf numFmtId="0" fontId="77" fillId="0" borderId="122" xfId="0" applyFont="1" applyFill="1" applyBorder="1" applyAlignment="1">
      <alignment horizontal="left"/>
    </xf>
    <xf numFmtId="0" fontId="47" fillId="0" borderId="27" xfId="0" applyFont="1" applyFill="1" applyBorder="1"/>
    <xf numFmtId="0" fontId="22" fillId="0" borderId="124" xfId="0" applyFont="1" applyFill="1" applyBorder="1"/>
    <xf numFmtId="0" fontId="22" fillId="0" borderId="128" xfId="0" applyFont="1" applyFill="1" applyBorder="1"/>
    <xf numFmtId="0" fontId="77" fillId="0" borderId="129" xfId="0" applyFont="1" applyFill="1" applyBorder="1" applyAlignment="1">
      <alignment horizontal="left"/>
    </xf>
    <xf numFmtId="0" fontId="77" fillId="0" borderId="115" xfId="0" applyFont="1" applyFill="1" applyBorder="1" applyAlignment="1">
      <alignment horizontal="left"/>
    </xf>
    <xf numFmtId="0" fontId="29" fillId="0" borderId="0" xfId="0" applyFont="1" applyFill="1" applyBorder="1"/>
    <xf numFmtId="0" fontId="28" fillId="0" borderId="129" xfId="0" applyFont="1" applyFill="1" applyBorder="1" applyAlignment="1">
      <alignment horizontal="left"/>
    </xf>
    <xf numFmtId="0" fontId="22" fillId="0" borderId="38" xfId="0" applyFont="1" applyBorder="1"/>
    <xf numFmtId="0" fontId="29" fillId="0" borderId="0" xfId="0" applyFont="1" applyBorder="1" applyAlignment="1">
      <alignment horizontal="left"/>
    </xf>
    <xf numFmtId="0" fontId="69" fillId="0" borderId="47" xfId="0" applyFont="1" applyBorder="1"/>
    <xf numFmtId="0" fontId="10" fillId="0" borderId="14" xfId="0" applyFont="1" applyBorder="1"/>
    <xf numFmtId="0" fontId="22" fillId="0" borderId="91" xfId="0" applyFont="1" applyBorder="1"/>
    <xf numFmtId="0" fontId="78" fillId="0" borderId="122" xfId="0" applyFont="1" applyBorder="1" applyAlignment="1">
      <alignment horizontal="left"/>
    </xf>
    <xf numFmtId="0" fontId="2" fillId="0" borderId="128" xfId="0" applyFont="1" applyBorder="1"/>
    <xf numFmtId="0" fontId="2" fillId="0" borderId="1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14" fillId="0" borderId="113" xfId="0" applyFont="1" applyBorder="1" applyAlignment="1">
      <alignment horizontal="left"/>
    </xf>
    <xf numFmtId="164" fontId="14" fillId="0" borderId="114" xfId="0" applyNumberFormat="1" applyFont="1" applyBorder="1" applyAlignment="1"/>
    <xf numFmtId="0" fontId="14" fillId="0" borderId="114" xfId="0" applyFont="1" applyBorder="1" applyAlignment="1"/>
    <xf numFmtId="0" fontId="14" fillId="0" borderId="91" xfId="0" applyFont="1" applyBorder="1" applyAlignment="1"/>
    <xf numFmtId="0" fontId="14" fillId="0" borderId="96" xfId="0" applyFont="1" applyBorder="1" applyAlignment="1"/>
    <xf numFmtId="0" fontId="14" fillId="0" borderId="89" xfId="0" applyFont="1" applyBorder="1" applyAlignment="1"/>
    <xf numFmtId="0" fontId="14" fillId="0" borderId="113" xfId="0" applyFont="1" applyBorder="1" applyAlignment="1"/>
    <xf numFmtId="0" fontId="17" fillId="0" borderId="96" xfId="0" applyFont="1" applyBorder="1" applyAlignment="1"/>
    <xf numFmtId="0" fontId="22" fillId="0" borderId="117" xfId="0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2" fillId="0" borderId="117" xfId="0" applyFont="1" applyBorder="1" applyAlignment="1">
      <alignment horizontal="center"/>
    </xf>
    <xf numFmtId="0" fontId="2" fillId="0" borderId="125" xfId="0" applyFont="1" applyFill="1" applyBorder="1" applyAlignment="1">
      <alignment horizontal="center"/>
    </xf>
    <xf numFmtId="0" fontId="22" fillId="0" borderId="125" xfId="0" applyFont="1" applyFill="1" applyBorder="1" applyAlignment="1">
      <alignment horizontal="center"/>
    </xf>
    <xf numFmtId="0" fontId="52" fillId="0" borderId="3" xfId="0" applyFont="1" applyBorder="1"/>
    <xf numFmtId="0" fontId="33" fillId="0" borderId="124" xfId="0" applyFont="1" applyFill="1" applyBorder="1" applyAlignment="1">
      <alignment horizontal="left"/>
    </xf>
    <xf numFmtId="0" fontId="80" fillId="0" borderId="126" xfId="0" applyFont="1" applyFill="1" applyBorder="1" applyAlignment="1">
      <alignment horizontal="left"/>
    </xf>
    <xf numFmtId="0" fontId="60" fillId="0" borderId="124" xfId="0" applyFont="1" applyFill="1" applyBorder="1" applyAlignment="1">
      <alignment horizontal="left"/>
    </xf>
    <xf numFmtId="0" fontId="81" fillId="0" borderId="126" xfId="0" applyFont="1" applyFill="1" applyBorder="1" applyAlignment="1">
      <alignment horizontal="left"/>
    </xf>
    <xf numFmtId="0" fontId="7" fillId="0" borderId="124" xfId="0" applyFont="1" applyFill="1" applyBorder="1" applyAlignment="1">
      <alignment horizontal="left"/>
    </xf>
    <xf numFmtId="0" fontId="79" fillId="0" borderId="126" xfId="0" applyFont="1" applyFill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3" fillId="0" borderId="14" xfId="0" applyFont="1" applyBorder="1"/>
    <xf numFmtId="0" fontId="69" fillId="0" borderId="3" xfId="0" applyFont="1" applyBorder="1"/>
    <xf numFmtId="0" fontId="17" fillId="0" borderId="17" xfId="0" applyFont="1" applyBorder="1"/>
    <xf numFmtId="0" fontId="33" fillId="0" borderId="18" xfId="0" applyFont="1" applyBorder="1" applyAlignment="1">
      <alignment horizontal="left"/>
    </xf>
    <xf numFmtId="0" fontId="14" fillId="0" borderId="114" xfId="0" applyFont="1" applyBorder="1"/>
    <xf numFmtId="0" fontId="49" fillId="0" borderId="3" xfId="0" applyFont="1" applyBorder="1" applyAlignment="1">
      <alignment horizontal="center" vertical="center"/>
    </xf>
    <xf numFmtId="0" fontId="4" fillId="0" borderId="17" xfId="0" applyFont="1" applyBorder="1"/>
    <xf numFmtId="0" fontId="14" fillId="0" borderId="38" xfId="0" applyFont="1" applyBorder="1" applyAlignment="1">
      <alignment horizontal="left"/>
    </xf>
    <xf numFmtId="0" fontId="2" fillId="0" borderId="85" xfId="0" applyFont="1" applyBorder="1"/>
    <xf numFmtId="0" fontId="55" fillId="0" borderId="8" xfId="0" applyFont="1" applyBorder="1" applyAlignment="1">
      <alignment horizontal="left"/>
    </xf>
    <xf numFmtId="0" fontId="52" fillId="0" borderId="105" xfId="0" applyFont="1" applyBorder="1"/>
    <xf numFmtId="0" fontId="50" fillId="0" borderId="49" xfId="0" applyFont="1" applyBorder="1"/>
    <xf numFmtId="0" fontId="80" fillId="0" borderId="16" xfId="0" applyFont="1" applyBorder="1"/>
    <xf numFmtId="0" fontId="78" fillId="0" borderId="112" xfId="0" applyFont="1" applyBorder="1" applyAlignment="1">
      <alignment horizontal="left"/>
    </xf>
    <xf numFmtId="0" fontId="2" fillId="0" borderId="131" xfId="0" applyFont="1" applyFill="1" applyBorder="1"/>
    <xf numFmtId="0" fontId="14" fillId="0" borderId="114" xfId="0" applyFont="1" applyFill="1" applyBorder="1" applyAlignment="1"/>
    <xf numFmtId="0" fontId="14" fillId="0" borderId="130" xfId="0" applyFont="1" applyFill="1" applyBorder="1" applyAlignment="1"/>
    <xf numFmtId="0" fontId="2" fillId="0" borderId="118" xfId="0" applyFont="1" applyFill="1" applyBorder="1" applyAlignment="1">
      <alignment horizontal="left"/>
    </xf>
    <xf numFmtId="0" fontId="14" fillId="0" borderId="130" xfId="0" applyFont="1" applyFill="1" applyBorder="1" applyAlignment="1">
      <alignment horizontal="left"/>
    </xf>
    <xf numFmtId="0" fontId="33" fillId="0" borderId="37" xfId="0" applyFont="1" applyFill="1" applyBorder="1"/>
    <xf numFmtId="0" fontId="32" fillId="0" borderId="14" xfId="0" applyFont="1" applyBorder="1" applyAlignment="1">
      <alignment vertical="center"/>
    </xf>
    <xf numFmtId="0" fontId="0" fillId="0" borderId="37" xfId="0" applyBorder="1" applyAlignment="1">
      <alignment horizontal="right"/>
    </xf>
    <xf numFmtId="0" fontId="17" fillId="0" borderId="29" xfId="0" applyFont="1" applyBorder="1"/>
    <xf numFmtId="0" fontId="2" fillId="0" borderId="29" xfId="0" applyFont="1" applyBorder="1"/>
    <xf numFmtId="0" fontId="33" fillId="0" borderId="131" xfId="0" applyFont="1" applyBorder="1" applyAlignment="1">
      <alignment horizontal="left"/>
    </xf>
    <xf numFmtId="0" fontId="80" fillId="0" borderId="15" xfId="0" applyFont="1" applyBorder="1"/>
    <xf numFmtId="0" fontId="2" fillId="0" borderId="114" xfId="0" applyFont="1" applyBorder="1" applyAlignment="1">
      <alignment horizontal="left"/>
    </xf>
    <xf numFmtId="0" fontId="14" fillId="0" borderId="38" xfId="0" applyFont="1" applyBorder="1"/>
    <xf numFmtId="0" fontId="2" fillId="0" borderId="8" xfId="0" applyFont="1" applyBorder="1" applyAlignment="1">
      <alignment horizontal="left"/>
    </xf>
    <xf numFmtId="49" fontId="14" fillId="0" borderId="114" xfId="0" applyNumberFormat="1" applyFont="1" applyBorder="1" applyAlignment="1">
      <alignment horizontal="left"/>
    </xf>
    <xf numFmtId="0" fontId="56" fillId="0" borderId="113" xfId="0" applyFont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67" fillId="0" borderId="0" xfId="0" applyFont="1" applyFill="1" applyBorder="1"/>
    <xf numFmtId="0" fontId="32" fillId="0" borderId="14" xfId="0" applyFont="1" applyBorder="1"/>
    <xf numFmtId="0" fontId="2" fillId="0" borderId="37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" fillId="0" borderId="92" xfId="0" applyFont="1" applyBorder="1" applyAlignment="1">
      <alignment horizontal="left"/>
    </xf>
    <xf numFmtId="0" fontId="22" fillId="0" borderId="127" xfId="0" applyFont="1" applyBorder="1"/>
    <xf numFmtId="0" fontId="22" fillId="0" borderId="128" xfId="0" applyFont="1" applyBorder="1" applyAlignment="1">
      <alignment horizontal="left"/>
    </xf>
    <xf numFmtId="0" fontId="2" fillId="0" borderId="30" xfId="0" applyFont="1" applyBorder="1"/>
    <xf numFmtId="0" fontId="72" fillId="0" borderId="109" xfId="0" applyFont="1" applyBorder="1"/>
    <xf numFmtId="0" fontId="33" fillId="0" borderId="131" xfId="0" applyFont="1" applyBorder="1"/>
    <xf numFmtId="165" fontId="84" fillId="0" borderId="119" xfId="0" applyNumberFormat="1" applyFont="1" applyBorder="1" applyAlignment="1">
      <alignment horizontal="left"/>
    </xf>
    <xf numFmtId="0" fontId="14" fillId="0" borderId="96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0" fontId="2" fillId="0" borderId="125" xfId="0" applyFont="1" applyBorder="1" applyAlignment="1">
      <alignment horizontal="left"/>
    </xf>
    <xf numFmtId="0" fontId="47" fillId="0" borderId="124" xfId="0" applyFont="1" applyBorder="1"/>
    <xf numFmtId="0" fontId="47" fillId="0" borderId="116" xfId="0" applyFont="1" applyBorder="1"/>
    <xf numFmtId="0" fontId="14" fillId="0" borderId="17" xfId="0" applyFont="1" applyBorder="1" applyAlignment="1">
      <alignment horizontal="left"/>
    </xf>
    <xf numFmtId="0" fontId="77" fillId="0" borderId="119" xfId="0" applyFont="1" applyBorder="1" applyAlignment="1">
      <alignment horizontal="left"/>
    </xf>
    <xf numFmtId="0" fontId="82" fillId="0" borderId="28" xfId="0" applyFont="1" applyBorder="1" applyAlignment="1">
      <alignment horizontal="left"/>
    </xf>
    <xf numFmtId="0" fontId="28" fillId="0" borderId="124" xfId="0" applyFont="1" applyBorder="1" applyAlignment="1">
      <alignment horizontal="left"/>
    </xf>
    <xf numFmtId="0" fontId="28" fillId="0" borderId="132" xfId="0" applyFont="1" applyBorder="1" applyAlignment="1">
      <alignment horizontal="left"/>
    </xf>
    <xf numFmtId="0" fontId="48" fillId="0" borderId="14" xfId="0" applyFont="1" applyBorder="1"/>
    <xf numFmtId="0" fontId="49" fillId="0" borderId="15" xfId="0" applyFont="1" applyBorder="1"/>
    <xf numFmtId="0" fontId="52" fillId="0" borderId="47" xfId="0" applyFont="1" applyBorder="1"/>
    <xf numFmtId="0" fontId="83" fillId="0" borderId="112" xfId="0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14" fillId="0" borderId="26" xfId="0" applyFont="1" applyFill="1" applyBorder="1"/>
    <xf numFmtId="0" fontId="72" fillId="0" borderId="15" xfId="0" applyFont="1" applyFill="1" applyBorder="1"/>
    <xf numFmtId="0" fontId="52" fillId="0" borderId="39" xfId="0" applyFont="1" applyFill="1" applyBorder="1"/>
    <xf numFmtId="2" fontId="28" fillId="0" borderId="7" xfId="0" applyNumberFormat="1" applyFont="1" applyFill="1" applyBorder="1" applyAlignment="1">
      <alignment horizontal="left"/>
    </xf>
    <xf numFmtId="0" fontId="72" fillId="0" borderId="124" xfId="0" applyFont="1" applyFill="1" applyBorder="1" applyAlignment="1">
      <alignment horizontal="left"/>
    </xf>
    <xf numFmtId="0" fontId="72" fillId="0" borderId="124" xfId="0" applyFont="1" applyFill="1" applyBorder="1"/>
    <xf numFmtId="0" fontId="72" fillId="0" borderId="97" xfId="0" applyFont="1" applyFill="1" applyBorder="1"/>
    <xf numFmtId="0" fontId="14" fillId="0" borderId="124" xfId="0" applyFont="1" applyFill="1" applyBorder="1" applyAlignment="1">
      <alignment horizontal="left"/>
    </xf>
    <xf numFmtId="0" fontId="47" fillId="0" borderId="124" xfId="0" applyFont="1" applyFill="1" applyBorder="1"/>
    <xf numFmtId="0" fontId="58" fillId="0" borderId="124" xfId="0" applyFont="1" applyFill="1" applyBorder="1" applyAlignment="1">
      <alignment horizontal="left"/>
    </xf>
    <xf numFmtId="0" fontId="85" fillId="0" borderId="126" xfId="0" applyFont="1" applyFill="1" applyBorder="1" applyAlignment="1">
      <alignment horizontal="left"/>
    </xf>
    <xf numFmtId="0" fontId="52" fillId="0" borderId="17" xfId="0" applyFont="1" applyFill="1" applyBorder="1"/>
    <xf numFmtId="0" fontId="52" fillId="0" borderId="3" xfId="0" applyFont="1" applyFill="1" applyBorder="1"/>
    <xf numFmtId="0" fontId="28" fillId="0" borderId="124" xfId="0" applyFont="1" applyFill="1" applyBorder="1" applyAlignment="1">
      <alignment horizontal="left"/>
    </xf>
    <xf numFmtId="0" fontId="2" fillId="0" borderId="128" xfId="0" applyFont="1" applyFill="1" applyBorder="1"/>
    <xf numFmtId="0" fontId="82" fillId="0" borderId="129" xfId="0" applyFont="1" applyFill="1" applyBorder="1" applyAlignment="1">
      <alignment horizontal="left"/>
    </xf>
    <xf numFmtId="0" fontId="33" fillId="0" borderId="27" xfId="0" applyFont="1" applyFill="1" applyBorder="1"/>
    <xf numFmtId="0" fontId="14" fillId="0" borderId="111" xfId="0" applyFont="1" applyFill="1" applyBorder="1" applyAlignment="1">
      <alignment horizontal="left"/>
    </xf>
    <xf numFmtId="0" fontId="83" fillId="0" borderId="115" xfId="0" applyFont="1" applyFill="1" applyBorder="1" applyAlignment="1">
      <alignment horizontal="left"/>
    </xf>
    <xf numFmtId="0" fontId="59" fillId="0" borderId="47" xfId="0" applyFont="1" applyBorder="1" applyAlignment="1">
      <alignment horizontal="left"/>
    </xf>
    <xf numFmtId="0" fontId="10" fillId="0" borderId="3" xfId="0" applyFont="1" applyBorder="1"/>
    <xf numFmtId="0" fontId="2" fillId="0" borderId="3" xfId="0" applyFont="1" applyBorder="1" applyAlignment="1">
      <alignment horizontal="right"/>
    </xf>
    <xf numFmtId="0" fontId="52" fillId="0" borderId="30" xfId="0" applyFont="1" applyBorder="1"/>
    <xf numFmtId="0" fontId="80" fillId="0" borderId="31" xfId="0" applyFont="1" applyBorder="1"/>
    <xf numFmtId="0" fontId="52" fillId="0" borderId="29" xfId="0" applyFont="1" applyBorder="1"/>
    <xf numFmtId="0" fontId="17" fillId="0" borderId="38" xfId="0" applyFont="1" applyBorder="1" applyAlignment="1">
      <alignment horizontal="left"/>
    </xf>
    <xf numFmtId="0" fontId="22" fillId="0" borderId="5" xfId="0" applyFont="1" applyBorder="1"/>
    <xf numFmtId="0" fontId="47" fillId="0" borderId="26" xfId="0" applyFont="1" applyBorder="1"/>
    <xf numFmtId="0" fontId="22" fillId="0" borderId="125" xfId="0" applyFont="1" applyBorder="1" applyAlignment="1">
      <alignment horizontal="left"/>
    </xf>
    <xf numFmtId="0" fontId="47" fillId="0" borderId="128" xfId="0" applyFont="1" applyBorder="1"/>
    <xf numFmtId="0" fontId="5" fillId="0" borderId="14" xfId="0" applyFont="1" applyBorder="1"/>
    <xf numFmtId="0" fontId="47" fillId="0" borderId="110" xfId="0" applyFont="1" applyBorder="1"/>
    <xf numFmtId="0" fontId="47" fillId="0" borderId="111" xfId="0" applyFont="1" applyBorder="1" applyAlignment="1">
      <alignment horizontal="left"/>
    </xf>
    <xf numFmtId="0" fontId="49" fillId="0" borderId="14" xfId="0" applyFont="1" applyBorder="1"/>
    <xf numFmtId="0" fontId="49" fillId="0" borderId="6" xfId="0" applyFont="1" applyBorder="1" applyAlignment="1">
      <alignment horizontal="center"/>
    </xf>
    <xf numFmtId="0" fontId="78" fillId="0" borderId="129" xfId="0" applyFont="1" applyBorder="1" applyAlignment="1">
      <alignment horizontal="left"/>
    </xf>
    <xf numFmtId="0" fontId="17" fillId="0" borderId="128" xfId="0" applyFont="1" applyBorder="1" applyAlignment="1">
      <alignment horizontal="left"/>
    </xf>
    <xf numFmtId="0" fontId="60" fillId="0" borderId="128" xfId="0" applyFont="1" applyBorder="1" applyAlignment="1">
      <alignment horizontal="left"/>
    </xf>
    <xf numFmtId="0" fontId="81" fillId="0" borderId="129" xfId="0" applyFont="1" applyBorder="1" applyAlignment="1">
      <alignment horizontal="left"/>
    </xf>
    <xf numFmtId="1" fontId="22" fillId="0" borderId="124" xfId="0" applyNumberFormat="1" applyFont="1" applyBorder="1" applyAlignment="1">
      <alignment horizontal="left"/>
    </xf>
    <xf numFmtId="1" fontId="78" fillId="0" borderId="126" xfId="0" applyNumberFormat="1" applyFont="1" applyBorder="1" applyAlignment="1">
      <alignment horizontal="left"/>
    </xf>
    <xf numFmtId="0" fontId="22" fillId="0" borderId="43" xfId="0" applyFont="1" applyBorder="1"/>
    <xf numFmtId="0" fontId="22" fillId="0" borderId="41" xfId="0" applyFont="1" applyBorder="1" applyAlignment="1">
      <alignment horizontal="left"/>
    </xf>
    <xf numFmtId="0" fontId="0" fillId="0" borderId="14" xfId="0" applyFont="1" applyBorder="1"/>
    <xf numFmtId="0" fontId="71" fillId="0" borderId="15" xfId="0" applyFont="1" applyBorder="1"/>
    <xf numFmtId="0" fontId="0" fillId="0" borderId="15" xfId="0" applyFont="1" applyBorder="1"/>
    <xf numFmtId="0" fontId="0" fillId="0" borderId="37" xfId="0" applyFont="1" applyBorder="1"/>
    <xf numFmtId="0" fontId="2" fillId="0" borderId="41" xfId="0" applyFont="1" applyBorder="1" applyAlignment="1">
      <alignment horizontal="left"/>
    </xf>
    <xf numFmtId="0" fontId="55" fillId="0" borderId="117" xfId="0" applyFont="1" applyBorder="1" applyAlignment="1">
      <alignment horizontal="left"/>
    </xf>
    <xf numFmtId="0" fontId="78" fillId="0" borderId="115" xfId="0" applyFont="1" applyBorder="1" applyAlignment="1">
      <alignment horizontal="left"/>
    </xf>
    <xf numFmtId="0" fontId="22" fillId="0" borderId="41" xfId="0" applyFont="1" applyBorder="1"/>
    <xf numFmtId="0" fontId="2" fillId="0" borderId="35" xfId="0" applyFont="1" applyBorder="1"/>
    <xf numFmtId="0" fontId="80" fillId="0" borderId="3" xfId="0" applyFont="1" applyBorder="1"/>
    <xf numFmtId="2" fontId="78" fillId="0" borderId="7" xfId="0" applyNumberFormat="1" applyFont="1" applyBorder="1" applyAlignment="1">
      <alignment horizontal="left"/>
    </xf>
    <xf numFmtId="0" fontId="55" fillId="0" borderId="128" xfId="0" applyFont="1" applyBorder="1" applyAlignment="1">
      <alignment horizontal="left"/>
    </xf>
    <xf numFmtId="0" fontId="80" fillId="0" borderId="112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2" fillId="0" borderId="125" xfId="0" applyFont="1" applyBorder="1" applyAlignment="1">
      <alignment horizontal="center"/>
    </xf>
    <xf numFmtId="0" fontId="22" fillId="0" borderId="41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82" fillId="0" borderId="124" xfId="0" applyFont="1" applyFill="1" applyBorder="1" applyAlignment="1">
      <alignment horizontal="left"/>
    </xf>
    <xf numFmtId="0" fontId="55" fillId="0" borderId="97" xfId="0" applyFont="1" applyBorder="1" applyAlignment="1">
      <alignment horizontal="left"/>
    </xf>
    <xf numFmtId="0" fontId="0" fillId="0" borderId="125" xfId="0" applyBorder="1"/>
    <xf numFmtId="0" fontId="101" fillId="0" borderId="114" xfId="0" applyFont="1" applyBorder="1"/>
    <xf numFmtId="0" fontId="0" fillId="0" borderId="117" xfId="0" applyBorder="1"/>
    <xf numFmtId="0" fontId="55" fillId="0" borderId="100" xfId="0" applyFont="1" applyBorder="1" applyAlignment="1">
      <alignment horizontal="left"/>
    </xf>
    <xf numFmtId="0" fontId="78" fillId="0" borderId="101" xfId="0" applyFont="1" applyBorder="1" applyAlignment="1">
      <alignment horizontal="left"/>
    </xf>
    <xf numFmtId="0" fontId="22" fillId="0" borderId="109" xfId="0" applyFont="1" applyBorder="1" applyAlignment="1">
      <alignment horizontal="left"/>
    </xf>
    <xf numFmtId="0" fontId="55" fillId="0" borderId="127" xfId="0" applyFont="1" applyBorder="1" applyAlignment="1">
      <alignment horizontal="left"/>
    </xf>
    <xf numFmtId="0" fontId="2" fillId="0" borderId="109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63" fillId="0" borderId="47" xfId="0" applyFont="1" applyFill="1" applyBorder="1"/>
    <xf numFmtId="0" fontId="33" fillId="0" borderId="89" xfId="0" applyFont="1" applyBorder="1" applyAlignment="1">
      <alignment horizontal="left"/>
    </xf>
    <xf numFmtId="0" fontId="22" fillId="0" borderId="124" xfId="0" applyFont="1" applyBorder="1"/>
    <xf numFmtId="0" fontId="49" fillId="0" borderId="119" xfId="0" applyFont="1" applyBorder="1"/>
    <xf numFmtId="0" fontId="49" fillId="0" borderId="125" xfId="0" applyFont="1" applyBorder="1"/>
    <xf numFmtId="0" fontId="49" fillId="0" borderId="125" xfId="0" applyFont="1" applyBorder="1" applyAlignment="1">
      <alignment horizontal="left"/>
    </xf>
    <xf numFmtId="0" fontId="17" fillId="0" borderId="124" xfId="0" applyFont="1" applyBorder="1" applyAlignment="1">
      <alignment horizontal="left"/>
    </xf>
    <xf numFmtId="2" fontId="2" fillId="0" borderId="27" xfId="0" applyNumberFormat="1" applyFont="1" applyBorder="1" applyAlignment="1">
      <alignment horizontal="left"/>
    </xf>
    <xf numFmtId="2" fontId="76" fillId="0" borderId="124" xfId="0" applyNumberFormat="1" applyFont="1" applyBorder="1" applyAlignment="1">
      <alignment horizontal="left"/>
    </xf>
    <xf numFmtId="0" fontId="14" fillId="0" borderId="111" xfId="0" applyFont="1" applyBorder="1"/>
    <xf numFmtId="0" fontId="0" fillId="0" borderId="4" xfId="0" applyBorder="1"/>
    <xf numFmtId="0" fontId="2" fillId="0" borderId="31" xfId="0" applyFont="1" applyBorder="1" applyAlignment="1">
      <alignment horizontal="center"/>
    </xf>
    <xf numFmtId="0" fontId="22" fillId="0" borderId="44" xfId="0" applyFont="1" applyBorder="1"/>
    <xf numFmtId="0" fontId="6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2" fillId="0" borderId="17" xfId="0" applyFont="1" applyBorder="1" applyAlignment="1">
      <alignment vertical="center"/>
    </xf>
    <xf numFmtId="0" fontId="63" fillId="0" borderId="15" xfId="0" applyFont="1" applyBorder="1"/>
    <xf numFmtId="0" fontId="48" fillId="0" borderId="17" xfId="0" applyFont="1" applyBorder="1"/>
    <xf numFmtId="0" fontId="52" fillId="0" borderId="10" xfId="0" applyFont="1" applyBorder="1"/>
    <xf numFmtId="0" fontId="80" fillId="0" borderId="10" xfId="0" applyFont="1" applyBorder="1"/>
    <xf numFmtId="0" fontId="28" fillId="0" borderId="27" xfId="0" applyFont="1" applyBorder="1" applyAlignment="1">
      <alignment horizontal="left"/>
    </xf>
    <xf numFmtId="0" fontId="33" fillId="0" borderId="3" xfId="0" applyFont="1" applyBorder="1"/>
    <xf numFmtId="0" fontId="52" fillId="0" borderId="0" xfId="0" applyFont="1"/>
    <xf numFmtId="0" fontId="67" fillId="0" borderId="124" xfId="0" applyFont="1" applyBorder="1"/>
    <xf numFmtId="0" fontId="33" fillId="0" borderId="124" xfId="0" applyFont="1" applyBorder="1"/>
    <xf numFmtId="0" fontId="81" fillId="0" borderId="124" xfId="0" applyFont="1" applyBorder="1" applyAlignment="1">
      <alignment horizontal="left"/>
    </xf>
    <xf numFmtId="0" fontId="77" fillId="0" borderId="124" xfId="0" applyFont="1" applyBorder="1" applyAlignment="1">
      <alignment horizontal="left"/>
    </xf>
    <xf numFmtId="0" fontId="0" fillId="0" borderId="122" xfId="0" applyBorder="1"/>
    <xf numFmtId="0" fontId="78" fillId="0" borderId="124" xfId="0" applyFont="1" applyBorder="1" applyAlignment="1">
      <alignment horizontal="left"/>
    </xf>
    <xf numFmtId="0" fontId="35" fillId="0" borderId="109" xfId="0" applyFont="1" applyBorder="1" applyAlignment="1">
      <alignment horizontal="center"/>
    </xf>
    <xf numFmtId="0" fontId="0" fillId="0" borderId="126" xfId="0" applyBorder="1"/>
    <xf numFmtId="167" fontId="14" fillId="0" borderId="128" xfId="0" applyNumberFormat="1" applyFont="1" applyBorder="1" applyAlignment="1">
      <alignment horizontal="left"/>
    </xf>
    <xf numFmtId="167" fontId="84" fillId="0" borderId="129" xfId="0" applyNumberFormat="1" applyFont="1" applyBorder="1" applyAlignment="1">
      <alignment horizontal="left"/>
    </xf>
    <xf numFmtId="49" fontId="14" fillId="0" borderId="91" xfId="0" applyNumberFormat="1" applyFont="1" applyBorder="1" applyAlignment="1">
      <alignment horizontal="left"/>
    </xf>
    <xf numFmtId="2" fontId="22" fillId="0" borderId="41" xfId="0" applyNumberFormat="1" applyFont="1" applyBorder="1" applyAlignment="1">
      <alignment horizontal="left"/>
    </xf>
    <xf numFmtId="2" fontId="78" fillId="0" borderId="32" xfId="0" applyNumberFormat="1" applyFont="1" applyBorder="1" applyAlignment="1">
      <alignment horizontal="left"/>
    </xf>
    <xf numFmtId="0" fontId="52" fillId="0" borderId="47" xfId="0" applyFont="1" applyBorder="1" applyAlignment="1">
      <alignment horizontal="left"/>
    </xf>
    <xf numFmtId="0" fontId="17" fillId="0" borderId="38" xfId="0" applyFont="1" applyBorder="1"/>
    <xf numFmtId="164" fontId="14" fillId="0" borderId="91" xfId="0" applyNumberFormat="1" applyFont="1" applyBorder="1" applyAlignment="1">
      <alignment horizontal="left"/>
    </xf>
    <xf numFmtId="0" fontId="14" fillId="0" borderId="114" xfId="0" applyFont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52" fillId="0" borderId="2" xfId="0" applyFont="1" applyBorder="1"/>
    <xf numFmtId="0" fontId="102" fillId="0" borderId="124" xfId="0" applyFont="1" applyBorder="1"/>
    <xf numFmtId="0" fontId="78" fillId="0" borderId="111" xfId="0" applyFont="1" applyBorder="1" applyAlignment="1">
      <alignment horizontal="left"/>
    </xf>
    <xf numFmtId="0" fontId="69" fillId="0" borderId="8" xfId="0" applyFont="1" applyBorder="1"/>
    <xf numFmtId="0" fontId="22" fillId="0" borderId="3" xfId="0" applyFont="1" applyBorder="1"/>
    <xf numFmtId="0" fontId="22" fillId="0" borderId="116" xfId="0" applyFont="1" applyBorder="1"/>
    <xf numFmtId="164" fontId="14" fillId="0" borderId="29" xfId="0" applyNumberFormat="1" applyFont="1" applyBorder="1" applyAlignment="1">
      <alignment horizontal="center"/>
    </xf>
    <xf numFmtId="0" fontId="32" fillId="0" borderId="17" xfId="0" applyFont="1" applyBorder="1"/>
    <xf numFmtId="0" fontId="2" fillId="0" borderId="3" xfId="0" applyFont="1" applyBorder="1"/>
    <xf numFmtId="0" fontId="2" fillId="0" borderId="43" xfId="0" applyFont="1" applyBorder="1"/>
    <xf numFmtId="0" fontId="0" fillId="0" borderId="93" xfId="0" applyBorder="1"/>
    <xf numFmtId="0" fontId="73" fillId="0" borderId="91" xfId="0" applyFont="1" applyBorder="1" applyAlignment="1">
      <alignment horizontal="left"/>
    </xf>
    <xf numFmtId="0" fontId="78" fillId="0" borderId="128" xfId="0" applyFont="1" applyBorder="1" applyAlignment="1">
      <alignment horizontal="left"/>
    </xf>
    <xf numFmtId="0" fontId="22" fillId="0" borderId="42" xfId="0" applyFont="1" applyBorder="1"/>
    <xf numFmtId="0" fontId="2" fillId="0" borderId="125" xfId="0" applyFont="1" applyFill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0" fillId="0" borderId="1" xfId="0" applyBorder="1" applyAlignment="1">
      <alignment horizontal="right"/>
    </xf>
    <xf numFmtId="165" fontId="14" fillId="0" borderId="124" xfId="0" applyNumberFormat="1" applyFont="1" applyFill="1" applyBorder="1" applyAlignment="1">
      <alignment horizontal="left"/>
    </xf>
    <xf numFmtId="165" fontId="84" fillId="0" borderId="126" xfId="0" applyNumberFormat="1" applyFont="1" applyFill="1" applyBorder="1" applyAlignment="1">
      <alignment horizontal="lef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6" fillId="0" borderId="0" xfId="0" applyNumberFormat="1" applyFont="1" applyFill="1" applyBorder="1" applyAlignment="1">
      <alignment horizontal="left"/>
    </xf>
    <xf numFmtId="0" fontId="71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4" fillId="0" borderId="0" xfId="0" applyFont="1" applyFill="1" applyBorder="1"/>
    <xf numFmtId="0" fontId="83" fillId="0" borderId="0" xfId="0" applyFont="1" applyFill="1" applyBorder="1"/>
    <xf numFmtId="0" fontId="82" fillId="0" borderId="0" xfId="0" applyFont="1" applyFill="1" applyBorder="1"/>
    <xf numFmtId="0" fontId="63" fillId="0" borderId="0" xfId="0" applyFont="1" applyFill="1" applyBorder="1"/>
    <xf numFmtId="0" fontId="78" fillId="0" borderId="0" xfId="0" applyFont="1" applyFill="1" applyBorder="1"/>
    <xf numFmtId="165" fontId="84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3" fillId="0" borderId="0" xfId="0" applyNumberFormat="1" applyFont="1" applyFill="1" applyBorder="1" applyAlignment="1">
      <alignment horizontal="left"/>
    </xf>
    <xf numFmtId="167" fontId="84" fillId="0" borderId="0" xfId="0" applyNumberFormat="1" applyFont="1" applyFill="1" applyBorder="1" applyAlignment="1">
      <alignment horizontal="left"/>
    </xf>
    <xf numFmtId="0" fontId="59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70" fillId="0" borderId="0" xfId="0" applyFont="1" applyFill="1" applyBorder="1"/>
    <xf numFmtId="0" fontId="93" fillId="0" borderId="0" xfId="0" applyFont="1" applyFill="1" applyBorder="1"/>
    <xf numFmtId="2" fontId="72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72" fillId="0" borderId="0" xfId="0" applyFont="1" applyFill="1" applyBorder="1"/>
    <xf numFmtId="0" fontId="72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86" fillId="0" borderId="0" xfId="0" applyFont="1" applyBorder="1"/>
    <xf numFmtId="0" fontId="28" fillId="0" borderId="40" xfId="0" applyFont="1" applyBorder="1" applyAlignment="1">
      <alignment horizontal="left"/>
    </xf>
    <xf numFmtId="0" fontId="33" fillId="0" borderId="4" xfId="0" applyFont="1" applyBorder="1" applyAlignment="1">
      <alignment horizontal="center"/>
    </xf>
    <xf numFmtId="0" fontId="77" fillId="0" borderId="115" xfId="0" applyFont="1" applyBorder="1" applyAlignment="1">
      <alignment horizontal="left"/>
    </xf>
    <xf numFmtId="0" fontId="78" fillId="0" borderId="40" xfId="0" applyFont="1" applyBorder="1" applyAlignment="1">
      <alignment horizontal="left"/>
    </xf>
    <xf numFmtId="0" fontId="4" fillId="0" borderId="14" xfId="0" applyFont="1" applyBorder="1"/>
    <xf numFmtId="0" fontId="33" fillId="0" borderId="8" xfId="0" applyFont="1" applyBorder="1" applyAlignment="1">
      <alignment horizontal="center"/>
    </xf>
    <xf numFmtId="0" fontId="22" fillId="0" borderId="11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82" fillId="0" borderId="112" xfId="0" applyFont="1" applyFill="1" applyBorder="1" applyAlignment="1">
      <alignment horizontal="left"/>
    </xf>
    <xf numFmtId="0" fontId="17" fillId="0" borderId="96" xfId="0" applyFont="1" applyBorder="1"/>
    <xf numFmtId="0" fontId="33" fillId="0" borderId="93" xfId="0" applyFont="1" applyBorder="1" applyAlignment="1">
      <alignment horizontal="center"/>
    </xf>
    <xf numFmtId="0" fontId="56" fillId="0" borderId="109" xfId="0" applyFont="1" applyFill="1" applyBorder="1"/>
    <xf numFmtId="0" fontId="48" fillId="0" borderId="2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47" fillId="0" borderId="127" xfId="0" applyFont="1" applyFill="1" applyBorder="1"/>
    <xf numFmtId="0" fontId="47" fillId="0" borderId="128" xfId="0" applyFont="1" applyFill="1" applyBorder="1" applyAlignment="1">
      <alignment horizontal="left"/>
    </xf>
    <xf numFmtId="0" fontId="2" fillId="0" borderId="91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49" fillId="0" borderId="39" xfId="0" applyFont="1" applyFill="1" applyBorder="1"/>
    <xf numFmtId="0" fontId="52" fillId="0" borderId="105" xfId="0" applyFont="1" applyFill="1" applyBorder="1"/>
    <xf numFmtId="0" fontId="0" fillId="0" borderId="1" xfId="0" applyBorder="1" applyAlignment="1">
      <alignment horizontal="left"/>
    </xf>
    <xf numFmtId="0" fontId="14" fillId="0" borderId="0" xfId="0" applyFont="1" applyAlignment="1">
      <alignment horizontal="left"/>
    </xf>
    <xf numFmtId="0" fontId="70" fillId="0" borderId="0" xfId="0" applyFont="1"/>
    <xf numFmtId="0" fontId="33" fillId="0" borderId="0" xfId="0" applyFont="1" applyAlignment="1">
      <alignment horizontal="left"/>
    </xf>
    <xf numFmtId="0" fontId="17" fillId="0" borderId="91" xfId="0" applyFont="1" applyBorder="1" applyAlignment="1">
      <alignment horizontal="center"/>
    </xf>
    <xf numFmtId="166" fontId="17" fillId="0" borderId="128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2" fontId="18" fillId="0" borderId="128" xfId="0" applyNumberFormat="1" applyFont="1" applyBorder="1" applyAlignment="1">
      <alignment horizontal="center"/>
    </xf>
    <xf numFmtId="0" fontId="17" fillId="0" borderId="128" xfId="0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2" fontId="17" fillId="0" borderId="128" xfId="0" applyNumberFormat="1" applyFont="1" applyBorder="1" applyAlignment="1">
      <alignment horizontal="center"/>
    </xf>
    <xf numFmtId="0" fontId="98" fillId="0" borderId="128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2" fillId="0" borderId="97" xfId="0" applyFont="1" applyBorder="1"/>
    <xf numFmtId="0" fontId="22" fillId="0" borderId="93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8" fillId="0" borderId="97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93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74" fillId="0" borderId="124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165" fontId="14" fillId="0" borderId="124" xfId="0" applyNumberFormat="1" applyFont="1" applyBorder="1" applyAlignment="1">
      <alignment horizontal="center"/>
    </xf>
    <xf numFmtId="0" fontId="17" fillId="0" borderId="126" xfId="0" applyFont="1" applyBorder="1" applyAlignment="1">
      <alignment horizontal="left"/>
    </xf>
    <xf numFmtId="164" fontId="14" fillId="0" borderId="96" xfId="0" applyNumberFormat="1" applyFont="1" applyBorder="1" applyAlignment="1">
      <alignment horizontal="left"/>
    </xf>
    <xf numFmtId="0" fontId="14" fillId="0" borderId="116" xfId="0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60" xfId="0" applyNumberFormat="1" applyFont="1" applyBorder="1" applyAlignment="1">
      <alignment horizontal="center"/>
    </xf>
    <xf numFmtId="166" fontId="14" fillId="0" borderId="60" xfId="0" applyNumberFormat="1" applyFont="1" applyBorder="1" applyAlignment="1">
      <alignment horizontal="center"/>
    </xf>
    <xf numFmtId="0" fontId="74" fillId="0" borderId="6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65" fontId="14" fillId="0" borderId="60" xfId="0" applyNumberFormat="1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66" fontId="17" fillId="0" borderId="129" xfId="0" applyNumberFormat="1" applyFont="1" applyBorder="1" applyAlignment="1">
      <alignment horizontal="center"/>
    </xf>
    <xf numFmtId="0" fontId="14" fillId="0" borderId="127" xfId="0" applyFont="1" applyBorder="1" applyAlignment="1">
      <alignment horizontal="left"/>
    </xf>
    <xf numFmtId="0" fontId="2" fillId="0" borderId="42" xfId="0" applyFont="1" applyBorder="1" applyAlignment="1">
      <alignment vertical="center"/>
    </xf>
    <xf numFmtId="0" fontId="2" fillId="0" borderId="129" xfId="0" applyFont="1" applyBorder="1" applyAlignment="1">
      <alignment horizontal="center"/>
    </xf>
    <xf numFmtId="0" fontId="74" fillId="0" borderId="128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165" fontId="17" fillId="0" borderId="124" xfId="0" applyNumberFormat="1" applyFont="1" applyBorder="1" applyAlignment="1">
      <alignment horizontal="center"/>
    </xf>
    <xf numFmtId="0" fontId="17" fillId="0" borderId="119" xfId="0" applyFont="1" applyBorder="1" applyAlignment="1">
      <alignment horizontal="center"/>
    </xf>
    <xf numFmtId="0" fontId="17" fillId="0" borderId="126" xfId="0" applyFont="1" applyBorder="1" applyAlignment="1">
      <alignment horizontal="center"/>
    </xf>
    <xf numFmtId="0" fontId="17" fillId="0" borderId="116" xfId="0" applyFont="1" applyBorder="1" applyAlignment="1">
      <alignment horizontal="center"/>
    </xf>
    <xf numFmtId="0" fontId="2" fillId="0" borderId="126" xfId="0" applyFont="1" applyFill="1" applyBorder="1" applyAlignment="1">
      <alignment horizontal="center"/>
    </xf>
    <xf numFmtId="2" fontId="14" fillId="0" borderId="124" xfId="0" applyNumberFormat="1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0" fontId="14" fillId="0" borderId="109" xfId="0" applyFont="1" applyFill="1" applyBorder="1" applyAlignment="1">
      <alignment horizontal="center"/>
    </xf>
    <xf numFmtId="0" fontId="14" fillId="0" borderId="124" xfId="0" applyFont="1" applyFill="1" applyBorder="1" applyAlignment="1">
      <alignment horizontal="center"/>
    </xf>
    <xf numFmtId="2" fontId="18" fillId="0" borderId="124" xfId="0" applyNumberFormat="1" applyFont="1" applyFill="1" applyBorder="1" applyAlignment="1">
      <alignment horizontal="center"/>
    </xf>
    <xf numFmtId="0" fontId="14" fillId="0" borderId="119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49" fontId="14" fillId="0" borderId="114" xfId="0" applyNumberFormat="1" applyFont="1" applyFill="1" applyBorder="1" applyAlignment="1">
      <alignment horizontal="left"/>
    </xf>
    <xf numFmtId="0" fontId="56" fillId="0" borderId="124" xfId="0" applyFont="1" applyFill="1" applyBorder="1" applyAlignment="1">
      <alignment horizontal="left"/>
    </xf>
    <xf numFmtId="0" fontId="14" fillId="0" borderId="127" xfId="0" applyFont="1" applyBorder="1" applyAlignment="1">
      <alignment horizontal="center"/>
    </xf>
    <xf numFmtId="2" fontId="14" fillId="0" borderId="128" xfId="0" applyNumberFormat="1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165" fontId="14" fillId="0" borderId="128" xfId="0" applyNumberFormat="1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7" fillId="0" borderId="129" xfId="0" applyFont="1" applyBorder="1" applyAlignment="1">
      <alignment horizontal="center"/>
    </xf>
    <xf numFmtId="0" fontId="17" fillId="0" borderId="109" xfId="0" applyFont="1" applyBorder="1" applyAlignment="1">
      <alignment horizontal="left"/>
    </xf>
    <xf numFmtId="166" fontId="14" fillId="0" borderId="124" xfId="0" applyNumberFormat="1" applyFont="1" applyBorder="1" applyAlignment="1">
      <alignment horizontal="center"/>
    </xf>
    <xf numFmtId="2" fontId="0" fillId="0" borderId="0" xfId="0" applyNumberFormat="1" applyBorder="1"/>
    <xf numFmtId="0" fontId="2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7" fillId="0" borderId="114" xfId="0" applyFont="1" applyBorder="1" applyAlignment="1">
      <alignment horizontal="left"/>
    </xf>
    <xf numFmtId="0" fontId="2" fillId="0" borderId="119" xfId="0" applyFont="1" applyBorder="1"/>
    <xf numFmtId="0" fontId="17" fillId="0" borderId="117" xfId="0" applyFont="1" applyBorder="1" applyAlignment="1">
      <alignment horizontal="center"/>
    </xf>
    <xf numFmtId="166" fontId="74" fillId="0" borderId="124" xfId="0" applyNumberFormat="1" applyFont="1" applyBorder="1" applyAlignment="1">
      <alignment horizontal="center"/>
    </xf>
    <xf numFmtId="2" fontId="74" fillId="0" borderId="124" xfId="0" applyNumberFormat="1" applyFont="1" applyBorder="1" applyAlignment="1">
      <alignment horizontal="center"/>
    </xf>
    <xf numFmtId="0" fontId="74" fillId="0" borderId="119" xfId="0" applyFont="1" applyBorder="1" applyAlignment="1">
      <alignment horizontal="center"/>
    </xf>
    <xf numFmtId="2" fontId="14" fillId="0" borderId="114" xfId="0" applyNumberFormat="1" applyFont="1" applyBorder="1" applyAlignment="1">
      <alignment horizontal="center"/>
    </xf>
    <xf numFmtId="166" fontId="14" fillId="0" borderId="125" xfId="0" applyNumberFormat="1" applyFont="1" applyBorder="1" applyAlignment="1">
      <alignment horizontal="center"/>
    </xf>
    <xf numFmtId="166" fontId="96" fillId="0" borderId="124" xfId="0" applyNumberFormat="1" applyFont="1" applyBorder="1" applyAlignment="1">
      <alignment horizontal="center"/>
    </xf>
    <xf numFmtId="165" fontId="96" fillId="0" borderId="125" xfId="0" applyNumberFormat="1" applyFont="1" applyBorder="1" applyAlignment="1">
      <alignment horizontal="center"/>
    </xf>
    <xf numFmtId="165" fontId="96" fillId="0" borderId="124" xfId="0" applyNumberFormat="1" applyFont="1" applyBorder="1" applyAlignment="1">
      <alignment horizontal="center"/>
    </xf>
    <xf numFmtId="2" fontId="96" fillId="0" borderId="125" xfId="0" applyNumberFormat="1" applyFont="1" applyBorder="1" applyAlignment="1">
      <alignment horizontal="center"/>
    </xf>
    <xf numFmtId="2" fontId="96" fillId="0" borderId="119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0" borderId="114" xfId="0" applyFont="1" applyFill="1" applyBorder="1"/>
    <xf numFmtId="164" fontId="14" fillId="0" borderId="114" xfId="0" applyNumberFormat="1" applyFont="1" applyFill="1" applyBorder="1" applyAlignment="1">
      <alignment horizontal="center"/>
    </xf>
    <xf numFmtId="0" fontId="47" fillId="0" borderId="100" xfId="0" applyFont="1" applyBorder="1"/>
    <xf numFmtId="0" fontId="47" fillId="0" borderId="97" xfId="0" applyFont="1" applyBorder="1" applyAlignment="1">
      <alignment horizontal="left"/>
    </xf>
    <xf numFmtId="0" fontId="77" fillId="0" borderId="101" xfId="0" applyFont="1" applyBorder="1" applyAlignment="1">
      <alignment horizontal="left"/>
    </xf>
    <xf numFmtId="0" fontId="22" fillId="0" borderId="114" xfId="0" applyFont="1" applyBorder="1"/>
    <xf numFmtId="0" fontId="22" fillId="0" borderId="124" xfId="0" applyFont="1" applyBorder="1" applyAlignment="1">
      <alignment horizontal="center"/>
    </xf>
    <xf numFmtId="0" fontId="2" fillId="0" borderId="44" xfId="0" applyFont="1" applyFill="1" applyBorder="1"/>
    <xf numFmtId="0" fontId="2" fillId="0" borderId="60" xfId="0" applyFont="1" applyFill="1" applyBorder="1" applyAlignment="1">
      <alignment horizontal="left"/>
    </xf>
    <xf numFmtId="165" fontId="49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95" fillId="0" borderId="0" xfId="0" applyFont="1" applyFill="1" applyBorder="1"/>
    <xf numFmtId="2" fontId="49" fillId="0" borderId="0" xfId="0" applyNumberFormat="1" applyFont="1" applyFill="1" applyBorder="1" applyAlignment="1">
      <alignment horizontal="center"/>
    </xf>
    <xf numFmtId="0" fontId="97" fillId="0" borderId="0" xfId="0" applyFont="1" applyFill="1" applyBorder="1"/>
    <xf numFmtId="2" fontId="80" fillId="0" borderId="0" xfId="0" applyNumberFormat="1" applyFont="1" applyFill="1" applyBorder="1" applyAlignment="1">
      <alignment horizontal="center"/>
    </xf>
    <xf numFmtId="166" fontId="49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45" fillId="0" borderId="0" xfId="0" applyFont="1" applyFill="1" applyBorder="1"/>
    <xf numFmtId="0" fontId="3" fillId="0" borderId="0" xfId="0" applyFont="1" applyAlignment="1">
      <alignment horizontal="right"/>
    </xf>
    <xf numFmtId="0" fontId="59" fillId="0" borderId="0" xfId="0" applyFont="1"/>
    <xf numFmtId="0" fontId="48" fillId="0" borderId="0" xfId="0" applyFont="1"/>
    <xf numFmtId="0" fontId="59" fillId="0" borderId="14" xfId="0" applyFont="1" applyBorder="1" applyAlignment="1">
      <alignment horizontal="center"/>
    </xf>
    <xf numFmtId="0" fontId="6" fillId="0" borderId="15" xfId="0" applyFont="1" applyBorder="1"/>
    <xf numFmtId="0" fontId="48" fillId="0" borderId="105" xfId="0" applyFont="1" applyBorder="1"/>
    <xf numFmtId="0" fontId="48" fillId="0" borderId="49" xfId="0" applyFont="1" applyBorder="1"/>
    <xf numFmtId="0" fontId="48" fillId="0" borderId="47" xfId="0" applyFont="1" applyBorder="1"/>
    <xf numFmtId="0" fontId="103" fillId="0" borderId="37" xfId="0" applyFont="1" applyBorder="1"/>
    <xf numFmtId="0" fontId="7" fillId="0" borderId="100" xfId="0" applyFont="1" applyBorder="1"/>
    <xf numFmtId="0" fontId="49" fillId="0" borderId="97" xfId="0" applyFont="1" applyBorder="1" applyAlignment="1">
      <alignment horizontal="center"/>
    </xf>
    <xf numFmtId="0" fontId="104" fillId="0" borderId="124" xfId="0" applyFont="1" applyBorder="1"/>
    <xf numFmtId="0" fontId="7" fillId="0" borderId="97" xfId="0" applyFont="1" applyBorder="1"/>
    <xf numFmtId="0" fontId="0" fillId="6" borderId="17" xfId="0" applyFill="1" applyBorder="1"/>
    <xf numFmtId="0" fontId="7" fillId="0" borderId="109" xfId="0" applyFont="1" applyBorder="1"/>
    <xf numFmtId="0" fontId="49" fillId="0" borderId="124" xfId="0" applyFont="1" applyBorder="1" applyAlignment="1">
      <alignment horizontal="center"/>
    </xf>
    <xf numFmtId="0" fontId="105" fillId="0" borderId="124" xfId="0" applyFont="1" applyBorder="1"/>
    <xf numFmtId="2" fontId="104" fillId="0" borderId="124" xfId="0" applyNumberFormat="1" applyFont="1" applyBorder="1"/>
    <xf numFmtId="0" fontId="60" fillId="0" borderId="124" xfId="0" applyFont="1" applyBorder="1"/>
    <xf numFmtId="0" fontId="63" fillId="0" borderId="124" xfId="0" applyFont="1" applyBorder="1"/>
    <xf numFmtId="0" fontId="49" fillId="0" borderId="128" xfId="0" applyFont="1" applyBorder="1" applyAlignment="1">
      <alignment horizontal="center"/>
    </xf>
    <xf numFmtId="166" fontId="49" fillId="0" borderId="124" xfId="0" applyNumberFormat="1" applyFont="1" applyBorder="1" applyAlignment="1">
      <alignment horizontal="center"/>
    </xf>
    <xf numFmtId="165" fontId="104" fillId="0" borderId="124" xfId="0" applyNumberFormat="1" applyFont="1" applyBorder="1"/>
    <xf numFmtId="0" fontId="7" fillId="0" borderId="114" xfId="0" applyFont="1" applyBorder="1"/>
    <xf numFmtId="1" fontId="49" fillId="0" borderId="124" xfId="0" applyNumberFormat="1" applyFont="1" applyBorder="1" applyAlignment="1">
      <alignment horizontal="center"/>
    </xf>
    <xf numFmtId="0" fontId="107" fillId="0" borderId="124" xfId="0" applyFont="1" applyBorder="1"/>
    <xf numFmtId="0" fontId="7" fillId="10" borderId="124" xfId="0" applyFont="1" applyFill="1" applyBorder="1"/>
    <xf numFmtId="166" fontId="33" fillId="6" borderId="124" xfId="0" applyNumberFormat="1" applyFont="1" applyFill="1" applyBorder="1"/>
    <xf numFmtId="2" fontId="82" fillId="10" borderId="126" xfId="0" applyNumberFormat="1" applyFont="1" applyFill="1" applyBorder="1" applyAlignment="1">
      <alignment horizontal="center"/>
    </xf>
    <xf numFmtId="0" fontId="95" fillId="0" borderId="0" xfId="0" applyFont="1"/>
    <xf numFmtId="0" fontId="103" fillId="0" borderId="16" xfId="0" applyFont="1" applyBorder="1"/>
    <xf numFmtId="0" fontId="7" fillId="0" borderId="27" xfId="0" applyFont="1" applyBorder="1"/>
    <xf numFmtId="0" fontId="104" fillId="0" borderId="126" xfId="0" applyFont="1" applyBorder="1"/>
    <xf numFmtId="167" fontId="49" fillId="0" borderId="128" xfId="0" applyNumberFormat="1" applyFont="1" applyBorder="1" applyAlignment="1">
      <alignment horizontal="center"/>
    </xf>
    <xf numFmtId="165" fontId="49" fillId="0" borderId="124" xfId="0" applyNumberFormat="1" applyFont="1" applyBorder="1" applyAlignment="1">
      <alignment horizontal="center"/>
    </xf>
    <xf numFmtId="2" fontId="49" fillId="0" borderId="124" xfId="0" applyNumberFormat="1" applyFont="1" applyBorder="1" applyAlignment="1">
      <alignment horizontal="center"/>
    </xf>
    <xf numFmtId="166" fontId="49" fillId="0" borderId="97" xfId="0" applyNumberFormat="1" applyFont="1" applyBorder="1" applyAlignment="1">
      <alignment horizontal="center"/>
    </xf>
    <xf numFmtId="166" fontId="52" fillId="6" borderId="124" xfId="0" applyNumberFormat="1" applyFont="1" applyFill="1" applyBorder="1"/>
    <xf numFmtId="166" fontId="82" fillId="10" borderId="126" xfId="0" applyNumberFormat="1" applyFont="1" applyFill="1" applyBorder="1" applyAlignment="1">
      <alignment horizontal="center"/>
    </xf>
    <xf numFmtId="0" fontId="0" fillId="9" borderId="128" xfId="0" applyFill="1" applyBorder="1" applyAlignment="1">
      <alignment horizontal="center"/>
    </xf>
    <xf numFmtId="0" fontId="0" fillId="9" borderId="128" xfId="0" applyFill="1" applyBorder="1"/>
    <xf numFmtId="0" fontId="33" fillId="9" borderId="129" xfId="0" applyFont="1" applyFill="1" applyBorder="1"/>
    <xf numFmtId="1" fontId="104" fillId="0" borderId="124" xfId="0" applyNumberFormat="1" applyFont="1" applyBorder="1"/>
    <xf numFmtId="167" fontId="0" fillId="0" borderId="124" xfId="0" applyNumberFormat="1" applyBorder="1"/>
    <xf numFmtId="0" fontId="104" fillId="0" borderId="126" xfId="0" applyFont="1" applyBorder="1" applyAlignment="1">
      <alignment horizontal="center"/>
    </xf>
    <xf numFmtId="0" fontId="0" fillId="9" borderId="111" xfId="0" applyFill="1" applyBorder="1"/>
    <xf numFmtId="167" fontId="49" fillId="9" borderId="111" xfId="0" applyNumberFormat="1" applyFont="1" applyFill="1" applyBorder="1"/>
    <xf numFmtId="0" fontId="29" fillId="9" borderId="112" xfId="0" applyFont="1" applyFill="1" applyBorder="1" applyAlignment="1">
      <alignment horizontal="center"/>
    </xf>
    <xf numFmtId="0" fontId="108" fillId="0" borderId="124" xfId="0" applyFont="1" applyBorder="1"/>
    <xf numFmtId="165" fontId="49" fillId="0" borderId="97" xfId="0" applyNumberFormat="1" applyFont="1" applyBorder="1" applyAlignment="1">
      <alignment horizontal="center"/>
    </xf>
    <xf numFmtId="0" fontId="0" fillId="6" borderId="46" xfId="0" applyFill="1" applyBorder="1"/>
    <xf numFmtId="0" fontId="7" fillId="10" borderId="97" xfId="0" applyFont="1" applyFill="1" applyBorder="1"/>
    <xf numFmtId="2" fontId="52" fillId="6" borderId="97" xfId="0" applyNumberFormat="1" applyFont="1" applyFill="1" applyBorder="1" applyAlignment="1">
      <alignment horizontal="center"/>
    </xf>
    <xf numFmtId="2" fontId="82" fillId="10" borderId="101" xfId="0" applyNumberFormat="1" applyFont="1" applyFill="1" applyBorder="1" applyAlignment="1">
      <alignment horizontal="center"/>
    </xf>
    <xf numFmtId="0" fontId="107" fillId="0" borderId="31" xfId="0" applyFont="1" applyBorder="1"/>
    <xf numFmtId="0" fontId="63" fillId="0" borderId="110" xfId="0" applyFont="1" applyBorder="1"/>
    <xf numFmtId="0" fontId="49" fillId="0" borderId="11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6" fillId="0" borderId="3" xfId="0" applyFont="1" applyBorder="1"/>
    <xf numFmtId="0" fontId="48" fillId="0" borderId="43" xfId="0" applyFont="1" applyBorder="1"/>
    <xf numFmtId="0" fontId="48" fillId="0" borderId="40" xfId="0" applyFont="1" applyBorder="1"/>
    <xf numFmtId="0" fontId="103" fillId="0" borderId="47" xfId="0" applyFont="1" applyBorder="1"/>
    <xf numFmtId="0" fontId="48" fillId="0" borderId="2" xfId="0" applyFont="1" applyBorder="1"/>
    <xf numFmtId="0" fontId="103" fillId="0" borderId="18" xfId="0" applyFont="1" applyBorder="1"/>
    <xf numFmtId="0" fontId="49" fillId="0" borderId="7" xfId="0" applyFont="1" applyBorder="1" applyAlignment="1">
      <alignment horizontal="center"/>
    </xf>
    <xf numFmtId="0" fontId="104" fillId="0" borderId="97" xfId="0" applyFont="1" applyBorder="1"/>
    <xf numFmtId="0" fontId="0" fillId="6" borderId="40" xfId="0" applyFill="1" applyBorder="1"/>
    <xf numFmtId="0" fontId="49" fillId="0" borderId="119" xfId="0" applyFont="1" applyBorder="1" applyAlignment="1">
      <alignment horizontal="center"/>
    </xf>
    <xf numFmtId="2" fontId="49" fillId="0" borderId="119" xfId="0" applyNumberFormat="1" applyFont="1" applyBorder="1" applyAlignment="1">
      <alignment horizontal="center"/>
    </xf>
    <xf numFmtId="166" fontId="49" fillId="0" borderId="103" xfId="0" applyNumberFormat="1" applyFont="1" applyBorder="1" applyAlignment="1">
      <alignment horizontal="center"/>
    </xf>
    <xf numFmtId="0" fontId="104" fillId="0" borderId="128" xfId="0" applyFont="1" applyBorder="1"/>
    <xf numFmtId="0" fontId="68" fillId="0" borderId="124" xfId="0" applyFont="1" applyBorder="1" applyAlignment="1">
      <alignment horizontal="center"/>
    </xf>
    <xf numFmtId="0" fontId="7" fillId="0" borderId="109" xfId="0" applyFont="1" applyBorder="1" applyAlignment="1">
      <alignment horizontal="left"/>
    </xf>
    <xf numFmtId="1" fontId="49" fillId="0" borderId="119" xfId="0" applyNumberFormat="1" applyFont="1" applyBorder="1" applyAlignment="1">
      <alignment horizontal="center"/>
    </xf>
    <xf numFmtId="0" fontId="7" fillId="10" borderId="128" xfId="0" applyFont="1" applyFill="1" applyBorder="1"/>
    <xf numFmtId="166" fontId="52" fillId="6" borderId="128" xfId="0" applyNumberFormat="1" applyFont="1" applyFill="1" applyBorder="1"/>
    <xf numFmtId="2" fontId="82" fillId="10" borderId="129" xfId="0" applyNumberFormat="1" applyFont="1" applyFill="1" applyBorder="1" applyAlignment="1">
      <alignment horizontal="center"/>
    </xf>
    <xf numFmtId="0" fontId="7" fillId="0" borderId="91" xfId="0" applyFont="1" applyBorder="1"/>
    <xf numFmtId="0" fontId="2" fillId="0" borderId="42" xfId="0" applyFont="1" applyBorder="1"/>
    <xf numFmtId="2" fontId="0" fillId="0" borderId="42" xfId="0" applyNumberFormat="1" applyBorder="1"/>
    <xf numFmtId="2" fontId="0" fillId="0" borderId="92" xfId="0" applyNumberFormat="1" applyBorder="1"/>
    <xf numFmtId="0" fontId="0" fillId="0" borderId="114" xfId="0" applyBorder="1" applyAlignment="1">
      <alignment horizontal="left"/>
    </xf>
    <xf numFmtId="0" fontId="49" fillId="0" borderId="103" xfId="0" applyFont="1" applyBorder="1" applyAlignment="1">
      <alignment horizontal="center"/>
    </xf>
    <xf numFmtId="0" fontId="7" fillId="0" borderId="110" xfId="0" applyFont="1" applyBorder="1"/>
    <xf numFmtId="0" fontId="49" fillId="0" borderId="115" xfId="0" applyFont="1" applyBorder="1" applyAlignment="1">
      <alignment horizontal="center"/>
    </xf>
    <xf numFmtId="0" fontId="104" fillId="0" borderId="111" xfId="0" applyFont="1" applyBorder="1"/>
    <xf numFmtId="166" fontId="49" fillId="0" borderId="128" xfId="0" applyNumberFormat="1" applyFont="1" applyBorder="1" applyAlignment="1">
      <alignment horizontal="center"/>
    </xf>
    <xf numFmtId="166" fontId="107" fillId="10" borderId="126" xfId="0" applyNumberFormat="1" applyFont="1" applyFill="1" applyBorder="1" applyAlignment="1">
      <alignment horizontal="center"/>
    </xf>
    <xf numFmtId="0" fontId="49" fillId="9" borderId="43" xfId="0" applyFont="1" applyFill="1" applyBorder="1" applyAlignment="1">
      <alignment horizontal="center"/>
    </xf>
    <xf numFmtId="0" fontId="49" fillId="9" borderId="41" xfId="0" applyFont="1" applyFill="1" applyBorder="1" applyAlignment="1">
      <alignment horizontal="center"/>
    </xf>
    <xf numFmtId="0" fontId="52" fillId="9" borderId="32" xfId="0" applyFont="1" applyFill="1" applyBorder="1" applyAlignment="1">
      <alignment horizontal="center"/>
    </xf>
    <xf numFmtId="0" fontId="0" fillId="0" borderId="109" xfId="0" applyBorder="1"/>
    <xf numFmtId="0" fontId="0" fillId="9" borderId="110" xfId="0" applyFill="1" applyBorder="1"/>
    <xf numFmtId="167" fontId="49" fillId="9" borderId="111" xfId="0" applyNumberFormat="1" applyFont="1" applyFill="1" applyBorder="1" applyAlignment="1">
      <alignment horizontal="center"/>
    </xf>
    <xf numFmtId="2" fontId="78" fillId="9" borderId="112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166" fontId="52" fillId="6" borderId="124" xfId="0" applyNumberFormat="1" applyFont="1" applyFill="1" applyBorder="1" applyAlignment="1">
      <alignment horizontal="center"/>
    </xf>
    <xf numFmtId="2" fontId="28" fillId="10" borderId="126" xfId="0" applyNumberFormat="1" applyFont="1" applyFill="1" applyBorder="1" applyAlignment="1">
      <alignment horizontal="center"/>
    </xf>
    <xf numFmtId="2" fontId="104" fillId="0" borderId="31" xfId="0" applyNumberFormat="1" applyFont="1" applyBorder="1"/>
    <xf numFmtId="0" fontId="0" fillId="5" borderId="47" xfId="0" applyFill="1" applyBorder="1" applyAlignment="1">
      <alignment horizontal="center"/>
    </xf>
    <xf numFmtId="0" fontId="48" fillId="5" borderId="47" xfId="0" applyFont="1" applyFill="1" applyBorder="1"/>
    <xf numFmtId="0" fontId="103" fillId="5" borderId="37" xfId="0" applyFont="1" applyFill="1" applyBorder="1"/>
    <xf numFmtId="0" fontId="49" fillId="9" borderId="128" xfId="0" applyFont="1" applyFill="1" applyBorder="1" applyAlignment="1">
      <alignment horizontal="center"/>
    </xf>
    <xf numFmtId="0" fontId="52" fillId="9" borderId="129" xfId="0" applyFont="1" applyFill="1" applyBorder="1" applyAlignment="1">
      <alignment horizontal="center"/>
    </xf>
    <xf numFmtId="0" fontId="0" fillId="0" borderId="97" xfId="0" applyBorder="1"/>
    <xf numFmtId="166" fontId="0" fillId="0" borderId="124" xfId="0" applyNumberFormat="1" applyBorder="1"/>
    <xf numFmtId="2" fontId="0" fillId="0" borderId="124" xfId="0" applyNumberFormat="1" applyBorder="1"/>
    <xf numFmtId="0" fontId="10" fillId="8" borderId="111" xfId="0" applyFont="1" applyFill="1" applyBorder="1"/>
    <xf numFmtId="0" fontId="0" fillId="5" borderId="111" xfId="0" applyFill="1" applyBorder="1"/>
    <xf numFmtId="0" fontId="59" fillId="0" borderId="0" xfId="0" applyFont="1" applyAlignment="1">
      <alignment horizontal="center"/>
    </xf>
    <xf numFmtId="0" fontId="6" fillId="0" borderId="10" xfId="0" applyFont="1" applyBorder="1"/>
    <xf numFmtId="0" fontId="48" fillId="0" borderId="133" xfId="0" applyFont="1" applyBorder="1"/>
    <xf numFmtId="0" fontId="49" fillId="0" borderId="27" xfId="0" applyFont="1" applyBorder="1" applyAlignment="1">
      <alignment horizontal="center"/>
    </xf>
    <xf numFmtId="0" fontId="63" fillId="0" borderId="27" xfId="0" applyFont="1" applyBorder="1"/>
    <xf numFmtId="166" fontId="49" fillId="0" borderId="27" xfId="0" applyNumberFormat="1" applyFont="1" applyBorder="1" applyAlignment="1">
      <alignment horizontal="center"/>
    </xf>
    <xf numFmtId="0" fontId="7" fillId="0" borderId="44" xfId="0" applyFont="1" applyBorder="1"/>
    <xf numFmtId="0" fontId="60" fillId="0" borderId="128" xfId="0" applyFont="1" applyBorder="1"/>
    <xf numFmtId="2" fontId="49" fillId="0" borderId="97" xfId="0" applyNumberFormat="1" applyFont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1" xfId="0" applyFill="1" applyBorder="1"/>
    <xf numFmtId="0" fontId="33" fillId="9" borderId="32" xfId="0" applyFont="1" applyFill="1" applyBorder="1"/>
    <xf numFmtId="167" fontId="49" fillId="0" borderId="124" xfId="0" applyNumberFormat="1" applyFont="1" applyBorder="1"/>
    <xf numFmtId="167" fontId="0" fillId="9" borderId="111" xfId="0" applyNumberFormat="1" applyFill="1" applyBorder="1"/>
    <xf numFmtId="0" fontId="104" fillId="9" borderId="112" xfId="0" applyFont="1" applyFill="1" applyBorder="1"/>
    <xf numFmtId="167" fontId="49" fillId="0" borderId="124" xfId="0" applyNumberFormat="1" applyFont="1" applyBorder="1" applyAlignment="1">
      <alignment horizontal="center"/>
    </xf>
    <xf numFmtId="0" fontId="1" fillId="0" borderId="127" xfId="0" applyFont="1" applyBorder="1"/>
    <xf numFmtId="169" fontId="52" fillId="0" borderId="124" xfId="0" applyNumberFormat="1" applyFont="1" applyBorder="1"/>
    <xf numFmtId="0" fontId="6" fillId="0" borderId="0" xfId="0" applyFont="1"/>
    <xf numFmtId="2" fontId="107" fillId="10" borderId="126" xfId="0" applyNumberFormat="1" applyFont="1" applyFill="1" applyBorder="1" applyAlignment="1">
      <alignment horizontal="center"/>
    </xf>
    <xf numFmtId="167" fontId="104" fillId="0" borderId="124" xfId="0" applyNumberFormat="1" applyFont="1" applyBorder="1"/>
    <xf numFmtId="167" fontId="14" fillId="0" borderId="0" xfId="0" applyNumberFormat="1" applyFont="1" applyAlignment="1">
      <alignment horizontal="left"/>
    </xf>
    <xf numFmtId="0" fontId="106" fillId="0" borderId="22" xfId="0" applyFont="1" applyFill="1" applyBorder="1"/>
    <xf numFmtId="0" fontId="2" fillId="0" borderId="22" xfId="0" applyFont="1" applyFill="1" applyBorder="1"/>
    <xf numFmtId="0" fontId="104" fillId="0" borderId="22" xfId="0" applyFont="1" applyFill="1" applyBorder="1"/>
    <xf numFmtId="0" fontId="105" fillId="0" borderId="22" xfId="0" applyFont="1" applyFill="1" applyBorder="1"/>
    <xf numFmtId="0" fontId="104" fillId="0" borderId="116" xfId="0" applyFont="1" applyBorder="1"/>
    <xf numFmtId="0" fontId="104" fillId="0" borderId="53" xfId="0" applyFont="1" applyBorder="1"/>
    <xf numFmtId="0" fontId="48" fillId="0" borderId="106" xfId="0" applyFont="1" applyBorder="1"/>
    <xf numFmtId="0" fontId="104" fillId="0" borderId="97" xfId="0" applyFont="1" applyFill="1" applyBorder="1"/>
    <xf numFmtId="2" fontId="104" fillId="0" borderId="22" xfId="0" applyNumberFormat="1" applyFont="1" applyFill="1" applyBorder="1"/>
    <xf numFmtId="0" fontId="105" fillId="0" borderId="124" xfId="0" applyFont="1" applyFill="1" applyBorder="1"/>
    <xf numFmtId="0" fontId="108" fillId="0" borderId="126" xfId="0" applyFont="1" applyFill="1" applyBorder="1"/>
    <xf numFmtId="2" fontId="104" fillId="0" borderId="124" xfId="0" applyNumberFormat="1" applyFont="1" applyFill="1" applyBorder="1"/>
    <xf numFmtId="0" fontId="106" fillId="0" borderId="126" xfId="0" applyFont="1" applyFill="1" applyBorder="1"/>
    <xf numFmtId="0" fontId="104" fillId="0" borderId="124" xfId="0" applyFont="1" applyFill="1" applyBorder="1"/>
    <xf numFmtId="165" fontId="104" fillId="0" borderId="124" xfId="0" applyNumberFormat="1" applyFont="1" applyFill="1" applyBorder="1"/>
    <xf numFmtId="0" fontId="107" fillId="0" borderId="126" xfId="0" applyFont="1" applyFill="1" applyBorder="1"/>
    <xf numFmtId="0" fontId="104" fillId="0" borderId="119" xfId="0" applyFont="1" applyBorder="1"/>
    <xf numFmtId="49" fontId="14" fillId="0" borderId="29" xfId="0" applyNumberFormat="1" applyFont="1" applyBorder="1" applyAlignment="1"/>
    <xf numFmtId="0" fontId="22" fillId="0" borderId="30" xfId="0" applyFont="1" applyBorder="1" applyAlignment="1">
      <alignment horizontal="left"/>
    </xf>
    <xf numFmtId="0" fontId="17" fillId="0" borderId="38" xfId="0" applyFont="1" applyBorder="1" applyAlignment="1"/>
    <xf numFmtId="0" fontId="17" fillId="0" borderId="30" xfId="0" applyFont="1" applyBorder="1" applyAlignment="1"/>
    <xf numFmtId="2" fontId="104" fillId="0" borderId="125" xfId="0" applyNumberFormat="1" applyFont="1" applyFill="1" applyBorder="1"/>
    <xf numFmtId="2" fontId="106" fillId="0" borderId="22" xfId="0" applyNumberFormat="1" applyFont="1" applyFill="1" applyBorder="1"/>
    <xf numFmtId="2" fontId="107" fillId="0" borderId="22" xfId="0" applyNumberFormat="1" applyFont="1" applyFill="1" applyBorder="1"/>
    <xf numFmtId="0" fontId="104" fillId="0" borderId="22" xfId="0" applyFont="1" applyBorder="1"/>
    <xf numFmtId="2" fontId="104" fillId="0" borderId="22" xfId="0" applyNumberFormat="1" applyFont="1" applyBorder="1"/>
    <xf numFmtId="0" fontId="104" fillId="0" borderId="76" xfId="0" applyFont="1" applyBorder="1"/>
    <xf numFmtId="166" fontId="104" fillId="0" borderId="22" xfId="0" applyNumberFormat="1" applyFont="1" applyFill="1" applyBorder="1"/>
    <xf numFmtId="166" fontId="108" fillId="0" borderId="125" xfId="0" applyNumberFormat="1" applyFont="1" applyFill="1" applyBorder="1"/>
    <xf numFmtId="0" fontId="33" fillId="0" borderId="0" xfId="0" applyFont="1" applyFill="1" applyBorder="1" applyAlignment="1"/>
    <xf numFmtId="2" fontId="106" fillId="0" borderId="126" xfId="0" applyNumberFormat="1" applyFont="1" applyFill="1" applyBorder="1"/>
    <xf numFmtId="0" fontId="60" fillId="0" borderId="0" xfId="0" applyFont="1" applyBorder="1"/>
    <xf numFmtId="165" fontId="104" fillId="0" borderId="111" xfId="0" applyNumberFormat="1" applyFont="1" applyBorder="1"/>
    <xf numFmtId="2" fontId="22" fillId="0" borderId="0" xfId="0" applyNumberFormat="1" applyFont="1" applyFill="1" applyBorder="1"/>
    <xf numFmtId="2" fontId="108" fillId="0" borderId="21" xfId="0" applyNumberFormat="1" applyFont="1" applyFill="1" applyBorder="1"/>
    <xf numFmtId="0" fontId="69" fillId="0" borderId="3" xfId="0" applyFont="1" applyFill="1" applyBorder="1"/>
    <xf numFmtId="0" fontId="52" fillId="0" borderId="14" xfId="0" applyFont="1" applyFill="1" applyBorder="1"/>
    <xf numFmtId="0" fontId="0" fillId="0" borderId="91" xfId="0" applyFill="1" applyBorder="1"/>
    <xf numFmtId="0" fontId="0" fillId="0" borderId="42" xfId="0" applyFill="1" applyBorder="1"/>
    <xf numFmtId="0" fontId="0" fillId="0" borderId="130" xfId="0" applyFill="1" applyBorder="1"/>
    <xf numFmtId="0" fontId="0" fillId="0" borderId="123" xfId="0" applyFill="1" applyBorder="1"/>
    <xf numFmtId="0" fontId="0" fillId="0" borderId="118" xfId="0" applyFill="1" applyBorder="1"/>
    <xf numFmtId="0" fontId="22" fillId="0" borderId="33" xfId="0" applyFont="1" applyFill="1" applyBorder="1"/>
    <xf numFmtId="0" fontId="2" fillId="0" borderId="11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left"/>
    </xf>
    <xf numFmtId="0" fontId="22" fillId="0" borderId="84" xfId="0" applyFont="1" applyFill="1" applyBorder="1" applyAlignment="1">
      <alignment horizontal="left"/>
    </xf>
    <xf numFmtId="2" fontId="107" fillId="0" borderId="126" xfId="0" applyNumberFormat="1" applyFont="1" applyFill="1" applyBorder="1"/>
    <xf numFmtId="2" fontId="108" fillId="0" borderId="125" xfId="0" applyNumberFormat="1" applyFont="1" applyFill="1" applyBorder="1"/>
    <xf numFmtId="0" fontId="5" fillId="0" borderId="17" xfId="0" applyFont="1" applyFill="1" applyBorder="1"/>
    <xf numFmtId="0" fontId="49" fillId="0" borderId="3" xfId="0" applyFont="1" applyFill="1" applyBorder="1"/>
    <xf numFmtId="0" fontId="49" fillId="0" borderId="18" xfId="0" applyFont="1" applyFill="1" applyBorder="1"/>
    <xf numFmtId="0" fontId="68" fillId="0" borderId="105" xfId="0" applyFont="1" applyFill="1" applyBorder="1"/>
    <xf numFmtId="0" fontId="5" fillId="0" borderId="39" xfId="0" applyFont="1" applyFill="1" applyBorder="1"/>
    <xf numFmtId="2" fontId="44" fillId="0" borderId="124" xfId="0" applyNumberFormat="1" applyFont="1" applyFill="1" applyBorder="1" applyAlignment="1">
      <alignment horizontal="left"/>
    </xf>
    <xf numFmtId="165" fontId="82" fillId="0" borderId="126" xfId="0" applyNumberFormat="1" applyFont="1" applyFill="1" applyBorder="1" applyAlignment="1">
      <alignment horizontal="left"/>
    </xf>
    <xf numFmtId="0" fontId="14" fillId="0" borderId="128" xfId="0" applyFont="1" applyFill="1" applyBorder="1" applyAlignment="1">
      <alignment horizontal="left"/>
    </xf>
    <xf numFmtId="0" fontId="22" fillId="0" borderId="91" xfId="0" applyFont="1" applyFill="1" applyBorder="1"/>
    <xf numFmtId="0" fontId="48" fillId="0" borderId="14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2" fillId="0" borderId="15" xfId="0" applyFont="1" applyFill="1" applyBorder="1"/>
    <xf numFmtId="0" fontId="22" fillId="0" borderId="14" xfId="0" applyFont="1" applyFill="1" applyBorder="1"/>
    <xf numFmtId="2" fontId="22" fillId="0" borderId="49" xfId="0" applyNumberFormat="1" applyFont="1" applyFill="1" applyBorder="1" applyAlignment="1">
      <alignment horizontal="left"/>
    </xf>
    <xf numFmtId="2" fontId="78" fillId="0" borderId="16" xfId="0" applyNumberFormat="1" applyFont="1" applyFill="1" applyBorder="1" applyAlignment="1">
      <alignment horizontal="left"/>
    </xf>
    <xf numFmtId="0" fontId="104" fillId="0" borderId="119" xfId="0" applyFont="1" applyFill="1" applyBorder="1"/>
    <xf numFmtId="2" fontId="104" fillId="0" borderId="119" xfId="0" applyNumberFormat="1" applyFont="1" applyFill="1" applyBorder="1"/>
    <xf numFmtId="1" fontId="0" fillId="0" borderId="124" xfId="0" applyNumberFormat="1" applyBorder="1"/>
    <xf numFmtId="166" fontId="49" fillId="0" borderId="111" xfId="0" applyNumberFormat="1" applyFont="1" applyBorder="1" applyAlignment="1">
      <alignment horizontal="center"/>
    </xf>
    <xf numFmtId="0" fontId="108" fillId="9" borderId="115" xfId="0" applyFont="1" applyFill="1" applyBorder="1"/>
    <xf numFmtId="166" fontId="104" fillId="0" borderId="124" xfId="0" applyNumberFormat="1" applyFont="1" applyFill="1" applyBorder="1"/>
    <xf numFmtId="0" fontId="104" fillId="0" borderId="115" xfId="0" applyFont="1" applyBorder="1"/>
    <xf numFmtId="2" fontId="104" fillId="0" borderId="111" xfId="0" applyNumberFormat="1" applyFont="1" applyBorder="1"/>
    <xf numFmtId="0" fontId="7" fillId="0" borderId="128" xfId="0" applyFont="1" applyBorder="1"/>
    <xf numFmtId="166" fontId="104" fillId="0" borderId="125" xfId="0" applyNumberFormat="1" applyFont="1" applyFill="1" applyBorder="1"/>
    <xf numFmtId="165" fontId="22" fillId="0" borderId="0" xfId="0" applyNumberFormat="1" applyFont="1" applyFill="1" applyBorder="1"/>
    <xf numFmtId="0" fontId="14" fillId="0" borderId="2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3" fillId="0" borderId="14" xfId="0" applyFont="1" applyFill="1" applyBorder="1"/>
    <xf numFmtId="0" fontId="2" fillId="0" borderId="15" xfId="0" applyFont="1" applyFill="1" applyBorder="1"/>
    <xf numFmtId="0" fontId="0" fillId="0" borderId="37" xfId="0" applyFill="1" applyBorder="1" applyAlignment="1">
      <alignment horizontal="right"/>
    </xf>
    <xf numFmtId="0" fontId="73" fillId="0" borderId="38" xfId="0" applyFont="1" applyFill="1" applyBorder="1"/>
    <xf numFmtId="0" fontId="7" fillId="0" borderId="85" xfId="0" applyFont="1" applyFill="1" applyBorder="1"/>
    <xf numFmtId="0" fontId="7" fillId="0" borderId="8" xfId="0" applyFont="1" applyFill="1" applyBorder="1" applyAlignment="1">
      <alignment horizontal="center"/>
    </xf>
    <xf numFmtId="0" fontId="2" fillId="0" borderId="89" xfId="0" applyFont="1" applyFill="1" applyBorder="1"/>
    <xf numFmtId="0" fontId="82" fillId="0" borderId="125" xfId="0" applyFon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49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4" fillId="0" borderId="38" xfId="0" applyFont="1" applyFill="1" applyBorder="1" applyAlignment="1">
      <alignment horizontal="left"/>
    </xf>
    <xf numFmtId="0" fontId="2" fillId="0" borderId="85" xfId="0" applyFont="1" applyFill="1" applyBorder="1"/>
    <xf numFmtId="0" fontId="22" fillId="0" borderId="4" xfId="0" applyFont="1" applyFill="1" applyBorder="1" applyAlignment="1">
      <alignment horizontal="center"/>
    </xf>
    <xf numFmtId="0" fontId="7" fillId="0" borderId="128" xfId="0" applyFont="1" applyFill="1" applyBorder="1" applyAlignment="1">
      <alignment horizontal="left"/>
    </xf>
    <xf numFmtId="0" fontId="79" fillId="0" borderId="129" xfId="0" applyFont="1" applyFill="1" applyBorder="1" applyAlignment="1">
      <alignment horizontal="left"/>
    </xf>
    <xf numFmtId="0" fontId="100" fillId="0" borderId="14" xfId="0" applyFont="1" applyFill="1" applyBorder="1"/>
    <xf numFmtId="0" fontId="56" fillId="0" borderId="15" xfId="0" applyFont="1" applyFill="1" applyBorder="1"/>
    <xf numFmtId="0" fontId="1" fillId="0" borderId="37" xfId="0" applyFont="1" applyFill="1" applyBorder="1"/>
    <xf numFmtId="0" fontId="0" fillId="0" borderId="30" xfId="0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06" fillId="0" borderId="126" xfId="0" applyNumberFormat="1" applyFont="1" applyFill="1" applyBorder="1"/>
    <xf numFmtId="165" fontId="106" fillId="0" borderId="126" xfId="0" applyNumberFormat="1" applyFont="1" applyFill="1" applyBorder="1"/>
    <xf numFmtId="0" fontId="104" fillId="0" borderId="27" xfId="0" applyFont="1" applyBorder="1"/>
    <xf numFmtId="165" fontId="0" fillId="0" borderId="111" xfId="0" applyNumberFormat="1" applyBorder="1"/>
    <xf numFmtId="0" fontId="0" fillId="0" borderId="103" xfId="0" applyBorder="1"/>
    <xf numFmtId="166" fontId="33" fillId="0" borderId="0" xfId="0" applyNumberFormat="1" applyFont="1" applyFill="1" applyBorder="1"/>
    <xf numFmtId="1" fontId="105" fillId="0" borderId="97" xfId="0" applyNumberFormat="1" applyFont="1" applyBorder="1"/>
    <xf numFmtId="2" fontId="104" fillId="0" borderId="97" xfId="0" applyNumberFormat="1" applyFont="1" applyBorder="1"/>
    <xf numFmtId="0" fontId="104" fillId="0" borderId="126" xfId="0" applyFont="1" applyFill="1" applyBorder="1"/>
    <xf numFmtId="0" fontId="78" fillId="0" borderId="124" xfId="0" applyFont="1" applyFill="1" applyBorder="1"/>
    <xf numFmtId="167" fontId="52" fillId="9" borderId="111" xfId="0" applyNumberFormat="1" applyFont="1" applyFill="1" applyBorder="1"/>
    <xf numFmtId="0" fontId="0" fillId="11" borderId="17" xfId="0" applyFill="1" applyBorder="1" applyAlignment="1">
      <alignment horizontal="center"/>
    </xf>
    <xf numFmtId="0" fontId="80" fillId="0" borderId="119" xfId="0" applyFont="1" applyFill="1" applyBorder="1" applyAlignment="1">
      <alignment horizontal="left"/>
    </xf>
    <xf numFmtId="0" fontId="78" fillId="0" borderId="12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81" fillId="0" borderId="119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77" fillId="0" borderId="11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79" fillId="0" borderId="122" xfId="0" applyFont="1" applyFill="1" applyBorder="1" applyAlignment="1">
      <alignment horizontal="left"/>
    </xf>
    <xf numFmtId="0" fontId="48" fillId="11" borderId="32" xfId="0" applyFont="1" applyFill="1" applyBorder="1"/>
    <xf numFmtId="0" fontId="103" fillId="11" borderId="2" xfId="0" applyFont="1" applyFill="1" applyBorder="1"/>
    <xf numFmtId="0" fontId="7" fillId="0" borderId="127" xfId="0" applyFont="1" applyBorder="1"/>
    <xf numFmtId="2" fontId="49" fillId="0" borderId="128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/>
    </xf>
    <xf numFmtId="0" fontId="108" fillId="0" borderId="0" xfId="0" applyFont="1" applyBorder="1"/>
    <xf numFmtId="0" fontId="0" fillId="11" borderId="111" xfId="0" applyFill="1" applyBorder="1"/>
    <xf numFmtId="0" fontId="49" fillId="11" borderId="111" xfId="0" applyFont="1" applyFill="1" applyBorder="1" applyAlignment="1">
      <alignment horizontal="center"/>
    </xf>
    <xf numFmtId="0" fontId="29" fillId="11" borderId="1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0" fillId="0" borderId="36" xfId="0" applyFill="1" applyBorder="1" applyAlignment="1">
      <alignment horizontal="right"/>
    </xf>
    <xf numFmtId="0" fontId="17" fillId="0" borderId="124" xfId="0" applyFont="1" applyFill="1" applyBorder="1" applyAlignment="1">
      <alignment horizontal="left"/>
    </xf>
    <xf numFmtId="2" fontId="76" fillId="0" borderId="90" xfId="0" applyNumberFormat="1" applyFont="1" applyBorder="1" applyAlignment="1">
      <alignment horizontal="center"/>
    </xf>
    <xf numFmtId="165" fontId="76" fillId="0" borderId="9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44" fillId="0" borderId="97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1" fontId="7" fillId="0" borderId="126" xfId="0" applyNumberFormat="1" applyFont="1" applyBorder="1" applyAlignment="1">
      <alignment horizontal="center"/>
    </xf>
    <xf numFmtId="2" fontId="7" fillId="0" borderId="126" xfId="0" applyNumberFormat="1" applyFont="1" applyBorder="1" applyAlignment="1">
      <alignment horizontal="center"/>
    </xf>
    <xf numFmtId="2" fontId="44" fillId="0" borderId="97" xfId="0" applyNumberFormat="1" applyFont="1" applyBorder="1" applyAlignment="1">
      <alignment horizontal="center"/>
    </xf>
    <xf numFmtId="165" fontId="7" fillId="0" borderId="116" xfId="0" applyNumberFormat="1" applyFont="1" applyBorder="1" applyAlignment="1">
      <alignment horizontal="center"/>
    </xf>
    <xf numFmtId="1" fontId="44" fillId="0" borderId="97" xfId="0" applyNumberFormat="1" applyFont="1" applyBorder="1" applyAlignment="1">
      <alignment horizontal="center"/>
    </xf>
    <xf numFmtId="1" fontId="7" fillId="0" borderId="124" xfId="0" applyNumberFormat="1" applyFont="1" applyBorder="1" applyAlignment="1">
      <alignment horizontal="center"/>
    </xf>
    <xf numFmtId="0" fontId="75" fillId="0" borderId="109" xfId="0" applyFont="1" applyBorder="1"/>
    <xf numFmtId="0" fontId="75" fillId="0" borderId="126" xfId="0" applyFont="1" applyBorder="1" applyAlignment="1">
      <alignment horizontal="center"/>
    </xf>
    <xf numFmtId="165" fontId="75" fillId="0" borderId="126" xfId="0" applyNumberFormat="1" applyFont="1" applyBorder="1" applyAlignment="1">
      <alignment horizontal="center"/>
    </xf>
    <xf numFmtId="1" fontId="44" fillId="0" borderId="124" xfId="0" applyNumberFormat="1" applyFont="1" applyBorder="1" applyAlignment="1">
      <alignment horizontal="center"/>
    </xf>
    <xf numFmtId="165" fontId="44" fillId="0" borderId="97" xfId="0" applyNumberFormat="1" applyFont="1" applyBorder="1" applyAlignment="1">
      <alignment horizontal="center"/>
    </xf>
    <xf numFmtId="0" fontId="44" fillId="0" borderId="124" xfId="0" applyFont="1" applyBorder="1" applyAlignment="1">
      <alignment horizontal="center"/>
    </xf>
    <xf numFmtId="166" fontId="44" fillId="0" borderId="124" xfId="0" applyNumberFormat="1" applyFont="1" applyBorder="1" applyAlignment="1">
      <alignment horizontal="center"/>
    </xf>
    <xf numFmtId="2" fontId="44" fillId="0" borderId="124" xfId="0" applyNumberFormat="1" applyFont="1" applyBorder="1" applyAlignment="1">
      <alignment horizontal="center"/>
    </xf>
    <xf numFmtId="2" fontId="75" fillId="0" borderId="126" xfId="0" applyNumberFormat="1" applyFont="1" applyBorder="1" applyAlignment="1">
      <alignment horizontal="center"/>
    </xf>
    <xf numFmtId="1" fontId="75" fillId="0" borderId="126" xfId="0" applyNumberFormat="1" applyFont="1" applyBorder="1" applyAlignment="1">
      <alignment horizontal="center"/>
    </xf>
    <xf numFmtId="165" fontId="44" fillId="0" borderId="124" xfId="0" applyNumberFormat="1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166" fontId="75" fillId="0" borderId="126" xfId="0" applyNumberFormat="1" applyFont="1" applyBorder="1" applyAlignment="1">
      <alignment horizontal="center"/>
    </xf>
    <xf numFmtId="166" fontId="44" fillId="0" borderId="97" xfId="0" applyNumberFormat="1" applyFont="1" applyBorder="1" applyAlignment="1">
      <alignment horizontal="center"/>
    </xf>
    <xf numFmtId="168" fontId="44" fillId="0" borderId="124" xfId="0" applyNumberFormat="1" applyFont="1" applyBorder="1" applyAlignment="1">
      <alignment horizontal="center"/>
    </xf>
    <xf numFmtId="167" fontId="44" fillId="0" borderId="124" xfId="0" applyNumberFormat="1" applyFont="1" applyBorder="1" applyAlignment="1">
      <alignment horizontal="center"/>
    </xf>
    <xf numFmtId="166" fontId="7" fillId="0" borderId="126" xfId="0" applyNumberFormat="1" applyFont="1" applyBorder="1" applyAlignment="1">
      <alignment horizontal="center"/>
    </xf>
    <xf numFmtId="2" fontId="76" fillId="0" borderId="116" xfId="0" applyNumberFormat="1" applyFont="1" applyBorder="1" applyAlignment="1">
      <alignment horizontal="center"/>
    </xf>
    <xf numFmtId="2" fontId="2" fillId="0" borderId="124" xfId="0" applyNumberFormat="1" applyFont="1" applyBorder="1" applyAlignment="1">
      <alignment horizontal="center"/>
    </xf>
    <xf numFmtId="2" fontId="7" fillId="0" borderId="124" xfId="0" applyNumberFormat="1" applyFont="1" applyBorder="1" applyAlignment="1">
      <alignment horizontal="center"/>
    </xf>
    <xf numFmtId="0" fontId="76" fillId="0" borderId="116" xfId="0" applyFont="1" applyBorder="1" applyAlignment="1">
      <alignment horizontal="center"/>
    </xf>
    <xf numFmtId="2" fontId="2" fillId="0" borderId="116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2" fontId="2" fillId="0" borderId="111" xfId="0" applyNumberFormat="1" applyFont="1" applyBorder="1" applyAlignment="1">
      <alignment horizontal="center"/>
    </xf>
    <xf numFmtId="1" fontId="2" fillId="0" borderId="111" xfId="0" applyNumberFormat="1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165" fontId="7" fillId="0" borderId="111" xfId="0" applyNumberFormat="1" applyFont="1" applyBorder="1" applyAlignment="1">
      <alignment horizontal="center"/>
    </xf>
    <xf numFmtId="1" fontId="7" fillId="0" borderId="11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6" fillId="0" borderId="0" xfId="0" applyFont="1" applyFill="1" applyBorder="1"/>
    <xf numFmtId="0" fontId="65" fillId="0" borderId="0" xfId="0" applyFont="1" applyFill="1" applyBorder="1"/>
    <xf numFmtId="9" fontId="0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5" fillId="0" borderId="0" xfId="0" applyNumberFormat="1" applyFont="1" applyFill="1" applyBorder="1"/>
    <xf numFmtId="166" fontId="65" fillId="0" borderId="0" xfId="0" applyNumberFormat="1" applyFont="1" applyFill="1" applyBorder="1"/>
    <xf numFmtId="167" fontId="65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left"/>
    </xf>
    <xf numFmtId="0" fontId="2" fillId="0" borderId="9" xfId="0" applyFont="1" applyBorder="1"/>
    <xf numFmtId="9" fontId="0" fillId="0" borderId="97" xfId="0" applyNumberFormat="1" applyBorder="1"/>
    <xf numFmtId="0" fontId="0" fillId="0" borderId="105" xfId="0" applyFont="1" applyBorder="1"/>
    <xf numFmtId="0" fontId="0" fillId="0" borderId="49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33" xfId="0" applyFont="1" applyBorder="1"/>
    <xf numFmtId="0" fontId="0" fillId="0" borderId="16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0" fontId="108" fillId="0" borderId="0" xfId="0" applyFont="1" applyFill="1" applyBorder="1"/>
    <xf numFmtId="0" fontId="59" fillId="0" borderId="0" xfId="0" applyFont="1" applyFill="1" applyBorder="1" applyAlignment="1">
      <alignment horizontal="left"/>
    </xf>
    <xf numFmtId="0" fontId="103" fillId="0" borderId="0" xfId="0" applyFont="1" applyFill="1" applyBorder="1"/>
    <xf numFmtId="0" fontId="104" fillId="0" borderId="0" xfId="0" applyFont="1" applyFill="1" applyBorder="1"/>
    <xf numFmtId="0" fontId="105" fillId="0" borderId="0" xfId="0" applyFont="1" applyFill="1" applyBorder="1"/>
    <xf numFmtId="2" fontId="104" fillId="0" borderId="0" xfId="0" applyNumberFormat="1" applyFont="1" applyFill="1" applyBorder="1"/>
    <xf numFmtId="0" fontId="106" fillId="0" borderId="0" xfId="0" applyFont="1" applyFill="1" applyBorder="1"/>
    <xf numFmtId="169" fontId="2" fillId="0" borderId="0" xfId="0" applyNumberFormat="1" applyFont="1" applyFill="1" applyBorder="1" applyAlignment="1">
      <alignment horizontal="left"/>
    </xf>
    <xf numFmtId="165" fontId="104" fillId="0" borderId="0" xfId="0" applyNumberFormat="1" applyFont="1" applyFill="1" applyBorder="1"/>
    <xf numFmtId="0" fontId="107" fillId="0" borderId="0" xfId="0" applyFont="1" applyFill="1" applyBorder="1"/>
    <xf numFmtId="2" fontId="82" fillId="0" borderId="0" xfId="0" applyNumberFormat="1" applyFont="1" applyFill="1" applyBorder="1" applyAlignment="1">
      <alignment horizontal="center"/>
    </xf>
    <xf numFmtId="167" fontId="49" fillId="0" borderId="0" xfId="0" applyNumberFormat="1" applyFont="1" applyFill="1" applyBorder="1" applyAlignment="1">
      <alignment horizontal="center"/>
    </xf>
    <xf numFmtId="2" fontId="106" fillId="0" borderId="0" xfId="0" applyNumberFormat="1" applyFont="1" applyFill="1" applyBorder="1"/>
    <xf numFmtId="166" fontId="104" fillId="0" borderId="0" xfId="0" applyNumberFormat="1" applyFont="1" applyFill="1" applyBorder="1"/>
    <xf numFmtId="2" fontId="107" fillId="0" borderId="0" xfId="0" applyNumberFormat="1" applyFont="1" applyFill="1" applyBorder="1"/>
    <xf numFmtId="166" fontId="52" fillId="0" borderId="0" xfId="0" applyNumberFormat="1" applyFont="1" applyFill="1" applyBorder="1"/>
    <xf numFmtId="166" fontId="82" fillId="0" borderId="0" xfId="0" applyNumberFormat="1" applyFont="1" applyFill="1" applyBorder="1" applyAlignment="1">
      <alignment horizontal="center"/>
    </xf>
    <xf numFmtId="166" fontId="108" fillId="0" borderId="0" xfId="0" applyNumberFormat="1" applyFont="1" applyFill="1" applyBorder="1"/>
    <xf numFmtId="167" fontId="0" fillId="0" borderId="0" xfId="0" applyNumberFormat="1" applyFill="1" applyBorder="1"/>
    <xf numFmtId="0" fontId="104" fillId="0" borderId="0" xfId="0" applyFont="1" applyFill="1" applyBorder="1" applyAlignment="1">
      <alignment horizontal="center"/>
    </xf>
    <xf numFmtId="167" fontId="49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center"/>
    </xf>
    <xf numFmtId="2" fontId="108" fillId="0" borderId="0" xfId="0" applyNumberFormat="1" applyFont="1" applyFill="1" applyBorder="1"/>
    <xf numFmtId="2" fontId="44" fillId="0" borderId="0" xfId="0" applyNumberFormat="1" applyFont="1" applyFill="1" applyBorder="1" applyAlignment="1">
      <alignment horizontal="left"/>
    </xf>
    <xf numFmtId="166" fontId="107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/>
    <xf numFmtId="166" fontId="52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/>
    <xf numFmtId="165" fontId="106" fillId="0" borderId="0" xfId="0" applyNumberFormat="1" applyFont="1" applyFill="1" applyBorder="1"/>
    <xf numFmtId="1" fontId="105" fillId="0" borderId="0" xfId="0" applyNumberFormat="1" applyFont="1" applyFill="1" applyBorder="1"/>
    <xf numFmtId="167" fontId="104" fillId="0" borderId="0" xfId="0" applyNumberFormat="1" applyFont="1" applyFill="1" applyBorder="1"/>
    <xf numFmtId="0" fontId="100" fillId="0" borderId="0" xfId="0" applyFont="1" applyFill="1" applyBorder="1"/>
    <xf numFmtId="169" fontId="52" fillId="0" borderId="0" xfId="0" applyNumberFormat="1" applyFont="1" applyFill="1" applyBorder="1"/>
    <xf numFmtId="167" fontId="52" fillId="0" borderId="0" xfId="0" applyNumberFormat="1" applyFont="1" applyFill="1" applyBorder="1"/>
    <xf numFmtId="0" fontId="101" fillId="0" borderId="0" xfId="0" applyFont="1" applyFill="1" applyBorder="1"/>
    <xf numFmtId="2" fontId="107" fillId="0" borderId="0" xfId="0" applyNumberFormat="1" applyFont="1" applyFill="1" applyBorder="1" applyAlignment="1">
      <alignment horizontal="center"/>
    </xf>
    <xf numFmtId="0" fontId="33" fillId="0" borderId="117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33" fillId="0" borderId="117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164" fontId="14" fillId="0" borderId="130" xfId="0" applyNumberFormat="1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8" xfId="0" applyBorder="1" applyAlignment="1">
      <alignment horizontal="right"/>
    </xf>
    <xf numFmtId="0" fontId="33" fillId="0" borderId="30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164" fontId="14" fillId="0" borderId="130" xfId="0" applyNumberFormat="1" applyFont="1" applyBorder="1" applyAlignment="1"/>
    <xf numFmtId="0" fontId="2" fillId="0" borderId="95" xfId="0" applyFont="1" applyBorder="1"/>
    <xf numFmtId="0" fontId="7" fillId="0" borderId="113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33" fillId="0" borderId="89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67" fillId="0" borderId="8" xfId="0" applyFont="1" applyBorder="1" applyAlignment="1">
      <alignment horizontal="center"/>
    </xf>
    <xf numFmtId="0" fontId="14" fillId="0" borderId="113" xfId="0" applyFont="1" applyFill="1" applyBorder="1" applyAlignment="1">
      <alignment horizontal="left"/>
    </xf>
    <xf numFmtId="164" fontId="14" fillId="0" borderId="130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67" fillId="0" borderId="1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14" fillId="0" borderId="13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55" fillId="0" borderId="118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164" fontId="14" fillId="0" borderId="130" xfId="0" applyNumberFormat="1" applyFont="1" applyFill="1" applyBorder="1" applyAlignment="1">
      <alignment horizontal="left"/>
    </xf>
    <xf numFmtId="0" fontId="2" fillId="0" borderId="118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33" fillId="0" borderId="13" xfId="0" applyFont="1" applyFill="1" applyBorder="1"/>
    <xf numFmtId="0" fontId="33" fillId="0" borderId="8" xfId="0" applyFont="1" applyFill="1" applyBorder="1" applyAlignment="1">
      <alignment horizontal="center"/>
    </xf>
    <xf numFmtId="0" fontId="73" fillId="0" borderId="96" xfId="0" applyFont="1" applyFill="1" applyBorder="1"/>
    <xf numFmtId="0" fontId="7" fillId="0" borderId="89" xfId="0" applyFont="1" applyFill="1" applyBorder="1"/>
    <xf numFmtId="0" fontId="14" fillId="0" borderId="29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17" fillId="0" borderId="96" xfId="0" applyFont="1" applyBorder="1" applyAlignment="1">
      <alignment horizontal="left"/>
    </xf>
    <xf numFmtId="164" fontId="14" fillId="0" borderId="130" xfId="0" applyNumberFormat="1" applyFont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164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2" fontId="11" fillId="0" borderId="0" xfId="0" applyNumberFormat="1" applyFont="1" applyFill="1" applyBorder="1"/>
    <xf numFmtId="0" fontId="3" fillId="0" borderId="0" xfId="0" applyFont="1" applyFill="1" applyBorder="1"/>
    <xf numFmtId="0" fontId="17" fillId="0" borderId="1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73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14" fillId="0" borderId="56" xfId="0" applyFont="1" applyFill="1" applyBorder="1" applyAlignment="1">
      <alignment horizontal="center"/>
    </xf>
    <xf numFmtId="2" fontId="18" fillId="0" borderId="53" xfId="0" applyNumberFormat="1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/>
    <xf numFmtId="165" fontId="31" fillId="0" borderId="0" xfId="0" applyNumberFormat="1" applyFont="1" applyFill="1" applyBorder="1"/>
    <xf numFmtId="2" fontId="31" fillId="0" borderId="0" xfId="0" applyNumberFormat="1" applyFont="1" applyFill="1" applyBorder="1"/>
    <xf numFmtId="165" fontId="30" fillId="0" borderId="0" xfId="0" applyNumberFormat="1" applyFont="1" applyFill="1" applyBorder="1"/>
    <xf numFmtId="0" fontId="98" fillId="0" borderId="0" xfId="0" applyFont="1" applyFill="1" applyBorder="1" applyAlignment="1">
      <alignment horizontal="center"/>
    </xf>
    <xf numFmtId="166" fontId="79" fillId="0" borderId="0" xfId="0" applyNumberFormat="1" applyFont="1" applyFill="1" applyBorder="1"/>
    <xf numFmtId="2" fontId="79" fillId="0" borderId="0" xfId="0" applyNumberFormat="1" applyFont="1" applyFill="1" applyBorder="1"/>
    <xf numFmtId="166" fontId="30" fillId="0" borderId="0" xfId="0" applyNumberFormat="1" applyFont="1" applyFill="1" applyBorder="1"/>
    <xf numFmtId="2" fontId="9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/>
    <xf numFmtId="0" fontId="2" fillId="0" borderId="79" xfId="0" applyFont="1" applyFill="1" applyBorder="1" applyAlignment="1">
      <alignment horizontal="center"/>
    </xf>
    <xf numFmtId="2" fontId="14" fillId="0" borderId="124" xfId="0" applyNumberFormat="1" applyFont="1" applyFill="1" applyBorder="1" applyAlignment="1">
      <alignment horizontal="center"/>
    </xf>
    <xf numFmtId="165" fontId="14" fillId="0" borderId="124" xfId="0" applyNumberFormat="1" applyFont="1" applyFill="1" applyBorder="1" applyAlignment="1">
      <alignment horizontal="center"/>
    </xf>
    <xf numFmtId="166" fontId="14" fillId="0" borderId="124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2" fontId="18" fillId="0" borderId="66" xfId="0" applyNumberFormat="1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2" fontId="14" fillId="0" borderId="125" xfId="0" applyNumberFormat="1" applyFont="1" applyFill="1" applyBorder="1" applyAlignment="1">
      <alignment horizontal="center"/>
    </xf>
    <xf numFmtId="166" fontId="14" fillId="0" borderId="125" xfId="0" applyNumberFormat="1" applyFont="1" applyFill="1" applyBorder="1" applyAlignment="1">
      <alignment horizontal="center"/>
    </xf>
    <xf numFmtId="1" fontId="14" fillId="0" borderId="125" xfId="0" applyNumberFormat="1" applyFont="1" applyFill="1" applyBorder="1" applyAlignment="1">
      <alignment horizontal="center"/>
    </xf>
    <xf numFmtId="166" fontId="96" fillId="0" borderId="124" xfId="0" applyNumberFormat="1" applyFont="1" applyFill="1" applyBorder="1" applyAlignment="1">
      <alignment horizontal="center"/>
    </xf>
    <xf numFmtId="165" fontId="96" fillId="0" borderId="125" xfId="0" applyNumberFormat="1" applyFont="1" applyFill="1" applyBorder="1" applyAlignment="1">
      <alignment horizontal="center"/>
    </xf>
    <xf numFmtId="165" fontId="96" fillId="0" borderId="124" xfId="0" applyNumberFormat="1" applyFont="1" applyFill="1" applyBorder="1" applyAlignment="1">
      <alignment horizontal="center"/>
    </xf>
    <xf numFmtId="2" fontId="96" fillId="0" borderId="125" xfId="0" applyNumberFormat="1" applyFont="1" applyFill="1" applyBorder="1" applyAlignment="1">
      <alignment horizontal="center"/>
    </xf>
    <xf numFmtId="166" fontId="96" fillId="0" borderId="119" xfId="0" applyNumberFormat="1" applyFont="1" applyFill="1" applyBorder="1" applyAlignment="1">
      <alignment horizontal="center"/>
    </xf>
    <xf numFmtId="166" fontId="17" fillId="0" borderId="126" xfId="0" applyNumberFormat="1" applyFont="1" applyFill="1" applyBorder="1" applyAlignment="1">
      <alignment horizontal="center"/>
    </xf>
    <xf numFmtId="0" fontId="17" fillId="0" borderId="67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2" fontId="18" fillId="0" borderId="81" xfId="0" applyNumberFormat="1" applyFont="1" applyFill="1" applyBorder="1" applyAlignment="1">
      <alignment horizontal="center"/>
    </xf>
    <xf numFmtId="0" fontId="14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0" borderId="126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165" fontId="38" fillId="2" borderId="8" xfId="0" applyNumberFormat="1" applyFont="1" applyFill="1" applyBorder="1" applyAlignment="1">
      <alignment horizontal="center"/>
    </xf>
    <xf numFmtId="0" fontId="39" fillId="0" borderId="117" xfId="0" applyFont="1" applyBorder="1" applyAlignment="1">
      <alignment horizontal="right"/>
    </xf>
    <xf numFmtId="166" fontId="94" fillId="7" borderId="117" xfId="0" applyNumberFormat="1" applyFont="1" applyFill="1" applyBorder="1" applyAlignment="1">
      <alignment horizontal="center"/>
    </xf>
    <xf numFmtId="166" fontId="99" fillId="4" borderId="118" xfId="0" applyNumberFormat="1" applyFont="1" applyFill="1" applyBorder="1" applyAlignment="1">
      <alignment horizontal="center"/>
    </xf>
    <xf numFmtId="0" fontId="38" fillId="0" borderId="26" xfId="0" applyFont="1" applyBorder="1" applyAlignment="1">
      <alignment horizontal="center"/>
    </xf>
    <xf numFmtId="1" fontId="38" fillId="2" borderId="28" xfId="0" applyNumberFormat="1" applyFont="1" applyFill="1" applyBorder="1" applyAlignment="1">
      <alignment horizontal="center"/>
    </xf>
    <xf numFmtId="0" fontId="39" fillId="0" borderId="124" xfId="0" applyFont="1" applyBorder="1" applyAlignment="1">
      <alignment horizontal="right"/>
    </xf>
    <xf numFmtId="0" fontId="39" fillId="0" borderId="126" xfId="0" applyFont="1" applyBorder="1" applyAlignment="1">
      <alignment horizontal="right"/>
    </xf>
    <xf numFmtId="2" fontId="41" fillId="3" borderId="124" xfId="0" applyNumberFormat="1" applyFont="1" applyFill="1" applyBorder="1" applyAlignment="1">
      <alignment horizontal="center"/>
    </xf>
    <xf numFmtId="1" fontId="41" fillId="3" borderId="124" xfId="0" applyNumberFormat="1" applyFont="1" applyFill="1" applyBorder="1" applyAlignment="1">
      <alignment horizontal="center"/>
    </xf>
    <xf numFmtId="166" fontId="41" fillId="3" borderId="124" xfId="0" applyNumberFormat="1" applyFont="1" applyFill="1" applyBorder="1" applyAlignment="1">
      <alignment horizontal="center"/>
    </xf>
    <xf numFmtId="2" fontId="41" fillId="3" borderId="126" xfId="0" applyNumberFormat="1" applyFont="1" applyFill="1" applyBorder="1" applyAlignment="1">
      <alignment horizontal="center"/>
    </xf>
    <xf numFmtId="1" fontId="36" fillId="0" borderId="124" xfId="0" applyNumberFormat="1" applyFont="1" applyBorder="1" applyAlignment="1">
      <alignment horizontal="center"/>
    </xf>
    <xf numFmtId="1" fontId="36" fillId="0" borderId="126" xfId="0" applyNumberFormat="1" applyFont="1" applyBorder="1" applyAlignment="1">
      <alignment horizontal="center"/>
    </xf>
    <xf numFmtId="2" fontId="38" fillId="4" borderId="112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2" fontId="7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5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2" fontId="14" fillId="0" borderId="124" xfId="0" applyNumberFormat="1" applyFont="1" applyBorder="1" applyAlignment="1">
      <alignment horizontal="left"/>
    </xf>
    <xf numFmtId="0" fontId="2" fillId="0" borderId="45" xfId="0" applyFont="1" applyFill="1" applyBorder="1"/>
    <xf numFmtId="0" fontId="47" fillId="0" borderId="116" xfId="0" applyFont="1" applyFill="1" applyBorder="1"/>
    <xf numFmtId="0" fontId="22" fillId="0" borderId="131" xfId="0" applyFont="1" applyFill="1" applyBorder="1" applyAlignment="1">
      <alignment horizontal="left"/>
    </xf>
    <xf numFmtId="0" fontId="33" fillId="0" borderId="113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49" fillId="0" borderId="4" xfId="0" applyFont="1" applyFill="1" applyBorder="1" applyAlignment="1">
      <alignment horizontal="center"/>
    </xf>
    <xf numFmtId="0" fontId="2" fillId="0" borderId="1" xfId="0" applyFont="1" applyFill="1" applyBorder="1"/>
    <xf numFmtId="0" fontId="22" fillId="0" borderId="30" xfId="0" applyFont="1" applyFill="1" applyBorder="1" applyAlignment="1">
      <alignment horizontal="left"/>
    </xf>
    <xf numFmtId="0" fontId="22" fillId="0" borderId="89" xfId="0" applyFont="1" applyFill="1" applyBorder="1" applyAlignment="1">
      <alignment horizontal="left"/>
    </xf>
    <xf numFmtId="0" fontId="2" fillId="0" borderId="2" xfId="0" applyFont="1" applyFill="1" applyBorder="1"/>
    <xf numFmtId="0" fontId="49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29" xfId="0" applyFont="1" applyFill="1" applyBorder="1"/>
    <xf numFmtId="0" fontId="56" fillId="0" borderId="113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0" fontId="33" fillId="0" borderId="131" xfId="0" applyFont="1" applyFill="1" applyBorder="1"/>
    <xf numFmtId="0" fontId="10" fillId="0" borderId="3" xfId="0" applyFont="1" applyFill="1" applyBorder="1"/>
    <xf numFmtId="0" fontId="33" fillId="0" borderId="85" xfId="0" applyFont="1" applyFill="1" applyBorder="1" applyAlignment="1">
      <alignment horizontal="left"/>
    </xf>
    <xf numFmtId="0" fontId="49" fillId="0" borderId="6" xfId="0" applyFont="1" applyFill="1" applyBorder="1" applyAlignment="1">
      <alignment horizontal="center"/>
    </xf>
    <xf numFmtId="0" fontId="33" fillId="0" borderId="89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2" fillId="0" borderId="3" xfId="0" applyFont="1" applyFill="1" applyBorder="1"/>
    <xf numFmtId="0" fontId="17" fillId="0" borderId="0" xfId="0" applyFont="1" applyBorder="1"/>
    <xf numFmtId="0" fontId="33" fillId="0" borderId="0" xfId="0" applyFont="1" applyBorder="1" applyAlignment="1">
      <alignment horizontal="left"/>
    </xf>
    <xf numFmtId="0" fontId="32" fillId="0" borderId="0" xfId="0" applyFont="1" applyBorder="1"/>
    <xf numFmtId="0" fontId="17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122" xfId="0" applyFill="1" applyBorder="1"/>
    <xf numFmtId="0" fontId="1" fillId="0" borderId="42" xfId="0" applyFont="1" applyBorder="1"/>
    <xf numFmtId="0" fontId="1" fillId="0" borderId="35" xfId="0" applyFont="1" applyBorder="1" applyAlignment="1">
      <alignment horizontal="center"/>
    </xf>
    <xf numFmtId="0" fontId="0" fillId="0" borderId="50" xfId="0" applyFill="1" applyBorder="1"/>
    <xf numFmtId="0" fontId="1" fillId="0" borderId="45" xfId="0" applyFont="1" applyBorder="1" applyAlignment="1">
      <alignment horizontal="center"/>
    </xf>
    <xf numFmtId="0" fontId="0" fillId="0" borderId="45" xfId="0" applyBorder="1"/>
    <xf numFmtId="0" fontId="1" fillId="0" borderId="0" xfId="0" applyFont="1" applyBorder="1" applyAlignment="1">
      <alignment horizontal="left"/>
    </xf>
    <xf numFmtId="0" fontId="17" fillId="0" borderId="50" xfId="0" applyFont="1" applyFill="1" applyBorder="1"/>
    <xf numFmtId="0" fontId="14" fillId="0" borderId="50" xfId="0" applyFont="1" applyFill="1" applyBorder="1" applyAlignment="1">
      <alignment horizontal="left"/>
    </xf>
    <xf numFmtId="0" fontId="12" fillId="0" borderId="45" xfId="0" applyFont="1" applyBorder="1"/>
    <xf numFmtId="0" fontId="7" fillId="0" borderId="45" xfId="0" applyFont="1" applyBorder="1"/>
    <xf numFmtId="0" fontId="12" fillId="0" borderId="50" xfId="0" applyFont="1" applyFill="1" applyBorder="1"/>
    <xf numFmtId="166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45" xfId="0" applyFont="1" applyBorder="1"/>
    <xf numFmtId="0" fontId="69" fillId="0" borderId="0" xfId="0" applyFont="1" applyBorder="1"/>
    <xf numFmtId="0" fontId="5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45" xfId="0" applyFont="1" applyBorder="1"/>
    <xf numFmtId="1" fontId="2" fillId="0" borderId="0" xfId="0" applyNumberFormat="1" applyFont="1" applyBorder="1" applyAlignment="1">
      <alignment horizontal="left"/>
    </xf>
    <xf numFmtId="0" fontId="14" fillId="0" borderId="50" xfId="0" applyFont="1" applyFill="1" applyBorder="1"/>
    <xf numFmtId="49" fontId="14" fillId="0" borderId="50" xfId="0" applyNumberFormat="1" applyFont="1" applyFill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164" fontId="14" fillId="0" borderId="50" xfId="0" applyNumberFormat="1" applyFont="1" applyFill="1" applyBorder="1" applyAlignment="1">
      <alignment horizontal="center"/>
    </xf>
    <xf numFmtId="0" fontId="14" fillId="0" borderId="45" xfId="0" applyFont="1" applyBorder="1" applyAlignment="1">
      <alignment horizontal="center"/>
    </xf>
    <xf numFmtId="2" fontId="11" fillId="0" borderId="0" xfId="0" applyNumberFormat="1" applyFont="1" applyBorder="1"/>
    <xf numFmtId="0" fontId="17" fillId="0" borderId="45" xfId="0" applyFont="1" applyBorder="1" applyAlignment="1">
      <alignment horizontal="center"/>
    </xf>
    <xf numFmtId="0" fontId="70" fillId="0" borderId="0" xfId="0" applyFont="1" applyBorder="1"/>
    <xf numFmtId="0" fontId="3" fillId="0" borderId="0" xfId="0" applyFont="1" applyBorder="1"/>
    <xf numFmtId="0" fontId="57" fillId="0" borderId="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31" fillId="0" borderId="0" xfId="0" applyNumberFormat="1" applyFont="1" applyBorder="1"/>
    <xf numFmtId="165" fontId="31" fillId="0" borderId="0" xfId="0" applyNumberFormat="1" applyFont="1" applyBorder="1"/>
    <xf numFmtId="2" fontId="31" fillId="0" borderId="0" xfId="0" applyNumberFormat="1" applyFont="1" applyBorder="1"/>
    <xf numFmtId="0" fontId="26" fillId="0" borderId="50" xfId="0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165" fontId="30" fillId="0" borderId="0" xfId="0" applyNumberFormat="1" applyFont="1" applyBorder="1"/>
    <xf numFmtId="166" fontId="31" fillId="0" borderId="50" xfId="0" applyNumberFormat="1" applyFont="1" applyFill="1" applyBorder="1"/>
    <xf numFmtId="0" fontId="23" fillId="0" borderId="50" xfId="0" applyFont="1" applyFill="1" applyBorder="1"/>
    <xf numFmtId="0" fontId="14" fillId="0" borderId="50" xfId="0" applyFont="1" applyFill="1" applyBorder="1" applyAlignment="1"/>
    <xf numFmtId="49" fontId="14" fillId="0" borderId="103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90" xfId="0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0"/>
  <sheetViews>
    <sheetView tabSelected="1" topLeftCell="F1" zoomScaleNormal="100" workbookViewId="0">
      <selection activeCell="AI11" sqref="AI11:AK11"/>
    </sheetView>
  </sheetViews>
  <sheetFormatPr defaultRowHeight="15"/>
  <cols>
    <col min="1" max="1" width="1.5703125" customWidth="1"/>
    <col min="2" max="2" width="6.140625" customWidth="1"/>
    <col min="3" max="3" width="23.7109375" customWidth="1"/>
    <col min="4" max="4" width="6.5703125" style="1" customWidth="1"/>
    <col min="5" max="5" width="4.5703125" style="1" customWidth="1"/>
    <col min="6" max="6" width="4.85546875" style="1" customWidth="1"/>
    <col min="7" max="7" width="5.5703125" style="1" customWidth="1"/>
    <col min="8" max="8" width="6" style="1" customWidth="1"/>
    <col min="9" max="9" width="4.85546875" style="1" customWidth="1"/>
    <col min="10" max="10" width="4.42578125" style="1" customWidth="1"/>
    <col min="11" max="11" width="4.7109375" style="1" customWidth="1"/>
    <col min="12" max="12" width="4.85546875" style="1" customWidth="1"/>
    <col min="13" max="13" width="4.42578125" style="1" customWidth="1"/>
    <col min="14" max="14" width="4.5703125" style="1" customWidth="1"/>
    <col min="15" max="15" width="4.7109375" style="1" customWidth="1"/>
    <col min="16" max="16" width="4.42578125" style="1" customWidth="1"/>
    <col min="17" max="17" width="4.28515625" customWidth="1"/>
    <col min="18" max="18" width="1.5703125" customWidth="1"/>
    <col min="19" max="19" width="3.42578125" customWidth="1"/>
    <col min="20" max="20" width="3.85546875" customWidth="1"/>
    <col min="21" max="21" width="5.5703125" customWidth="1"/>
    <col min="22" max="22" width="5.85546875" customWidth="1"/>
    <col min="23" max="23" width="5.28515625" customWidth="1"/>
    <col min="24" max="24" width="6.42578125" bestFit="1" customWidth="1"/>
    <col min="25" max="25" width="5.28515625" customWidth="1"/>
    <col min="26" max="26" width="6.42578125" bestFit="1" customWidth="1"/>
    <col min="27" max="27" width="5" customWidth="1"/>
    <col min="28" max="29" width="4.28515625" customWidth="1"/>
    <col min="30" max="30" width="4.7109375" customWidth="1"/>
    <col min="31" max="31" width="5.42578125" customWidth="1"/>
    <col min="32" max="32" width="4.85546875" customWidth="1"/>
    <col min="33" max="33" width="5.85546875" customWidth="1"/>
    <col min="34" max="34" width="4" customWidth="1"/>
    <col min="35" max="35" width="5.28515625" customWidth="1"/>
    <col min="36" max="36" width="3.42578125" customWidth="1"/>
    <col min="37" max="37" width="3.5703125" customWidth="1"/>
    <col min="38" max="38" width="3.140625" customWidth="1"/>
    <col min="39" max="39" width="1.7109375" customWidth="1"/>
    <col min="40" max="40" width="1.2851562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C2" s="477" t="s">
        <v>487</v>
      </c>
      <c r="D2"/>
      <c r="E2"/>
      <c r="F2"/>
      <c r="I2"/>
      <c r="J2"/>
      <c r="K2"/>
      <c r="L2"/>
      <c r="M2"/>
      <c r="N2"/>
      <c r="O2"/>
      <c r="P2"/>
      <c r="S2" s="1768"/>
      <c r="T2" s="544"/>
      <c r="U2" s="544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544"/>
      <c r="AJ2" s="544"/>
      <c r="AK2" s="1769"/>
      <c r="AL2" s="1769"/>
      <c r="AM2" s="1770"/>
      <c r="AN2" s="9"/>
      <c r="AO2" s="2"/>
      <c r="AP2" s="2"/>
      <c r="AQ2" s="2"/>
      <c r="AR2" s="9"/>
      <c r="AS2" s="10"/>
      <c r="AT2" s="1"/>
    </row>
    <row r="3" spans="2:59" ht="12.75" customHeight="1">
      <c r="D3" s="23" t="s">
        <v>0</v>
      </c>
      <c r="E3"/>
      <c r="F3"/>
      <c r="G3" s="23"/>
      <c r="H3" s="23"/>
      <c r="I3" s="24"/>
      <c r="J3" s="24"/>
      <c r="K3" s="24"/>
      <c r="L3" s="24"/>
      <c r="M3"/>
      <c r="N3"/>
      <c r="O3"/>
      <c r="P3"/>
      <c r="S3" s="177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772"/>
      <c r="AN3" s="2"/>
      <c r="AO3" s="12"/>
      <c r="AP3" s="1"/>
      <c r="AR3" s="1"/>
      <c r="AS3" s="1"/>
      <c r="AT3" s="1"/>
    </row>
    <row r="4" spans="2:59">
      <c r="S4" s="1771"/>
      <c r="T4" s="11"/>
      <c r="U4" s="5" t="s">
        <v>230</v>
      </c>
      <c r="V4" s="5"/>
      <c r="W4" s="11"/>
      <c r="X4" s="11"/>
      <c r="Y4" s="11"/>
      <c r="Z4" s="5"/>
      <c r="AA4" s="5"/>
      <c r="AB4" s="11"/>
      <c r="AC4" s="11"/>
      <c r="AD4" s="11"/>
      <c r="AE4" s="11"/>
      <c r="AF4" s="3" t="s">
        <v>478</v>
      </c>
      <c r="AG4" s="3"/>
      <c r="AH4" s="18"/>
      <c r="AI4" s="11"/>
      <c r="AJ4" s="11"/>
      <c r="AK4" s="3"/>
      <c r="AL4" s="3"/>
      <c r="AM4" s="1772"/>
      <c r="AN4" s="3"/>
      <c r="AO4" s="12"/>
      <c r="AP4" s="1"/>
      <c r="AR4" s="1"/>
      <c r="AS4" s="1"/>
      <c r="AT4" s="1"/>
    </row>
    <row r="5" spans="2:59" ht="15.75">
      <c r="B5" s="27" t="s">
        <v>488</v>
      </c>
      <c r="C5" s="24"/>
      <c r="D5"/>
      <c r="E5"/>
      <c r="F5"/>
      <c r="G5"/>
      <c r="H5" s="28" t="s">
        <v>1</v>
      </c>
      <c r="I5"/>
      <c r="J5" s="2" t="s">
        <v>490</v>
      </c>
      <c r="K5" s="24"/>
      <c r="L5" s="24"/>
      <c r="M5" s="24"/>
      <c r="N5"/>
      <c r="O5"/>
      <c r="P5" s="32">
        <v>0.4</v>
      </c>
      <c r="Q5" s="49"/>
      <c r="S5" s="1771"/>
      <c r="T5" s="11"/>
      <c r="U5" s="5"/>
      <c r="V5" s="5"/>
      <c r="W5" s="11"/>
      <c r="X5" s="11"/>
      <c r="Y5" s="11"/>
      <c r="Z5" s="5"/>
      <c r="AA5" s="11"/>
      <c r="AB5" s="11"/>
      <c r="AC5" s="5"/>
      <c r="AD5" s="5" t="s">
        <v>599</v>
      </c>
      <c r="AE5" s="11"/>
      <c r="AF5" s="11"/>
      <c r="AG5" s="11"/>
      <c r="AH5" s="18"/>
      <c r="AI5" s="11"/>
      <c r="AJ5" s="11"/>
      <c r="AK5" s="11"/>
      <c r="AL5" s="3"/>
      <c r="AM5" s="1773"/>
      <c r="AN5" s="13"/>
      <c r="AO5" s="2"/>
      <c r="AP5" s="1"/>
      <c r="AQ5" s="1"/>
      <c r="AR5" s="1"/>
      <c r="AS5" s="1"/>
      <c r="AT5" s="1"/>
    </row>
    <row r="6" spans="2:59" ht="17.25" customHeight="1">
      <c r="D6" s="24"/>
      <c r="E6"/>
      <c r="F6"/>
      <c r="G6" s="31" t="s">
        <v>2</v>
      </c>
      <c r="H6" s="23"/>
      <c r="I6" s="24"/>
      <c r="J6" s="24"/>
      <c r="K6" s="24"/>
      <c r="L6" s="24"/>
      <c r="M6"/>
      <c r="N6" s="21"/>
      <c r="O6"/>
      <c r="P6" s="3"/>
      <c r="Q6" s="54"/>
      <c r="R6" s="11"/>
      <c r="S6" s="1771"/>
      <c r="T6" s="11"/>
      <c r="U6" s="5"/>
      <c r="V6" s="5"/>
      <c r="W6" s="11"/>
      <c r="X6" s="11"/>
      <c r="Y6" s="11"/>
      <c r="Z6" s="11"/>
      <c r="AA6" s="11"/>
      <c r="AB6" s="11"/>
      <c r="AC6" s="11"/>
      <c r="AD6" s="5"/>
      <c r="AE6" s="11"/>
      <c r="AF6" s="5"/>
      <c r="AG6" s="11"/>
      <c r="AH6" s="11"/>
      <c r="AI6" s="11"/>
      <c r="AJ6" s="11"/>
      <c r="AK6" s="5"/>
      <c r="AL6" s="11"/>
      <c r="AM6" s="1773"/>
      <c r="AN6" s="11"/>
      <c r="AO6" s="7"/>
      <c r="AP6" s="14"/>
      <c r="AQ6" s="14"/>
      <c r="AR6" s="14"/>
      <c r="AS6" s="14"/>
      <c r="AT6" s="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6.5" thickBot="1">
      <c r="B7" s="441" t="s">
        <v>33</v>
      </c>
      <c r="C7" s="442" t="s">
        <v>24</v>
      </c>
      <c r="D7" s="4"/>
      <c r="E7"/>
      <c r="F7"/>
      <c r="G7"/>
      <c r="H7"/>
      <c r="I7"/>
      <c r="J7"/>
      <c r="K7"/>
      <c r="L7"/>
      <c r="M7"/>
      <c r="N7"/>
      <c r="O7"/>
      <c r="P7"/>
      <c r="Q7" s="54"/>
      <c r="R7" s="11"/>
      <c r="S7" s="1771"/>
      <c r="T7" s="11"/>
      <c r="U7" s="5"/>
      <c r="V7" s="5"/>
      <c r="W7" s="11"/>
      <c r="X7" s="11"/>
      <c r="Y7" s="11"/>
      <c r="Z7" s="5"/>
      <c r="AA7" s="8"/>
      <c r="AB7" s="5"/>
      <c r="AC7" s="11"/>
      <c r="AD7" s="5"/>
      <c r="AE7" s="11"/>
      <c r="AF7" s="5"/>
      <c r="AG7" s="11"/>
      <c r="AH7" s="11"/>
      <c r="AI7" s="11"/>
      <c r="AJ7" s="11"/>
      <c r="AK7" s="16"/>
      <c r="AL7" s="11"/>
      <c r="AM7" s="1773"/>
      <c r="AN7" s="11"/>
      <c r="AO7" s="3"/>
      <c r="AP7" s="11"/>
      <c r="AQ7" s="5"/>
      <c r="AR7" s="2"/>
      <c r="AS7" s="10"/>
      <c r="AT7" s="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2:59">
      <c r="B8" s="33" t="s">
        <v>3</v>
      </c>
      <c r="C8" s="34" t="s">
        <v>4</v>
      </c>
      <c r="D8" s="35" t="s">
        <v>5</v>
      </c>
      <c r="E8" s="83" t="s">
        <v>6</v>
      </c>
      <c r="F8" s="36"/>
      <c r="G8" s="37" t="s">
        <v>7</v>
      </c>
      <c r="H8" s="116" t="s">
        <v>8</v>
      </c>
      <c r="I8" s="39" t="s">
        <v>9</v>
      </c>
      <c r="J8" s="40"/>
      <c r="K8" s="36"/>
      <c r="L8" s="36"/>
      <c r="M8" s="39" t="s">
        <v>10</v>
      </c>
      <c r="N8" s="36"/>
      <c r="O8" s="36"/>
      <c r="P8" s="36"/>
      <c r="Q8" s="42"/>
      <c r="R8" s="11"/>
      <c r="S8" s="1771"/>
      <c r="T8" s="11"/>
      <c r="U8" s="5"/>
      <c r="V8" s="5"/>
      <c r="W8" s="1774"/>
      <c r="X8" s="11"/>
      <c r="Y8" s="11"/>
      <c r="Z8" s="11"/>
      <c r="AA8" s="11"/>
      <c r="AB8" s="11"/>
      <c r="AC8" s="11"/>
      <c r="AD8" s="5"/>
      <c r="AE8" s="11"/>
      <c r="AF8" s="5"/>
      <c r="AG8" s="11"/>
      <c r="AH8" s="11"/>
      <c r="AI8" s="11"/>
      <c r="AJ8" s="11"/>
      <c r="AK8" s="18"/>
      <c r="AL8" s="11"/>
      <c r="AM8" s="1773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2:59" ht="15.75" thickBot="1">
      <c r="B9" s="43" t="s">
        <v>11</v>
      </c>
      <c r="C9" s="44"/>
      <c r="D9" s="45"/>
      <c r="E9" s="99" t="s">
        <v>12</v>
      </c>
      <c r="F9" s="47" t="s">
        <v>13</v>
      </c>
      <c r="G9" s="48" t="s">
        <v>14</v>
      </c>
      <c r="H9" s="48" t="s">
        <v>15</v>
      </c>
      <c r="I9" s="48" t="s">
        <v>16</v>
      </c>
      <c r="J9" s="309" t="s">
        <v>17</v>
      </c>
      <c r="K9" s="46" t="s">
        <v>18</v>
      </c>
      <c r="L9" s="310" t="s">
        <v>19</v>
      </c>
      <c r="M9" s="47" t="s">
        <v>20</v>
      </c>
      <c r="N9" s="47" t="s">
        <v>21</v>
      </c>
      <c r="O9" s="47" t="s">
        <v>22</v>
      </c>
      <c r="P9" s="47" t="s">
        <v>23</v>
      </c>
      <c r="Q9" s="311" t="s">
        <v>293</v>
      </c>
      <c r="R9" s="11"/>
      <c r="S9" s="1771"/>
      <c r="T9" s="11"/>
      <c r="U9" s="5"/>
      <c r="V9" s="5"/>
      <c r="W9" s="11"/>
      <c r="X9" s="11"/>
      <c r="Y9" s="11"/>
      <c r="Z9" s="11"/>
      <c r="AA9" s="3"/>
      <c r="AB9" s="3"/>
      <c r="AC9" s="3"/>
      <c r="AD9" s="14"/>
      <c r="AE9" s="11"/>
      <c r="AF9" s="14"/>
      <c r="AG9" s="11"/>
      <c r="AH9" s="11"/>
      <c r="AI9" s="11"/>
      <c r="AJ9" s="11"/>
      <c r="AK9" s="3"/>
      <c r="AL9" s="11"/>
      <c r="AM9" s="1773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2:59">
      <c r="B10" s="419"/>
      <c r="C10" s="439" t="s">
        <v>299</v>
      </c>
      <c r="D10" s="444"/>
      <c r="E10" s="92"/>
      <c r="F10" s="432"/>
      <c r="G10" s="432"/>
      <c r="H10" s="433"/>
      <c r="I10" s="432"/>
      <c r="J10" s="432"/>
      <c r="K10" s="432"/>
      <c r="L10" s="433"/>
      <c r="M10" s="432"/>
      <c r="N10" s="432"/>
      <c r="O10" s="432"/>
      <c r="P10" s="432"/>
      <c r="Q10" s="447"/>
      <c r="R10" s="11"/>
      <c r="S10" s="1771"/>
      <c r="T10" s="11"/>
      <c r="U10" s="5"/>
      <c r="V10" s="5"/>
      <c r="W10" s="5"/>
      <c r="X10" s="5"/>
      <c r="Y10" s="5"/>
      <c r="Z10" s="5"/>
      <c r="AA10" s="11"/>
      <c r="AB10" s="11"/>
      <c r="AC10" s="11"/>
      <c r="AD10" s="11"/>
      <c r="AE10" s="11"/>
      <c r="AF10" s="5"/>
      <c r="AG10" s="11"/>
      <c r="AH10" s="11"/>
      <c r="AI10" s="11"/>
      <c r="AJ10" s="11"/>
      <c r="AK10" s="3"/>
      <c r="AL10" s="11"/>
      <c r="AM10" s="1773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2:59">
      <c r="B11" s="436" t="s">
        <v>242</v>
      </c>
      <c r="C11" s="415" t="s">
        <v>261</v>
      </c>
      <c r="D11" s="437">
        <v>200</v>
      </c>
      <c r="E11" s="637">
        <v>2.2999999999999998</v>
      </c>
      <c r="F11" s="638">
        <v>4.048</v>
      </c>
      <c r="G11" s="638">
        <v>14.53</v>
      </c>
      <c r="H11" s="450">
        <f t="shared" ref="H11:H12" si="0">G11*4+F11*9+E11*4</f>
        <v>103.752</v>
      </c>
      <c r="I11" s="640">
        <v>0.06</v>
      </c>
      <c r="J11" s="640">
        <v>7.19</v>
      </c>
      <c r="K11" s="640">
        <v>0</v>
      </c>
      <c r="L11" s="640">
        <v>0.25</v>
      </c>
      <c r="M11" s="638">
        <v>56.8</v>
      </c>
      <c r="N11" s="641">
        <v>63.6</v>
      </c>
      <c r="O11" s="638">
        <v>18.8</v>
      </c>
      <c r="P11" s="642">
        <v>0.48</v>
      </c>
      <c r="Q11" s="643">
        <v>7.8E-2</v>
      </c>
      <c r="R11" s="11"/>
      <c r="S11" s="1775"/>
      <c r="T11" s="17"/>
      <c r="U11" s="17"/>
      <c r="V11" s="17"/>
      <c r="W11" s="1125"/>
      <c r="X11" s="1125"/>
      <c r="Y11" s="17"/>
      <c r="Z11" s="5"/>
      <c r="AA11" s="11"/>
      <c r="AB11" s="11"/>
      <c r="AC11" s="11"/>
      <c r="AD11" s="11"/>
      <c r="AE11" s="17"/>
      <c r="AF11" s="17"/>
      <c r="AG11" s="17"/>
      <c r="AH11" s="1125"/>
      <c r="AI11" s="11"/>
      <c r="AJ11" s="20"/>
      <c r="AK11" s="5"/>
      <c r="AL11" s="11"/>
      <c r="AM11" s="1773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2:59">
      <c r="B12" s="746" t="s">
        <v>491</v>
      </c>
      <c r="C12" s="848" t="s">
        <v>492</v>
      </c>
      <c r="D12" s="916" t="s">
        <v>494</v>
      </c>
      <c r="E12" s="1129">
        <v>3.6379999999999999</v>
      </c>
      <c r="F12" s="1130">
        <v>3.8570000000000002</v>
      </c>
      <c r="G12" s="1131">
        <v>18.305</v>
      </c>
      <c r="H12" s="1132">
        <f t="shared" si="0"/>
        <v>122.48499999999999</v>
      </c>
      <c r="I12" s="1131">
        <v>3.7999999999999999E-2</v>
      </c>
      <c r="J12" s="1133">
        <v>0</v>
      </c>
      <c r="K12" s="1134">
        <v>19.05</v>
      </c>
      <c r="L12" s="1130">
        <v>0.54300000000000004</v>
      </c>
      <c r="M12" s="1131">
        <v>8.1</v>
      </c>
      <c r="N12" s="1135">
        <v>25.05</v>
      </c>
      <c r="O12" s="1131">
        <v>5.4290000000000003</v>
      </c>
      <c r="P12" s="1136">
        <v>0.54300000000000004</v>
      </c>
      <c r="Q12" s="1137">
        <v>0</v>
      </c>
      <c r="R12" s="11"/>
      <c r="S12" s="1776"/>
      <c r="T12" s="11"/>
      <c r="U12" s="11"/>
      <c r="V12" s="11"/>
      <c r="W12" s="11"/>
      <c r="X12" s="11"/>
      <c r="Y12" s="11"/>
      <c r="Z12" s="11"/>
      <c r="AA12" s="11"/>
      <c r="AB12" s="11"/>
      <c r="AC12" s="3"/>
      <c r="AD12" s="3"/>
      <c r="AE12" s="11"/>
      <c r="AF12" s="11"/>
      <c r="AG12" s="11"/>
      <c r="AH12" s="11"/>
      <c r="AI12" s="11"/>
      <c r="AJ12" s="11"/>
      <c r="AK12" s="11"/>
      <c r="AL12" s="11"/>
      <c r="AM12" s="1773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2:59">
      <c r="B13" s="923" t="s">
        <v>472</v>
      </c>
      <c r="C13" s="1138" t="s">
        <v>493</v>
      </c>
      <c r="D13" s="1139"/>
      <c r="E13" s="1140">
        <v>1.4390000000000001</v>
      </c>
      <c r="F13" s="1141">
        <v>1.2290000000000001</v>
      </c>
      <c r="G13" s="1142">
        <v>2.7389999999999999</v>
      </c>
      <c r="H13" s="1143">
        <f>G13*4+F13*9+E13*4</f>
        <v>27.773</v>
      </c>
      <c r="I13" s="1144">
        <v>2.9000000000000001E-2</v>
      </c>
      <c r="J13" s="1145">
        <v>4.8390000000000004</v>
      </c>
      <c r="K13" s="1146">
        <v>6.452</v>
      </c>
      <c r="L13" s="1145">
        <v>0.113</v>
      </c>
      <c r="M13" s="1146">
        <v>11.252000000000001</v>
      </c>
      <c r="N13" s="1145">
        <v>30.42</v>
      </c>
      <c r="O13" s="1146">
        <v>10.029</v>
      </c>
      <c r="P13" s="1145">
        <v>0.34499999999999997</v>
      </c>
      <c r="Q13" s="1147">
        <v>0</v>
      </c>
      <c r="R13" s="11"/>
      <c r="S13" s="1776"/>
      <c r="T13" s="11"/>
      <c r="U13" s="11"/>
      <c r="V13" s="11"/>
      <c r="W13" s="11"/>
      <c r="X13" s="11"/>
      <c r="Y13" s="11"/>
      <c r="Z13" s="3"/>
      <c r="AA13" s="11"/>
      <c r="AB13" s="20"/>
      <c r="AC13" s="3"/>
      <c r="AD13" s="3"/>
      <c r="AE13" s="14"/>
      <c r="AF13" s="10"/>
      <c r="AG13" s="11"/>
      <c r="AH13" s="11"/>
      <c r="AI13" s="11"/>
      <c r="AJ13" s="11"/>
      <c r="AK13" s="20"/>
      <c r="AL13" s="11"/>
      <c r="AM13" s="1773"/>
      <c r="AN13" s="29"/>
      <c r="AO13" s="25"/>
      <c r="AP13" s="30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2:59" ht="12.75" customHeight="1">
      <c r="B14" s="1114" t="s">
        <v>385</v>
      </c>
      <c r="C14" s="771" t="s">
        <v>386</v>
      </c>
      <c r="D14" s="1139" t="s">
        <v>393</v>
      </c>
      <c r="E14" s="1148">
        <v>10.3</v>
      </c>
      <c r="F14" s="1141">
        <v>15.9</v>
      </c>
      <c r="G14" s="1141">
        <v>10.7</v>
      </c>
      <c r="H14" s="1143">
        <f t="shared" ref="H14:H15" si="1">G14*4+F14*9+E14*4</f>
        <v>227.09999999999997</v>
      </c>
      <c r="I14" s="1149">
        <v>0.3</v>
      </c>
      <c r="J14" s="1149">
        <v>9.34</v>
      </c>
      <c r="K14" s="1149">
        <v>1315.7</v>
      </c>
      <c r="L14" s="1149">
        <v>2.98</v>
      </c>
      <c r="M14" s="1150">
        <v>27.53</v>
      </c>
      <c r="N14" s="1151">
        <v>205.87</v>
      </c>
      <c r="O14" s="1150">
        <v>6.82</v>
      </c>
      <c r="P14" s="1150">
        <v>0.878</v>
      </c>
      <c r="Q14" s="1152">
        <v>4.3639999999999998E-2</v>
      </c>
      <c r="R14" s="11"/>
      <c r="S14" s="1776"/>
      <c r="T14" s="11"/>
      <c r="U14" s="11"/>
      <c r="V14" s="11"/>
      <c r="W14" s="11"/>
      <c r="X14" s="11"/>
      <c r="Y14" s="30"/>
      <c r="Z14" s="30"/>
      <c r="AA14" s="30"/>
      <c r="AB14" s="30"/>
      <c r="AC14" s="11"/>
      <c r="AD14" s="11"/>
      <c r="AE14" s="11"/>
      <c r="AF14" s="19"/>
      <c r="AG14" s="20"/>
      <c r="AH14" s="19"/>
      <c r="AI14" s="19"/>
      <c r="AJ14" s="11"/>
      <c r="AK14" s="20"/>
      <c r="AL14" s="11"/>
      <c r="AM14" s="1777"/>
      <c r="AN14" s="19"/>
      <c r="AO14" s="19"/>
      <c r="AP14" s="30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2:59" ht="15" customHeight="1">
      <c r="B15" s="445" t="s">
        <v>25</v>
      </c>
      <c r="C15" s="391" t="s">
        <v>294</v>
      </c>
      <c r="D15" s="498">
        <v>200</v>
      </c>
      <c r="E15" s="448">
        <v>1</v>
      </c>
      <c r="F15" s="449">
        <v>0</v>
      </c>
      <c r="G15" s="449">
        <v>20.92</v>
      </c>
      <c r="H15" s="450">
        <f t="shared" si="1"/>
        <v>87.68</v>
      </c>
      <c r="I15" s="451">
        <v>2.1999999999999999E-2</v>
      </c>
      <c r="J15" s="456">
        <v>4</v>
      </c>
      <c r="K15" s="456">
        <v>0</v>
      </c>
      <c r="L15" s="456">
        <v>5.0799999999999998E-2</v>
      </c>
      <c r="M15" s="499">
        <v>14</v>
      </c>
      <c r="N15" s="456">
        <v>14</v>
      </c>
      <c r="O15" s="456">
        <v>8</v>
      </c>
      <c r="P15" s="661">
        <v>0.875</v>
      </c>
      <c r="Q15" s="455">
        <v>0</v>
      </c>
      <c r="R15" s="49"/>
      <c r="S15" s="1771"/>
      <c r="T15" s="7"/>
      <c r="U15" s="14"/>
      <c r="V15" s="11"/>
      <c r="W15" s="11"/>
      <c r="X15" s="11"/>
      <c r="Y15" s="11"/>
      <c r="Z15" s="11"/>
      <c r="AA15" s="11"/>
      <c r="AB15" s="20"/>
      <c r="AC15" s="11"/>
      <c r="AD15" s="5"/>
      <c r="AE15" s="5"/>
      <c r="AF15" s="30"/>
      <c r="AG15" s="30"/>
      <c r="AH15" s="30"/>
      <c r="AI15" s="30"/>
      <c r="AJ15" s="11"/>
      <c r="AK15" s="20"/>
      <c r="AL15" s="11"/>
      <c r="AM15" s="1778"/>
      <c r="AN15" s="19"/>
      <c r="AO15" s="19"/>
      <c r="AP15" s="30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2:59" ht="15" customHeight="1">
      <c r="B16" s="445" t="s">
        <v>26</v>
      </c>
      <c r="C16" s="434" t="s">
        <v>27</v>
      </c>
      <c r="D16" s="435">
        <v>30</v>
      </c>
      <c r="E16" s="448">
        <v>1.53</v>
      </c>
      <c r="F16" s="449">
        <v>0.255</v>
      </c>
      <c r="G16" s="449">
        <v>15.276999999999999</v>
      </c>
      <c r="H16" s="450">
        <f>G16*4+F16*9+E16*4</f>
        <v>69.522999999999996</v>
      </c>
      <c r="I16" s="449">
        <v>0.03</v>
      </c>
      <c r="J16" s="449">
        <v>0</v>
      </c>
      <c r="K16" s="449">
        <v>0</v>
      </c>
      <c r="L16" s="449">
        <v>0.33</v>
      </c>
      <c r="M16" s="452">
        <v>12.9</v>
      </c>
      <c r="N16" s="449">
        <v>25.5</v>
      </c>
      <c r="O16" s="449">
        <v>3.7080000000000002</v>
      </c>
      <c r="P16" s="454">
        <v>3.3000000000000002E-2</v>
      </c>
      <c r="Q16" s="455">
        <v>0</v>
      </c>
      <c r="R16" s="54"/>
      <c r="S16" s="1779"/>
      <c r="T16" s="7"/>
      <c r="U16" s="14"/>
      <c r="V16" s="3"/>
      <c r="W16" s="30"/>
      <c r="X16" s="4"/>
      <c r="Y16" s="4"/>
      <c r="Z16" s="10"/>
      <c r="AA16" s="11"/>
      <c r="AB16" s="14"/>
      <c r="AC16" s="11"/>
      <c r="AD16" s="5"/>
      <c r="AE16" s="5"/>
      <c r="AF16" s="1780"/>
      <c r="AG16" s="1781"/>
      <c r="AH16" s="1782"/>
      <c r="AI16" s="1781"/>
      <c r="AJ16" s="11"/>
      <c r="AK16" s="14"/>
      <c r="AL16" s="11"/>
      <c r="AM16" s="1778"/>
      <c r="AN16" s="19"/>
      <c r="AO16" s="19"/>
      <c r="AP16" s="30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2:60" ht="15.75" thickBot="1">
      <c r="B17" s="445" t="s">
        <v>26</v>
      </c>
      <c r="C17" s="434" t="s">
        <v>28</v>
      </c>
      <c r="D17" s="435">
        <v>30</v>
      </c>
      <c r="E17" s="467">
        <v>1.6950000000000001</v>
      </c>
      <c r="F17" s="468">
        <v>0.36</v>
      </c>
      <c r="G17" s="468">
        <v>13.555</v>
      </c>
      <c r="H17" s="469">
        <f>G17*4+F17*9+E17*4</f>
        <v>64.239999999999995</v>
      </c>
      <c r="I17" s="468">
        <v>1.7000000000000001E-2</v>
      </c>
      <c r="J17" s="468">
        <v>0</v>
      </c>
      <c r="K17" s="468">
        <v>0</v>
      </c>
      <c r="L17" s="468">
        <v>0.16500000000000001</v>
      </c>
      <c r="M17" s="468">
        <v>38.33</v>
      </c>
      <c r="N17" s="468">
        <v>35.630000000000003</v>
      </c>
      <c r="O17" s="468">
        <v>6.75</v>
      </c>
      <c r="P17" s="470">
        <v>4.8000000000000001E-2</v>
      </c>
      <c r="Q17" s="471">
        <v>0</v>
      </c>
      <c r="R17" s="54"/>
      <c r="S17" s="1771"/>
      <c r="T17" s="7"/>
      <c r="U17" s="54"/>
      <c r="V17" s="3"/>
      <c r="W17" s="3"/>
      <c r="X17" s="10"/>
      <c r="Y17" s="11"/>
      <c r="Z17" s="10"/>
      <c r="AA17" s="11"/>
      <c r="AB17" s="14"/>
      <c r="AC17" s="11"/>
      <c r="AD17" s="3"/>
      <c r="AE17" s="11"/>
      <c r="AF17" s="1783"/>
      <c r="AG17" s="10"/>
      <c r="AH17" s="1784"/>
      <c r="AI17" s="10"/>
      <c r="AJ17" s="11"/>
      <c r="AK17" s="14"/>
      <c r="AL17" s="11"/>
      <c r="AM17" s="1778"/>
      <c r="AN17" s="7"/>
      <c r="AO17" s="7"/>
      <c r="AP17" s="30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138"/>
      <c r="C18" s="400" t="s">
        <v>300</v>
      </c>
      <c r="D18" s="97"/>
      <c r="E18" s="92"/>
      <c r="F18" s="464"/>
      <c r="G18" s="464"/>
      <c r="H18" s="465"/>
      <c r="I18" s="464"/>
      <c r="J18" s="464"/>
      <c r="K18" s="464"/>
      <c r="L18" s="465"/>
      <c r="M18" s="464"/>
      <c r="N18" s="464"/>
      <c r="O18" s="464"/>
      <c r="P18" s="464"/>
      <c r="Q18" s="466"/>
      <c r="R18" s="54"/>
      <c r="S18" s="1775"/>
      <c r="T18" s="7"/>
      <c r="U18" s="14"/>
      <c r="V18" s="11"/>
      <c r="W18" s="5"/>
      <c r="X18" s="30"/>
      <c r="Y18" s="8" t="s">
        <v>479</v>
      </c>
      <c r="Z18" s="11"/>
      <c r="AA18" s="19"/>
      <c r="AB18" s="19"/>
      <c r="AC18" s="20"/>
      <c r="AD18" s="20"/>
      <c r="AE18" s="112"/>
      <c r="AF18" s="358"/>
      <c r="AG18" s="358"/>
      <c r="AH18" s="358"/>
      <c r="AI18" s="358"/>
      <c r="AJ18" s="11"/>
      <c r="AK18" s="14"/>
      <c r="AL18" s="11"/>
      <c r="AM18" s="1785"/>
      <c r="AN18" s="19"/>
      <c r="AO18" s="19"/>
      <c r="AP18" s="30"/>
      <c r="AQ18" s="11"/>
      <c r="AR18" s="15"/>
      <c r="AS18" s="7"/>
      <c r="AT18" s="7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2:60" ht="15.75" customHeight="1">
      <c r="B19" s="708" t="s">
        <v>237</v>
      </c>
      <c r="C19" s="709" t="s">
        <v>236</v>
      </c>
      <c r="D19" s="247">
        <v>200</v>
      </c>
      <c r="E19" s="303">
        <v>3.6</v>
      </c>
      <c r="F19" s="304">
        <v>2.67</v>
      </c>
      <c r="G19" s="304">
        <v>19.600000000000001</v>
      </c>
      <c r="H19" s="301">
        <f>G19*4+F19*9+E19*4</f>
        <v>116.83000000000001</v>
      </c>
      <c r="I19" s="304">
        <v>0.03</v>
      </c>
      <c r="J19" s="304">
        <v>0.8</v>
      </c>
      <c r="K19" s="304">
        <v>27.4</v>
      </c>
      <c r="L19" s="304">
        <v>0.51</v>
      </c>
      <c r="M19" s="347">
        <v>141</v>
      </c>
      <c r="N19" s="304">
        <v>132.80000000000001</v>
      </c>
      <c r="O19" s="304">
        <v>22.9</v>
      </c>
      <c r="P19" s="305">
        <v>0.3</v>
      </c>
      <c r="Q19" s="314">
        <v>0</v>
      </c>
      <c r="R19" s="29"/>
      <c r="S19" s="1776"/>
      <c r="T19" s="7"/>
      <c r="U19" s="14"/>
      <c r="V19" s="11"/>
      <c r="W19" s="54"/>
      <c r="X19" s="11"/>
      <c r="Y19" s="30"/>
      <c r="Z19" s="30"/>
      <c r="AA19" s="30"/>
      <c r="AB19" s="30"/>
      <c r="AC19" s="30"/>
      <c r="AD19" s="30"/>
      <c r="AE19" s="30"/>
      <c r="AF19" s="11"/>
      <c r="AG19" s="11"/>
      <c r="AH19" s="11"/>
      <c r="AI19" s="11"/>
      <c r="AJ19" s="11"/>
      <c r="AK19" s="14"/>
      <c r="AL19" s="11"/>
      <c r="AM19" s="1778"/>
      <c r="AN19" s="19"/>
      <c r="AO19" s="19"/>
      <c r="AP19" s="30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397" t="s">
        <v>298</v>
      </c>
      <c r="C20" s="446" t="s">
        <v>296</v>
      </c>
      <c r="D20" s="398">
        <v>55</v>
      </c>
      <c r="E20" s="448">
        <v>5.31</v>
      </c>
      <c r="F20" s="449">
        <v>7.4690000000000003</v>
      </c>
      <c r="G20" s="449">
        <v>16.312999999999999</v>
      </c>
      <c r="H20" s="450">
        <f>G20*4+F20*9+E20*4</f>
        <v>153.71300000000002</v>
      </c>
      <c r="I20" s="449">
        <v>4.3999999999999997E-2</v>
      </c>
      <c r="J20" s="449">
        <v>0.121</v>
      </c>
      <c r="K20" s="456">
        <v>59.95</v>
      </c>
      <c r="L20" s="449">
        <v>0.51700000000000002</v>
      </c>
      <c r="M20" s="452">
        <v>156.41999999999999</v>
      </c>
      <c r="N20" s="449">
        <v>120.45</v>
      </c>
      <c r="O20" s="449">
        <v>12.87</v>
      </c>
      <c r="P20" s="454">
        <v>0.52800000000000002</v>
      </c>
      <c r="Q20" s="455">
        <v>0</v>
      </c>
      <c r="R20" s="54"/>
      <c r="S20" s="1775"/>
      <c r="T20" s="77" t="s">
        <v>485</v>
      </c>
      <c r="U20" s="11"/>
      <c r="V20" s="14"/>
      <c r="W20" s="3"/>
      <c r="X20" s="4"/>
      <c r="Y20" s="4"/>
      <c r="Z20" s="10"/>
      <c r="AA20" s="11"/>
      <c r="AB20" s="15"/>
      <c r="AC20" s="11"/>
      <c r="AD20" s="11"/>
      <c r="AE20" s="5"/>
      <c r="AF20" s="147" t="s">
        <v>486</v>
      </c>
      <c r="AG20" s="1786"/>
      <c r="AH20" s="5"/>
      <c r="AI20" s="5"/>
      <c r="AJ20" s="11"/>
      <c r="AK20" s="14"/>
      <c r="AL20" s="11"/>
      <c r="AM20" s="1778"/>
      <c r="AN20" s="19"/>
      <c r="AO20" s="19"/>
      <c r="AP20" s="30"/>
      <c r="AQ20" s="11"/>
      <c r="AR20" s="15"/>
      <c r="AS20" s="7"/>
      <c r="AT20" s="7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2:60" ht="20.25" customHeight="1" thickBot="1">
      <c r="B21" s="306" t="s">
        <v>29</v>
      </c>
      <c r="C21" s="307" t="s">
        <v>268</v>
      </c>
      <c r="D21" s="537">
        <v>100</v>
      </c>
      <c r="E21" s="457">
        <v>0.4</v>
      </c>
      <c r="F21" s="458">
        <v>0.4</v>
      </c>
      <c r="G21" s="459">
        <v>9.8000000000000007</v>
      </c>
      <c r="H21" s="460">
        <f>G21*4+F21*9+E21*4</f>
        <v>44.400000000000006</v>
      </c>
      <c r="I21" s="459">
        <v>0.03</v>
      </c>
      <c r="J21" s="459">
        <v>10</v>
      </c>
      <c r="K21" s="459">
        <v>0</v>
      </c>
      <c r="L21" s="459">
        <v>1.1000000000000001</v>
      </c>
      <c r="M21" s="459">
        <v>16</v>
      </c>
      <c r="N21" s="459">
        <v>11</v>
      </c>
      <c r="O21" s="461">
        <v>9</v>
      </c>
      <c r="P21" s="462">
        <v>1.93</v>
      </c>
      <c r="Q21" s="463">
        <v>0</v>
      </c>
      <c r="R21" s="54"/>
      <c r="S21" s="1776"/>
      <c r="T21" s="1787"/>
      <c r="U21" s="7"/>
      <c r="V21" s="14"/>
      <c r="W21" s="11"/>
      <c r="X21" s="11"/>
      <c r="Y21" s="10"/>
      <c r="Z21" s="10"/>
      <c r="AA21" s="11"/>
      <c r="AB21" s="15"/>
      <c r="AC21" s="8"/>
      <c r="AD21" s="5"/>
      <c r="AE21" s="11"/>
      <c r="AF21" s="29"/>
      <c r="AG21" s="22"/>
      <c r="AH21" s="1788"/>
      <c r="AI21" s="5"/>
      <c r="AJ21" s="11"/>
      <c r="AK21" s="14"/>
      <c r="AL21" s="11"/>
      <c r="AM21" s="1778"/>
      <c r="AN21" s="57"/>
      <c r="AO21" s="19"/>
      <c r="AP21" s="30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 thickBot="1">
      <c r="B22" s="60"/>
      <c r="C22" s="61" t="s">
        <v>378</v>
      </c>
      <c r="D22" s="62"/>
      <c r="E22" s="298">
        <f t="shared" ref="E22:Q22" si="2">SUM(E11:E21)</f>
        <v>31.212</v>
      </c>
      <c r="F22" s="724">
        <f t="shared" si="2"/>
        <v>36.187999999999995</v>
      </c>
      <c r="G22" s="724">
        <f t="shared" si="2"/>
        <v>141.739</v>
      </c>
      <c r="H22" s="724">
        <f t="shared" si="2"/>
        <v>1017.496</v>
      </c>
      <c r="I22" s="724">
        <f t="shared" si="2"/>
        <v>0.60000000000000009</v>
      </c>
      <c r="J22" s="724">
        <f t="shared" si="2"/>
        <v>36.29</v>
      </c>
      <c r="K22" s="725">
        <f t="shared" si="2"/>
        <v>1428.5520000000001</v>
      </c>
      <c r="L22" s="724">
        <f t="shared" si="2"/>
        <v>6.5587999999999997</v>
      </c>
      <c r="M22" s="725">
        <f t="shared" si="2"/>
        <v>482.33199999999999</v>
      </c>
      <c r="N22" s="725">
        <f t="shared" si="2"/>
        <v>664.32</v>
      </c>
      <c r="O22" s="724">
        <f t="shared" si="2"/>
        <v>104.306</v>
      </c>
      <c r="P22" s="724">
        <f t="shared" si="2"/>
        <v>5.9599999999999991</v>
      </c>
      <c r="Q22" s="726">
        <f t="shared" si="2"/>
        <v>0.12164</v>
      </c>
      <c r="S22" s="1776"/>
      <c r="T22" s="73"/>
      <c r="U22" s="25" t="s">
        <v>480</v>
      </c>
      <c r="V22" s="5"/>
      <c r="W22" s="11"/>
      <c r="X22" s="5"/>
      <c r="Y22" s="10"/>
      <c r="Z22" s="3"/>
      <c r="AA22" s="11"/>
      <c r="AB22" s="15"/>
      <c r="AC22" s="11"/>
      <c r="AD22" s="11"/>
      <c r="AE22" s="11"/>
      <c r="AF22" s="1761"/>
      <c r="AG22" s="7"/>
      <c r="AH22" s="74"/>
      <c r="AI22" s="5"/>
      <c r="AJ22" s="11"/>
      <c r="AK22" s="14"/>
      <c r="AL22" s="11"/>
      <c r="AM22" s="1789"/>
      <c r="AN22" s="19"/>
      <c r="AO22" s="19"/>
      <c r="AP22" s="30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 thickBot="1">
      <c r="B23" s="64"/>
      <c r="C23" s="65" t="s">
        <v>30</v>
      </c>
      <c r="D23" s="66"/>
      <c r="E23" s="727">
        <v>30.8</v>
      </c>
      <c r="F23" s="728">
        <v>31.6</v>
      </c>
      <c r="G23" s="729">
        <v>134</v>
      </c>
      <c r="H23" s="729">
        <v>940</v>
      </c>
      <c r="I23" s="730">
        <v>0.48</v>
      </c>
      <c r="J23" s="729">
        <v>24</v>
      </c>
      <c r="K23" s="729">
        <v>280</v>
      </c>
      <c r="L23" s="731">
        <v>4</v>
      </c>
      <c r="M23" s="732">
        <v>440</v>
      </c>
      <c r="N23" s="729">
        <v>440</v>
      </c>
      <c r="O23" s="729">
        <v>100</v>
      </c>
      <c r="P23" s="731">
        <v>4.8</v>
      </c>
      <c r="Q23" s="733">
        <v>0.04</v>
      </c>
      <c r="S23" s="1776"/>
      <c r="T23" s="89"/>
      <c r="U23" s="74"/>
      <c r="V23" s="74"/>
      <c r="W23" s="15"/>
      <c r="X23" s="15"/>
      <c r="Y23" s="15"/>
      <c r="Z23" s="54"/>
      <c r="AA23" s="7"/>
      <c r="AB23" s="15"/>
      <c r="AC23" s="11"/>
      <c r="AD23" s="11"/>
      <c r="AE23" s="5"/>
      <c r="AF23" s="54"/>
      <c r="AG23" s="7"/>
      <c r="AH23" s="54"/>
      <c r="AI23" s="5"/>
      <c r="AJ23" s="11"/>
      <c r="AK23" s="20"/>
      <c r="AL23" s="11"/>
      <c r="AM23" s="1778"/>
      <c r="AN23" s="19"/>
      <c r="AO23" s="19"/>
      <c r="AP23" s="30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2:60" ht="13.5" customHeight="1">
      <c r="S24" s="1771"/>
      <c r="T24" s="11"/>
      <c r="U24" s="74"/>
      <c r="V24" s="11"/>
      <c r="W24" s="11"/>
      <c r="X24" s="11"/>
      <c r="Y24" s="11"/>
      <c r="Z24" s="58"/>
      <c r="AA24" s="7"/>
      <c r="AB24" s="15"/>
      <c r="AC24" s="11"/>
      <c r="AD24" s="11"/>
      <c r="AE24" s="11"/>
      <c r="AF24" s="11"/>
      <c r="AG24" s="11"/>
      <c r="AH24" s="11"/>
      <c r="AI24" s="1790"/>
      <c r="AJ24" s="11"/>
      <c r="AK24" s="20"/>
      <c r="AL24" s="11"/>
      <c r="AM24" s="1789"/>
      <c r="AN24" s="19"/>
      <c r="AO24" s="19"/>
      <c r="AP24" s="30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 thickBot="1">
      <c r="B25" s="441" t="s">
        <v>33</v>
      </c>
      <c r="C25" s="472" t="s">
        <v>31</v>
      </c>
      <c r="S25" s="1791"/>
      <c r="T25" s="54"/>
      <c r="U25" s="7"/>
      <c r="V25" s="5"/>
      <c r="W25" s="147" t="s">
        <v>481</v>
      </c>
      <c r="X25" s="11"/>
      <c r="Y25" s="5"/>
      <c r="Z25" s="11"/>
      <c r="AA25" s="11"/>
      <c r="AB25" s="8" t="s">
        <v>482</v>
      </c>
      <c r="AC25" s="72"/>
      <c r="AD25" s="72"/>
      <c r="AE25" s="72"/>
      <c r="AF25" s="5"/>
      <c r="AG25" s="7"/>
      <c r="AH25" s="14"/>
      <c r="AI25" s="14"/>
      <c r="AJ25" s="11"/>
      <c r="AK25" s="14"/>
      <c r="AL25" s="11"/>
      <c r="AM25" s="1778"/>
      <c r="AN25" s="19"/>
      <c r="AO25" s="19"/>
      <c r="AP25" s="30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1"/>
      <c r="BD25" s="11"/>
      <c r="BE25" s="11"/>
      <c r="BF25" s="11"/>
      <c r="BG25" s="11"/>
    </row>
    <row r="26" spans="2:60" ht="13.5" customHeight="1">
      <c r="B26" s="33" t="s">
        <v>3</v>
      </c>
      <c r="C26" s="34" t="s">
        <v>4</v>
      </c>
      <c r="D26" s="35" t="s">
        <v>5</v>
      </c>
      <c r="E26" s="83" t="s">
        <v>6</v>
      </c>
      <c r="F26" s="36"/>
      <c r="G26" s="37" t="s">
        <v>7</v>
      </c>
      <c r="H26" s="116" t="s">
        <v>8</v>
      </c>
      <c r="I26" s="39" t="s">
        <v>9</v>
      </c>
      <c r="J26" s="40"/>
      <c r="K26" s="36"/>
      <c r="L26" s="36"/>
      <c r="M26" s="39" t="s">
        <v>10</v>
      </c>
      <c r="N26" s="36"/>
      <c r="O26" s="36"/>
      <c r="P26" s="36"/>
      <c r="Q26" s="42"/>
      <c r="S26" s="1792"/>
      <c r="T26" s="58"/>
      <c r="U26" s="7"/>
      <c r="V26" s="14"/>
      <c r="W26" s="11"/>
      <c r="X26" s="11"/>
      <c r="Y26" s="11"/>
      <c r="Z26" s="11"/>
      <c r="AA26" s="11"/>
      <c r="AB26" s="11"/>
      <c r="AC26" s="72"/>
      <c r="AD26" s="72"/>
      <c r="AE26" s="1793"/>
      <c r="AF26" s="54"/>
      <c r="AG26" s="7"/>
      <c r="AH26" s="14"/>
      <c r="AI26" s="15"/>
      <c r="AJ26" s="11"/>
      <c r="AK26" s="14"/>
      <c r="AL26" s="11"/>
      <c r="AM26" s="1778"/>
      <c r="AN26" s="19"/>
      <c r="AO26" s="19"/>
      <c r="AP26" s="30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60" ht="15.75" customHeight="1" thickBot="1">
      <c r="B27" s="43" t="s">
        <v>11</v>
      </c>
      <c r="C27" s="44"/>
      <c r="D27" s="45"/>
      <c r="E27" s="99" t="s">
        <v>12</v>
      </c>
      <c r="F27" s="47" t="s">
        <v>13</v>
      </c>
      <c r="G27" s="48" t="s">
        <v>14</v>
      </c>
      <c r="H27" s="48" t="s">
        <v>15</v>
      </c>
      <c r="I27" s="48" t="s">
        <v>16</v>
      </c>
      <c r="J27" s="309" t="s">
        <v>17</v>
      </c>
      <c r="K27" s="46" t="s">
        <v>18</v>
      </c>
      <c r="L27" s="310" t="s">
        <v>19</v>
      </c>
      <c r="M27" s="47" t="s">
        <v>20</v>
      </c>
      <c r="N27" s="47" t="s">
        <v>21</v>
      </c>
      <c r="O27" s="47" t="s">
        <v>22</v>
      </c>
      <c r="P27" s="47" t="s">
        <v>23</v>
      </c>
      <c r="Q27" s="311" t="s">
        <v>293</v>
      </c>
      <c r="R27" s="232"/>
      <c r="S27" s="1794"/>
      <c r="T27" s="11"/>
      <c r="U27" s="69"/>
      <c r="V27" s="11"/>
      <c r="W27" s="11"/>
      <c r="X27" s="11"/>
      <c r="Y27" s="11"/>
      <c r="Z27" s="11"/>
      <c r="AA27" s="11"/>
      <c r="AB27" s="14"/>
      <c r="AC27" s="72"/>
      <c r="AD27" s="72"/>
      <c r="AE27" s="72"/>
      <c r="AF27" s="54"/>
      <c r="AG27" s="7"/>
      <c r="AH27" s="14"/>
      <c r="AI27" s="14"/>
      <c r="AJ27" s="11"/>
      <c r="AK27" s="72"/>
      <c r="AL27" s="231"/>
      <c r="AM27" s="1795"/>
      <c r="AN27" s="14"/>
      <c r="AO27" s="14"/>
      <c r="AP27" s="30"/>
      <c r="AQ27" s="20"/>
      <c r="AR27" s="20"/>
      <c r="AS27" s="15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2:60" ht="17.25" customHeight="1">
      <c r="B28" s="100"/>
      <c r="C28" s="401" t="s">
        <v>299</v>
      </c>
      <c r="D28" s="273"/>
      <c r="E28" s="92"/>
      <c r="F28" s="433"/>
      <c r="G28" s="475"/>
      <c r="H28" s="433"/>
      <c r="I28" s="432"/>
      <c r="J28" s="432"/>
      <c r="K28" s="432"/>
      <c r="L28" s="433"/>
      <c r="M28" s="432"/>
      <c r="N28" s="432"/>
      <c r="O28" s="432"/>
      <c r="P28" s="432"/>
      <c r="Q28" s="447"/>
      <c r="R28" s="233"/>
      <c r="S28" s="1776"/>
      <c r="T28" s="11"/>
      <c r="U28" s="11"/>
      <c r="V28" s="11"/>
      <c r="W28" s="11"/>
      <c r="X28" s="28"/>
      <c r="Y28" s="1796"/>
      <c r="Z28" s="11"/>
      <c r="AA28" s="28"/>
      <c r="AB28" s="28"/>
      <c r="AC28" s="72"/>
      <c r="AD28" s="72"/>
      <c r="AE28" s="72"/>
      <c r="AF28" s="58"/>
      <c r="AG28" s="7"/>
      <c r="AH28" s="14"/>
      <c r="AI28" s="14"/>
      <c r="AJ28" s="11"/>
      <c r="AK28" s="358"/>
      <c r="AL28" s="358"/>
      <c r="AM28" s="1797"/>
      <c r="AN28" s="14"/>
      <c r="AO28" s="14"/>
      <c r="AP28" s="30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B29" s="382" t="s">
        <v>591</v>
      </c>
      <c r="C29" s="391" t="s">
        <v>396</v>
      </c>
      <c r="D29" s="521">
        <v>200</v>
      </c>
      <c r="E29" s="448">
        <v>3.59</v>
      </c>
      <c r="F29" s="449">
        <v>4.79</v>
      </c>
      <c r="G29" s="449">
        <v>10.176</v>
      </c>
      <c r="H29" s="450">
        <f>G29*4+F29*9+E29*4</f>
        <v>98.173999999999992</v>
      </c>
      <c r="I29" s="485">
        <v>4.7E-2</v>
      </c>
      <c r="J29" s="485">
        <v>1.47</v>
      </c>
      <c r="K29" s="485">
        <v>0</v>
      </c>
      <c r="L29" s="485">
        <v>0.25</v>
      </c>
      <c r="M29" s="449">
        <v>20.2</v>
      </c>
      <c r="N29" s="453">
        <v>11.1</v>
      </c>
      <c r="O29" s="449">
        <v>4.17</v>
      </c>
      <c r="P29" s="454">
        <v>0.56999999999999995</v>
      </c>
      <c r="Q29" s="486">
        <v>0.01</v>
      </c>
      <c r="R29" s="233"/>
      <c r="S29" s="1776"/>
      <c r="T29" s="11"/>
      <c r="U29" s="1798" t="s">
        <v>489</v>
      </c>
      <c r="V29" s="5"/>
      <c r="W29" s="11"/>
      <c r="X29" s="5"/>
      <c r="Y29" s="11"/>
      <c r="Z29" s="11"/>
      <c r="AA29" s="11"/>
      <c r="AB29" s="11"/>
      <c r="AC29" s="72"/>
      <c r="AD29" s="357"/>
      <c r="AE29" s="72"/>
      <c r="AF29" s="68"/>
      <c r="AG29" s="11"/>
      <c r="AH29" s="69"/>
      <c r="AI29" s="14"/>
      <c r="AJ29" s="11"/>
      <c r="AK29" s="357"/>
      <c r="AL29" s="72"/>
      <c r="AM29" s="1795"/>
      <c r="AN29" s="14"/>
      <c r="AO29" s="14"/>
      <c r="AP29" s="30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B30" s="1153" t="s">
        <v>495</v>
      </c>
      <c r="C30" s="709" t="s">
        <v>401</v>
      </c>
      <c r="D30" s="849">
        <v>50</v>
      </c>
      <c r="E30" s="1154">
        <v>0.35</v>
      </c>
      <c r="F30" s="1150">
        <v>0.05</v>
      </c>
      <c r="G30" s="1150">
        <v>0.95</v>
      </c>
      <c r="H30" s="711">
        <f t="shared" ref="H30:H34" si="3">G30*4+F30*9+E30*4</f>
        <v>5.65</v>
      </c>
      <c r="I30" s="1150">
        <v>0.02</v>
      </c>
      <c r="J30" s="1150">
        <v>2.4500000000000002</v>
      </c>
      <c r="K30" s="1150">
        <v>0</v>
      </c>
      <c r="L30" s="1150">
        <v>0.05</v>
      </c>
      <c r="M30" s="1150">
        <v>8.5</v>
      </c>
      <c r="N30" s="1150">
        <v>15</v>
      </c>
      <c r="O30" s="1150">
        <v>7</v>
      </c>
      <c r="P30" s="1150">
        <v>0.25</v>
      </c>
      <c r="Q30" s="1152">
        <v>0</v>
      </c>
      <c r="R30" s="233"/>
      <c r="S30" s="1771"/>
      <c r="T30" s="11"/>
      <c r="U30" s="11"/>
      <c r="V30" s="11"/>
      <c r="W30" s="11"/>
      <c r="X30" s="11"/>
      <c r="Y30" s="11"/>
      <c r="Z30" s="11"/>
      <c r="AA30" s="11"/>
      <c r="AB30" s="11"/>
      <c r="AC30" s="70"/>
      <c r="AD30" s="7"/>
      <c r="AE30" s="14"/>
      <c r="AF30" s="54"/>
      <c r="AG30" s="7"/>
      <c r="AH30" s="14"/>
      <c r="AI30" s="1790"/>
      <c r="AJ30" s="11"/>
      <c r="AK30" s="357"/>
      <c r="AL30" s="72"/>
      <c r="AM30" s="1795"/>
      <c r="AN30" s="14"/>
      <c r="AO30" s="14"/>
      <c r="AP30" s="15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B31" s="750" t="s">
        <v>402</v>
      </c>
      <c r="C31" s="709" t="s">
        <v>403</v>
      </c>
      <c r="D31" s="849" t="s">
        <v>496</v>
      </c>
      <c r="E31" s="1155">
        <v>9.9540000000000006</v>
      </c>
      <c r="F31" s="1156">
        <v>9.1029999999999998</v>
      </c>
      <c r="G31" s="1157">
        <v>9.4280000000000008</v>
      </c>
      <c r="H31" s="1132">
        <f t="shared" si="3"/>
        <v>159.45499999999998</v>
      </c>
      <c r="I31" s="1158">
        <v>0.05</v>
      </c>
      <c r="J31" s="1158">
        <v>2.8330000000000002</v>
      </c>
      <c r="K31" s="1158">
        <v>25.03</v>
      </c>
      <c r="L31" s="1158">
        <v>0.40300000000000002</v>
      </c>
      <c r="M31" s="1159">
        <v>58.69</v>
      </c>
      <c r="N31" s="1160">
        <v>58.69</v>
      </c>
      <c r="O31" s="1159">
        <v>20.256</v>
      </c>
      <c r="P31" s="1161">
        <v>0.86599999999999999</v>
      </c>
      <c r="Q31" s="1162">
        <v>7.3999999999999996E-2</v>
      </c>
      <c r="R31" s="54"/>
      <c r="S31" s="177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799"/>
      <c r="AE31" s="11"/>
      <c r="AF31" s="1800"/>
      <c r="AG31" s="7"/>
      <c r="AH31" s="14"/>
      <c r="AI31" s="1790"/>
      <c r="AJ31" s="11"/>
      <c r="AK31" s="72"/>
      <c r="AL31" s="646"/>
      <c r="AM31" s="1795"/>
      <c r="AN31" s="14"/>
      <c r="AO31" s="14"/>
      <c r="AP31" s="67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B32" s="1163" t="s">
        <v>497</v>
      </c>
      <c r="C32" s="1164" t="s">
        <v>498</v>
      </c>
      <c r="D32" s="1165" t="s">
        <v>425</v>
      </c>
      <c r="E32" s="1129">
        <v>2.214</v>
      </c>
      <c r="F32" s="1130">
        <v>5.3630000000000004</v>
      </c>
      <c r="G32" s="1131">
        <v>18.843</v>
      </c>
      <c r="H32" s="1132">
        <f t="shared" si="3"/>
        <v>132.495</v>
      </c>
      <c r="I32" s="1131">
        <v>9.6000000000000002E-2</v>
      </c>
      <c r="J32" s="1166">
        <v>7.556</v>
      </c>
      <c r="K32" s="1134">
        <v>33.33</v>
      </c>
      <c r="L32" s="1130">
        <v>0.16200000000000001</v>
      </c>
      <c r="M32" s="1131">
        <v>27.78</v>
      </c>
      <c r="N32" s="1135">
        <v>58.02</v>
      </c>
      <c r="O32" s="1131">
        <v>18.265999999999998</v>
      </c>
      <c r="P32" s="1133">
        <v>0.68500000000000005</v>
      </c>
      <c r="Q32" s="1137">
        <v>0</v>
      </c>
      <c r="R32" s="54"/>
      <c r="S32" s="179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800"/>
      <c r="AG32" s="7"/>
      <c r="AH32" s="14"/>
      <c r="AI32" s="14"/>
      <c r="AJ32" s="11"/>
      <c r="AK32" s="14"/>
      <c r="AL32" s="14"/>
      <c r="AM32" s="1801"/>
      <c r="AN32" s="14"/>
      <c r="AO32" s="14"/>
      <c r="AP32" s="67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4.25" customHeight="1">
      <c r="B33" s="539" t="s">
        <v>384</v>
      </c>
      <c r="C33" s="812" t="s">
        <v>499</v>
      </c>
      <c r="D33" s="437"/>
      <c r="E33" s="1140">
        <v>1.857</v>
      </c>
      <c r="F33" s="1141">
        <v>2.1309999999999998</v>
      </c>
      <c r="G33" s="1142">
        <v>3.4350000000000001</v>
      </c>
      <c r="H33" s="1143">
        <f t="shared" si="3"/>
        <v>40.346999999999994</v>
      </c>
      <c r="I33" s="1144">
        <v>4.1000000000000002E-2</v>
      </c>
      <c r="J33" s="1145">
        <v>6.2290000000000001</v>
      </c>
      <c r="K33" s="1146">
        <v>11.429</v>
      </c>
      <c r="L33" s="1145">
        <v>0.154</v>
      </c>
      <c r="M33" s="1146">
        <v>12.942</v>
      </c>
      <c r="N33" s="1145">
        <v>39.54</v>
      </c>
      <c r="O33" s="1146">
        <v>12.942</v>
      </c>
      <c r="P33" s="1145">
        <v>0.45100000000000001</v>
      </c>
      <c r="Q33" s="1147">
        <v>0</v>
      </c>
      <c r="R33" s="11"/>
      <c r="S33" s="1794"/>
      <c r="T33" s="11"/>
      <c r="U33" s="11"/>
      <c r="V33" s="11"/>
      <c r="W33" s="11"/>
      <c r="X33" s="11"/>
      <c r="Y33" s="11"/>
      <c r="Z33" s="11"/>
      <c r="AA33" s="11"/>
      <c r="AB33" s="11"/>
      <c r="AC33" s="7"/>
      <c r="AD33" s="11"/>
      <c r="AE33" s="11"/>
      <c r="AF33" s="73"/>
      <c r="AG33" s="7"/>
      <c r="AH33" s="14"/>
      <c r="AI33" s="14"/>
      <c r="AJ33" s="11"/>
      <c r="AK33" s="14"/>
      <c r="AL33" s="14"/>
      <c r="AM33" s="1801"/>
      <c r="AN33" s="14"/>
      <c r="AO33" s="14"/>
      <c r="AP33" s="30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 customHeight="1">
      <c r="B34" s="445" t="s">
        <v>25</v>
      </c>
      <c r="C34" s="391" t="s">
        <v>294</v>
      </c>
      <c r="D34" s="498">
        <v>200</v>
      </c>
      <c r="E34" s="448">
        <v>1</v>
      </c>
      <c r="F34" s="449">
        <v>0</v>
      </c>
      <c r="G34" s="449">
        <v>20.92</v>
      </c>
      <c r="H34" s="450">
        <f t="shared" si="3"/>
        <v>87.68</v>
      </c>
      <c r="I34" s="451">
        <v>2.1999999999999999E-2</v>
      </c>
      <c r="J34" s="456">
        <v>4</v>
      </c>
      <c r="K34" s="456">
        <v>0</v>
      </c>
      <c r="L34" s="456">
        <v>5.0799999999999998E-2</v>
      </c>
      <c r="M34" s="499">
        <v>14</v>
      </c>
      <c r="N34" s="456">
        <v>14</v>
      </c>
      <c r="O34" s="456">
        <v>8</v>
      </c>
      <c r="P34" s="661">
        <v>0.875</v>
      </c>
      <c r="Q34" s="455">
        <v>0</v>
      </c>
      <c r="R34" s="68"/>
      <c r="S34" s="1771"/>
      <c r="T34" s="1802"/>
      <c r="U34" s="1803"/>
      <c r="V34" s="1804"/>
      <c r="W34" s="1805"/>
      <c r="X34" s="1806"/>
      <c r="Y34" s="1806"/>
      <c r="Z34" s="1806"/>
      <c r="AA34" s="1806"/>
      <c r="AB34" s="1806"/>
      <c r="AC34" s="1806"/>
      <c r="AD34" s="1802"/>
      <c r="AE34" s="1802"/>
      <c r="AF34" s="89"/>
      <c r="AG34" s="7"/>
      <c r="AH34" s="14"/>
      <c r="AI34" s="14"/>
      <c r="AJ34" s="11"/>
      <c r="AK34" s="14"/>
      <c r="AL34" s="14"/>
      <c r="AM34" s="1801"/>
      <c r="AN34" s="71"/>
      <c r="AO34" s="14"/>
      <c r="AP34" s="30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6.5" customHeight="1">
      <c r="B35" s="445" t="s">
        <v>26</v>
      </c>
      <c r="C35" s="434" t="s">
        <v>27</v>
      </c>
      <c r="D35" s="1683">
        <v>40</v>
      </c>
      <c r="E35" s="514">
        <v>2.04</v>
      </c>
      <c r="F35" s="452">
        <v>0.34</v>
      </c>
      <c r="G35" s="452">
        <v>20.369</v>
      </c>
      <c r="H35" s="515">
        <f>G35*4+F35*9+E35*4</f>
        <v>92.695999999999998</v>
      </c>
      <c r="I35" s="452">
        <v>0.04</v>
      </c>
      <c r="J35" s="452">
        <v>0</v>
      </c>
      <c r="K35" s="452">
        <v>0</v>
      </c>
      <c r="L35" s="452">
        <v>0.44</v>
      </c>
      <c r="M35" s="452">
        <v>17.2</v>
      </c>
      <c r="N35" s="452">
        <v>34</v>
      </c>
      <c r="O35" s="452">
        <v>4.944</v>
      </c>
      <c r="P35" s="516">
        <v>4.3999999999999997E-2</v>
      </c>
      <c r="Q35" s="1658">
        <v>0</v>
      </c>
      <c r="S35" s="1771"/>
      <c r="T35" s="80"/>
      <c r="U35" s="80"/>
      <c r="V35" s="80"/>
      <c r="W35" s="1807"/>
      <c r="X35" s="80"/>
      <c r="Y35" s="80"/>
      <c r="Z35" s="80"/>
      <c r="AA35" s="80"/>
      <c r="AB35" s="80"/>
      <c r="AC35" s="80"/>
      <c r="AD35" s="80"/>
      <c r="AE35" s="80"/>
      <c r="AF35" s="73"/>
      <c r="AG35" s="7"/>
      <c r="AH35" s="14"/>
      <c r="AI35" s="14"/>
      <c r="AJ35" s="11"/>
      <c r="AK35" s="218"/>
      <c r="AL35" s="218"/>
      <c r="AM35" s="1801"/>
      <c r="AN35" s="14"/>
      <c r="AO35" s="14"/>
      <c r="AP35" s="30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5" customHeight="1" thickBot="1">
      <c r="B36" s="473" t="s">
        <v>26</v>
      </c>
      <c r="C36" s="474" t="s">
        <v>28</v>
      </c>
      <c r="D36" s="435">
        <v>30</v>
      </c>
      <c r="E36" s="467">
        <v>1.6950000000000001</v>
      </c>
      <c r="F36" s="468">
        <v>0.36</v>
      </c>
      <c r="G36" s="468">
        <v>13.555</v>
      </c>
      <c r="H36" s="469">
        <f>G36*4+F36*9+E36*4</f>
        <v>64.239999999999995</v>
      </c>
      <c r="I36" s="468">
        <v>1.7000000000000001E-2</v>
      </c>
      <c r="J36" s="468">
        <v>0</v>
      </c>
      <c r="K36" s="468">
        <v>0</v>
      </c>
      <c r="L36" s="468">
        <v>0.16500000000000001</v>
      </c>
      <c r="M36" s="468">
        <v>38.33</v>
      </c>
      <c r="N36" s="468">
        <v>35.630000000000003</v>
      </c>
      <c r="O36" s="468">
        <v>6.75</v>
      </c>
      <c r="P36" s="470">
        <v>4.8000000000000001E-2</v>
      </c>
      <c r="Q36" s="471">
        <v>0</v>
      </c>
      <c r="S36" s="1771"/>
      <c r="T36" s="72"/>
      <c r="U36" s="72"/>
      <c r="V36" s="357"/>
      <c r="W36" s="1723"/>
      <c r="X36" s="72"/>
      <c r="Y36" s="358"/>
      <c r="Z36" s="358"/>
      <c r="AA36" s="358"/>
      <c r="AB36" s="358"/>
      <c r="AC36" s="358"/>
      <c r="AD36" s="358"/>
      <c r="AE36" s="358"/>
      <c r="AF36" s="73"/>
      <c r="AG36" s="7"/>
      <c r="AH36" s="14"/>
      <c r="AI36" s="14"/>
      <c r="AJ36" s="11"/>
      <c r="AK36" s="218"/>
      <c r="AL36" s="218"/>
      <c r="AM36" s="1801"/>
      <c r="AN36" s="14"/>
      <c r="AO36" s="14"/>
      <c r="AP36" s="30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138"/>
      <c r="C37" s="400" t="s">
        <v>300</v>
      </c>
      <c r="D37" s="88"/>
      <c r="E37" s="448"/>
      <c r="F37" s="449"/>
      <c r="G37" s="449"/>
      <c r="H37" s="450"/>
      <c r="I37" s="449"/>
      <c r="J37" s="449"/>
      <c r="K37" s="449"/>
      <c r="L37" s="449"/>
      <c r="M37" s="452"/>
      <c r="N37" s="449"/>
      <c r="O37" s="449"/>
      <c r="P37" s="454"/>
      <c r="Q37" s="455"/>
      <c r="S37" s="1771"/>
      <c r="T37" s="1808"/>
      <c r="U37" s="1808"/>
      <c r="V37" s="1808"/>
      <c r="W37" s="1809"/>
      <c r="X37" s="1808"/>
      <c r="Y37" s="1808"/>
      <c r="Z37" s="1810"/>
      <c r="AA37" s="1808"/>
      <c r="AB37" s="1810"/>
      <c r="AC37" s="1810"/>
      <c r="AD37" s="1808"/>
      <c r="AE37" s="1808"/>
      <c r="AF37" s="68"/>
      <c r="AG37" s="11"/>
      <c r="AH37" s="11"/>
      <c r="AI37" s="14"/>
      <c r="AJ37" s="11"/>
      <c r="AK37" s="218"/>
      <c r="AL37" s="218"/>
      <c r="AM37" s="1801"/>
      <c r="AN37" s="14"/>
      <c r="AO37" s="14"/>
      <c r="AP37" s="30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B38" s="476" t="s">
        <v>39</v>
      </c>
      <c r="C38" s="434" t="s">
        <v>40</v>
      </c>
      <c r="D38" s="435">
        <v>200</v>
      </c>
      <c r="E38" s="443">
        <v>7.0000000000000007E-2</v>
      </c>
      <c r="F38" s="449">
        <v>0.02</v>
      </c>
      <c r="G38" s="449">
        <v>15</v>
      </c>
      <c r="H38" s="450">
        <f>G38*4+F38*9+E38*4</f>
        <v>60.46</v>
      </c>
      <c r="I38" s="449">
        <v>0</v>
      </c>
      <c r="J38" s="449">
        <v>0.03</v>
      </c>
      <c r="K38" s="456">
        <v>0.86899999999999999</v>
      </c>
      <c r="L38" s="449">
        <v>0</v>
      </c>
      <c r="M38" s="452">
        <v>11.1</v>
      </c>
      <c r="N38" s="449">
        <v>2.8</v>
      </c>
      <c r="O38" s="449">
        <v>1.4</v>
      </c>
      <c r="P38" s="454">
        <v>0.28000000000000003</v>
      </c>
      <c r="Q38" s="455">
        <v>0</v>
      </c>
      <c r="S38" s="18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761"/>
      <c r="AG38" s="7"/>
      <c r="AH38" s="1762"/>
      <c r="AI38" s="14"/>
      <c r="AJ38" s="11"/>
      <c r="AK38" s="218"/>
      <c r="AL38" s="218"/>
      <c r="AM38" s="1812"/>
      <c r="AN38" s="26"/>
      <c r="AO38" s="26"/>
      <c r="AP38" s="30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2" customHeight="1">
      <c r="B39" s="420" t="s">
        <v>303</v>
      </c>
      <c r="C39" s="396" t="s">
        <v>320</v>
      </c>
      <c r="D39" s="534">
        <v>80</v>
      </c>
      <c r="E39" s="535">
        <v>8</v>
      </c>
      <c r="F39" s="459">
        <v>6.3470000000000004</v>
      </c>
      <c r="G39" s="459">
        <v>7.4</v>
      </c>
      <c r="H39" s="460">
        <f>G39*4+F39*9+E39*4</f>
        <v>118.72300000000001</v>
      </c>
      <c r="I39" s="459">
        <v>9.6000000000000002E-2</v>
      </c>
      <c r="J39" s="459">
        <v>0.51400000000000001</v>
      </c>
      <c r="K39" s="458">
        <v>63.454999999999998</v>
      </c>
      <c r="L39" s="459">
        <v>1.1659999999999999</v>
      </c>
      <c r="M39" s="536">
        <v>59.173000000000002</v>
      </c>
      <c r="N39" s="459">
        <v>11.364000000000001</v>
      </c>
      <c r="O39" s="459">
        <v>5.3410000000000002</v>
      </c>
      <c r="P39" s="462">
        <v>0.79500000000000004</v>
      </c>
      <c r="Q39" s="463">
        <v>2E-3</v>
      </c>
      <c r="S39" s="1813"/>
      <c r="T39" s="11"/>
      <c r="U39" s="11"/>
      <c r="V39" s="11"/>
      <c r="W39" s="11"/>
      <c r="X39" s="11"/>
      <c r="Y39" s="11"/>
      <c r="Z39" s="11"/>
      <c r="AA39" s="11"/>
      <c r="AB39" s="11"/>
      <c r="AC39" s="1799"/>
      <c r="AD39" s="11"/>
      <c r="AE39" s="1799"/>
      <c r="AF39" s="49"/>
      <c r="AG39" s="7"/>
      <c r="AH39" s="14"/>
      <c r="AI39" s="11"/>
      <c r="AJ39" s="11"/>
      <c r="AK39" s="218"/>
      <c r="AL39" s="218"/>
      <c r="AM39" s="1778"/>
      <c r="AN39" s="19"/>
      <c r="AO39" s="19"/>
      <c r="AP39" s="30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3.5" customHeight="1" thickBot="1">
      <c r="B40" s="306" t="s">
        <v>29</v>
      </c>
      <c r="C40" s="307" t="s">
        <v>268</v>
      </c>
      <c r="D40" s="537">
        <v>100</v>
      </c>
      <c r="E40" s="457">
        <v>0.4</v>
      </c>
      <c r="F40" s="458">
        <v>0.4</v>
      </c>
      <c r="G40" s="459">
        <v>9.8000000000000007</v>
      </c>
      <c r="H40" s="460">
        <f>G40*4+F40*9+E40*4</f>
        <v>44.400000000000006</v>
      </c>
      <c r="I40" s="459">
        <v>0.03</v>
      </c>
      <c r="J40" s="459">
        <v>10</v>
      </c>
      <c r="K40" s="459">
        <v>0</v>
      </c>
      <c r="L40" s="459">
        <v>1.1000000000000001</v>
      </c>
      <c r="M40" s="459">
        <v>16</v>
      </c>
      <c r="N40" s="459">
        <v>11</v>
      </c>
      <c r="O40" s="461">
        <v>9</v>
      </c>
      <c r="P40" s="462">
        <v>1.93</v>
      </c>
      <c r="Q40" s="463">
        <v>0</v>
      </c>
      <c r="S40" s="1814"/>
      <c r="T40" s="11"/>
      <c r="U40" s="11"/>
      <c r="V40" s="11"/>
      <c r="W40" s="1815"/>
      <c r="X40" s="11"/>
      <c r="Y40" s="11"/>
      <c r="Z40" s="11"/>
      <c r="AA40" s="11"/>
      <c r="AB40" s="11"/>
      <c r="AC40" s="11"/>
      <c r="AD40" s="11"/>
      <c r="AE40" s="1799"/>
      <c r="AF40" s="54"/>
      <c r="AG40" s="7"/>
      <c r="AH40" s="14"/>
      <c r="AI40" s="11"/>
      <c r="AJ40" s="11"/>
      <c r="AK40" s="218"/>
      <c r="AL40" s="218"/>
      <c r="AM40" s="1789"/>
      <c r="AN40" s="7"/>
      <c r="AO40" s="7"/>
      <c r="AP40" s="15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 thickBot="1">
      <c r="B41" s="60"/>
      <c r="C41" s="61" t="s">
        <v>378</v>
      </c>
      <c r="D41" s="62"/>
      <c r="E41" s="734">
        <f t="shared" ref="E41:Q41" si="4">SUM(E29:E40)</f>
        <v>31.169999999999998</v>
      </c>
      <c r="F41" s="239">
        <f t="shared" si="4"/>
        <v>28.904</v>
      </c>
      <c r="G41" s="239">
        <f t="shared" si="4"/>
        <v>129.87600000000003</v>
      </c>
      <c r="H41" s="239">
        <f t="shared" si="4"/>
        <v>904.32</v>
      </c>
      <c r="I41" s="239">
        <f t="shared" si="4"/>
        <v>0.45900000000000007</v>
      </c>
      <c r="J41" s="192">
        <f t="shared" si="4"/>
        <v>35.082000000000001</v>
      </c>
      <c r="K41" s="192">
        <f t="shared" si="4"/>
        <v>134.113</v>
      </c>
      <c r="L41" s="239">
        <f t="shared" si="4"/>
        <v>3.9407999999999999</v>
      </c>
      <c r="M41" s="538">
        <f t="shared" si="4"/>
        <v>283.91499999999996</v>
      </c>
      <c r="N41" s="192">
        <f t="shared" si="4"/>
        <v>291.14400000000001</v>
      </c>
      <c r="O41" s="239">
        <f t="shared" si="4"/>
        <v>98.069000000000003</v>
      </c>
      <c r="P41" s="239">
        <f t="shared" si="4"/>
        <v>6.7939999999999996</v>
      </c>
      <c r="Q41" s="735">
        <f t="shared" si="4"/>
        <v>8.5999999999999993E-2</v>
      </c>
      <c r="S41" s="1816"/>
      <c r="T41" s="68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54"/>
      <c r="AG41" s="7"/>
      <c r="AH41" s="14"/>
      <c r="AI41" s="11"/>
      <c r="AJ41" s="11"/>
      <c r="AK41" s="218"/>
      <c r="AL41" s="218"/>
      <c r="AM41" s="1778"/>
      <c r="AN41" s="19"/>
      <c r="AO41" s="19"/>
      <c r="AP41" s="30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" customHeight="1" thickBot="1">
      <c r="B42" s="64"/>
      <c r="C42" s="65" t="s">
        <v>30</v>
      </c>
      <c r="D42" s="66"/>
      <c r="E42" s="727">
        <v>30.8</v>
      </c>
      <c r="F42" s="728">
        <v>31.6</v>
      </c>
      <c r="G42" s="729">
        <v>134</v>
      </c>
      <c r="H42" s="729">
        <v>940</v>
      </c>
      <c r="I42" s="730">
        <v>0.48</v>
      </c>
      <c r="J42" s="729">
        <v>24</v>
      </c>
      <c r="K42" s="729">
        <v>280</v>
      </c>
      <c r="L42" s="731">
        <v>4</v>
      </c>
      <c r="M42" s="732">
        <v>440</v>
      </c>
      <c r="N42" s="729">
        <v>440</v>
      </c>
      <c r="O42" s="729">
        <v>100</v>
      </c>
      <c r="P42" s="731">
        <v>4.8</v>
      </c>
      <c r="Q42" s="733">
        <v>0.04</v>
      </c>
      <c r="S42" s="1771"/>
      <c r="T42" s="11"/>
      <c r="U42" s="11"/>
      <c r="V42" s="1762"/>
      <c r="W42" s="11"/>
      <c r="X42" s="11"/>
      <c r="Y42" s="11"/>
      <c r="Z42" s="11"/>
      <c r="AA42" s="11"/>
      <c r="AB42" s="11"/>
      <c r="AC42" s="11"/>
      <c r="AD42" s="11"/>
      <c r="AE42" s="11"/>
      <c r="AF42" s="54"/>
      <c r="AG42" s="7"/>
      <c r="AH42" s="74"/>
      <c r="AI42" s="11"/>
      <c r="AJ42" s="11"/>
      <c r="AK42" s="218"/>
      <c r="AL42" s="218"/>
      <c r="AM42" s="1778"/>
      <c r="AN42" s="19"/>
      <c r="AO42" s="19"/>
      <c r="AP42" s="30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" customHeight="1">
      <c r="S43" s="1771"/>
      <c r="T43" s="49"/>
      <c r="U43" s="7"/>
      <c r="V43" s="14"/>
      <c r="W43" s="11"/>
      <c r="X43" s="11"/>
      <c r="Y43" s="14"/>
      <c r="Z43" s="14"/>
      <c r="AA43" s="14"/>
      <c r="AB43" s="14"/>
      <c r="AC43" s="14"/>
      <c r="AD43" s="14"/>
      <c r="AE43" s="14"/>
      <c r="AF43" s="54"/>
      <c r="AG43" s="7"/>
      <c r="AH43" s="14"/>
      <c r="AI43" s="11"/>
      <c r="AJ43" s="11"/>
      <c r="AK43" s="218"/>
      <c r="AL43" s="218"/>
      <c r="AM43" s="1785"/>
      <c r="AN43" s="19"/>
      <c r="AO43" s="19"/>
      <c r="AP43" s="30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 thickBot="1">
      <c r="B44" s="441" t="s">
        <v>33</v>
      </c>
      <c r="C44" s="482" t="s">
        <v>34</v>
      </c>
      <c r="D44"/>
      <c r="E44"/>
      <c r="F44"/>
      <c r="G44" s="478"/>
      <c r="H44"/>
      <c r="I44"/>
      <c r="J44"/>
      <c r="K44"/>
      <c r="L44"/>
      <c r="M44"/>
      <c r="N44"/>
      <c r="O44"/>
      <c r="P44"/>
      <c r="Q44" s="54"/>
      <c r="S44" s="1771"/>
      <c r="T44" s="54"/>
      <c r="U44" s="7"/>
      <c r="V44" s="14"/>
      <c r="W44" s="11"/>
      <c r="X44" s="11"/>
      <c r="Y44" s="14"/>
      <c r="Z44" s="14"/>
      <c r="AA44" s="14"/>
      <c r="AB44" s="14"/>
      <c r="AC44" s="11"/>
      <c r="AD44" s="11"/>
      <c r="AE44" s="11"/>
      <c r="AF44" s="58"/>
      <c r="AG44" s="7"/>
      <c r="AH44" s="14"/>
      <c r="AI44" s="11"/>
      <c r="AJ44" s="11"/>
      <c r="AK44" s="218"/>
      <c r="AL44" s="218"/>
      <c r="AM44" s="1778"/>
      <c r="AN44" s="29"/>
      <c r="AO44" s="19"/>
      <c r="AP44" s="30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6.5" customHeight="1">
      <c r="B45" s="33" t="s">
        <v>3</v>
      </c>
      <c r="C45" s="34" t="s">
        <v>4</v>
      </c>
      <c r="D45" s="308" t="s">
        <v>5</v>
      </c>
      <c r="E45" s="83" t="s">
        <v>6</v>
      </c>
      <c r="F45" s="36"/>
      <c r="G45" s="37" t="s">
        <v>7</v>
      </c>
      <c r="H45" s="116" t="s">
        <v>8</v>
      </c>
      <c r="I45" s="39" t="s">
        <v>9</v>
      </c>
      <c r="J45" s="40"/>
      <c r="K45" s="36"/>
      <c r="L45" s="36"/>
      <c r="M45" s="39" t="s">
        <v>10</v>
      </c>
      <c r="N45" s="36"/>
      <c r="O45" s="36"/>
      <c r="P45" s="36"/>
      <c r="Q45" s="42"/>
      <c r="R45" s="54"/>
      <c r="S45" s="1817"/>
      <c r="T45" s="54"/>
      <c r="U45" s="11" t="s">
        <v>483</v>
      </c>
      <c r="V45" s="11"/>
      <c r="W45" s="11"/>
      <c r="X45" s="11"/>
      <c r="Y45" s="11"/>
      <c r="Z45" s="11"/>
      <c r="AA45" s="11"/>
      <c r="AB45" s="11" t="s">
        <v>279</v>
      </c>
      <c r="AC45" s="14"/>
      <c r="AD45" s="14"/>
      <c r="AE45" s="11"/>
      <c r="AF45" s="11"/>
      <c r="AG45" s="11"/>
      <c r="AH45" s="69"/>
      <c r="AI45" s="11" t="s">
        <v>484</v>
      </c>
      <c r="AJ45" s="11"/>
      <c r="AK45" s="218"/>
      <c r="AL45" s="218"/>
      <c r="AM45" s="1778"/>
      <c r="AN45" s="19"/>
      <c r="AO45" s="19"/>
      <c r="AP45" s="30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6.5" customHeight="1" thickBot="1">
      <c r="B46" s="43" t="s">
        <v>11</v>
      </c>
      <c r="C46" s="44"/>
      <c r="D46" s="99"/>
      <c r="E46" s="99" t="s">
        <v>12</v>
      </c>
      <c r="F46" s="47" t="s">
        <v>13</v>
      </c>
      <c r="G46" s="48" t="s">
        <v>14</v>
      </c>
      <c r="H46" s="48" t="s">
        <v>15</v>
      </c>
      <c r="I46" s="48" t="s">
        <v>16</v>
      </c>
      <c r="J46" s="495" t="s">
        <v>17</v>
      </c>
      <c r="K46" s="46" t="s">
        <v>18</v>
      </c>
      <c r="L46" s="496" t="s">
        <v>19</v>
      </c>
      <c r="M46" s="47" t="s">
        <v>20</v>
      </c>
      <c r="N46" s="47" t="s">
        <v>21</v>
      </c>
      <c r="O46" s="47" t="s">
        <v>22</v>
      </c>
      <c r="P46" s="47" t="s">
        <v>23</v>
      </c>
      <c r="Q46" s="311" t="s">
        <v>293</v>
      </c>
      <c r="R46" s="235"/>
      <c r="S46" s="1776"/>
      <c r="T46" s="211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11"/>
      <c r="AK46" s="218"/>
      <c r="AL46" s="218"/>
      <c r="AM46" s="1778"/>
      <c r="AN46" s="19"/>
      <c r="AO46" s="19"/>
      <c r="AP46" s="30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5.75" customHeight="1">
      <c r="B47" s="100"/>
      <c r="C47" s="401" t="s">
        <v>299</v>
      </c>
      <c r="D47" s="273"/>
      <c r="E47" s="481"/>
      <c r="F47" s="433"/>
      <c r="G47" s="475"/>
      <c r="H47" s="433"/>
      <c r="I47" s="432"/>
      <c r="J47" s="432"/>
      <c r="K47" s="432"/>
      <c r="L47" s="433"/>
      <c r="M47" s="432"/>
      <c r="N47" s="432"/>
      <c r="O47" s="432"/>
      <c r="P47" s="432"/>
      <c r="Q47" s="447"/>
      <c r="R47" s="235"/>
      <c r="S47" s="1776"/>
      <c r="T47" s="211"/>
      <c r="U47" s="218"/>
      <c r="V47" s="218"/>
      <c r="W47" s="211"/>
      <c r="X47" s="211"/>
      <c r="Y47" s="211"/>
      <c r="Z47" s="211"/>
      <c r="AA47" s="211"/>
      <c r="AB47" s="211"/>
      <c r="AC47" s="211"/>
      <c r="AD47" s="211"/>
      <c r="AE47" s="218"/>
      <c r="AF47" s="218"/>
      <c r="AG47" s="232"/>
      <c r="AH47" s="212"/>
      <c r="AI47" s="211"/>
      <c r="AJ47" s="11"/>
      <c r="AK47" s="218"/>
      <c r="AL47" s="218"/>
      <c r="AM47" s="1778"/>
      <c r="AN47" s="7"/>
      <c r="AO47" s="7"/>
      <c r="AP47" s="1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B48" s="657" t="s">
        <v>593</v>
      </c>
      <c r="C48" s="709" t="s">
        <v>500</v>
      </c>
      <c r="D48" s="1167">
        <v>200</v>
      </c>
      <c r="E48" s="658">
        <v>5.91</v>
      </c>
      <c r="F48" s="710">
        <v>4.0620000000000003</v>
      </c>
      <c r="G48" s="710">
        <v>10.52</v>
      </c>
      <c r="H48" s="711">
        <f t="shared" ref="H48" si="5">G48*4+F48*9+E48*4</f>
        <v>102.27800000000001</v>
      </c>
      <c r="I48" s="710">
        <v>4.3999999999999997E-2</v>
      </c>
      <c r="J48" s="710">
        <v>0.76</v>
      </c>
      <c r="K48" s="712">
        <v>0</v>
      </c>
      <c r="L48" s="710">
        <v>0.21</v>
      </c>
      <c r="M48" s="1168">
        <v>21.84</v>
      </c>
      <c r="N48" s="712">
        <v>29.52</v>
      </c>
      <c r="O48" s="710">
        <v>7.18</v>
      </c>
      <c r="P48" s="1169">
        <v>0.57999999999999996</v>
      </c>
      <c r="Q48" s="1170">
        <v>0</v>
      </c>
      <c r="R48" s="234"/>
      <c r="S48" s="1818"/>
      <c r="T48" s="212"/>
      <c r="U48" s="627"/>
      <c r="V48" s="218"/>
      <c r="W48" s="218"/>
      <c r="X48" s="211"/>
      <c r="Y48" s="211"/>
      <c r="Z48" s="211"/>
      <c r="AA48" s="211"/>
      <c r="AB48" s="218"/>
      <c r="AC48" s="218"/>
      <c r="AD48" s="218"/>
      <c r="AE48" s="218"/>
      <c r="AF48" s="218"/>
      <c r="AG48" s="218"/>
      <c r="AH48" s="230"/>
      <c r="AI48" s="212"/>
      <c r="AJ48" s="211"/>
      <c r="AK48" s="218"/>
      <c r="AL48" s="218"/>
      <c r="AM48" s="1778"/>
      <c r="AN48" s="7"/>
      <c r="AO48" s="7"/>
      <c r="AP48" s="74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15" customHeight="1">
      <c r="B49" s="476" t="s">
        <v>38</v>
      </c>
      <c r="C49" s="434" t="s">
        <v>501</v>
      </c>
      <c r="D49" s="497" t="s">
        <v>475</v>
      </c>
      <c r="E49" s="448">
        <v>16.629000000000001</v>
      </c>
      <c r="F49" s="449">
        <v>20.481999999999999</v>
      </c>
      <c r="G49" s="449">
        <v>43.2</v>
      </c>
      <c r="H49" s="450">
        <f>G49*4+F49*9+E49*4</f>
        <v>423.65400000000005</v>
      </c>
      <c r="I49" s="449">
        <v>0.114</v>
      </c>
      <c r="J49" s="456">
        <v>0.89600000000000002</v>
      </c>
      <c r="K49" s="449">
        <v>123.5</v>
      </c>
      <c r="L49" s="449">
        <v>0.78700000000000003</v>
      </c>
      <c r="M49" s="449">
        <v>277.95</v>
      </c>
      <c r="N49" s="452">
        <v>265.10000000000002</v>
      </c>
      <c r="O49" s="452">
        <v>26.76</v>
      </c>
      <c r="P49" s="516">
        <v>0.14000000000000001</v>
      </c>
      <c r="Q49" s="455">
        <v>0.01</v>
      </c>
      <c r="R49" s="230"/>
      <c r="S49" s="1776"/>
      <c r="T49" s="212"/>
      <c r="U49" s="211"/>
      <c r="V49" s="218"/>
      <c r="W49" s="218"/>
      <c r="X49" s="211"/>
      <c r="Y49" s="211"/>
      <c r="Z49" s="211"/>
      <c r="AA49" s="211"/>
      <c r="AB49" s="211"/>
      <c r="AC49" s="211"/>
      <c r="AD49" s="211"/>
      <c r="AE49" s="211"/>
      <c r="AF49" s="218"/>
      <c r="AG49" s="218"/>
      <c r="AH49" s="218"/>
      <c r="AI49" s="229"/>
      <c r="AJ49" s="218"/>
      <c r="AK49" s="218"/>
      <c r="AL49" s="218"/>
      <c r="AM49" s="1773"/>
      <c r="AN49" s="19"/>
      <c r="AO49" s="19"/>
      <c r="AP49" s="30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16.5" customHeight="1">
      <c r="B50" s="317" t="s">
        <v>237</v>
      </c>
      <c r="C50" s="52" t="s">
        <v>236</v>
      </c>
      <c r="D50" s="247">
        <v>200</v>
      </c>
      <c r="E50" s="303">
        <v>3.6</v>
      </c>
      <c r="F50" s="304">
        <v>2.67</v>
      </c>
      <c r="G50" s="304">
        <v>19.600000000000001</v>
      </c>
      <c r="H50" s="301">
        <f>G50*4+F50*9+E50*4</f>
        <v>116.83000000000001</v>
      </c>
      <c r="I50" s="304">
        <v>0.03</v>
      </c>
      <c r="J50" s="304">
        <v>0.8</v>
      </c>
      <c r="K50" s="304">
        <v>27.4</v>
      </c>
      <c r="L50" s="304">
        <v>0.51</v>
      </c>
      <c r="M50" s="347">
        <v>141</v>
      </c>
      <c r="N50" s="304">
        <v>132.80000000000001</v>
      </c>
      <c r="O50" s="304">
        <v>22.9</v>
      </c>
      <c r="P50" s="305">
        <v>0.3</v>
      </c>
      <c r="Q50" s="314">
        <v>0</v>
      </c>
      <c r="R50" s="230"/>
      <c r="S50" s="1818"/>
      <c r="T50" s="212"/>
      <c r="U50" s="211"/>
      <c r="V50" s="218"/>
      <c r="W50" s="218"/>
      <c r="X50" s="218"/>
      <c r="Y50" s="211"/>
      <c r="Z50" s="211"/>
      <c r="AA50" s="211"/>
      <c r="AB50" s="211"/>
      <c r="AC50" s="211"/>
      <c r="AD50" s="211"/>
      <c r="AE50" s="211"/>
      <c r="AF50" s="218"/>
      <c r="AG50" s="218"/>
      <c r="AH50" s="218"/>
      <c r="AI50" s="218"/>
      <c r="AJ50" s="218"/>
      <c r="AK50" s="218"/>
      <c r="AL50" s="218"/>
      <c r="AM50" s="1773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12.75" customHeight="1">
      <c r="B51" s="378" t="s">
        <v>26</v>
      </c>
      <c r="C51" s="391" t="s">
        <v>27</v>
      </c>
      <c r="D51" s="435">
        <v>30</v>
      </c>
      <c r="E51" s="448">
        <v>1.53</v>
      </c>
      <c r="F51" s="449">
        <v>0.255</v>
      </c>
      <c r="G51" s="449">
        <v>15.276999999999999</v>
      </c>
      <c r="H51" s="450">
        <f>G51*4+F51*9+E51*4</f>
        <v>69.522999999999996</v>
      </c>
      <c r="I51" s="449">
        <v>0.03</v>
      </c>
      <c r="J51" s="449">
        <v>0</v>
      </c>
      <c r="K51" s="449">
        <v>0</v>
      </c>
      <c r="L51" s="449">
        <v>0.33</v>
      </c>
      <c r="M51" s="452">
        <v>12.9</v>
      </c>
      <c r="N51" s="449">
        <v>25.5</v>
      </c>
      <c r="O51" s="449">
        <v>3.7080000000000002</v>
      </c>
      <c r="P51" s="454">
        <v>3.3000000000000002E-2</v>
      </c>
      <c r="Q51" s="455">
        <v>0</v>
      </c>
      <c r="R51" s="230"/>
      <c r="S51" s="1818"/>
      <c r="T51" s="212"/>
      <c r="U51" s="211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1773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13.5" customHeight="1" thickBot="1">
      <c r="B52" s="378" t="s">
        <v>26</v>
      </c>
      <c r="C52" s="412" t="s">
        <v>32</v>
      </c>
      <c r="D52" s="435">
        <v>30</v>
      </c>
      <c r="E52" s="467">
        <v>1.6950000000000001</v>
      </c>
      <c r="F52" s="468">
        <v>0.36</v>
      </c>
      <c r="G52" s="468">
        <v>13.555</v>
      </c>
      <c r="H52" s="469">
        <f>G52*4+F52*9+E52*4</f>
        <v>64.239999999999995</v>
      </c>
      <c r="I52" s="468">
        <v>1.7000000000000001E-2</v>
      </c>
      <c r="J52" s="468">
        <v>0</v>
      </c>
      <c r="K52" s="468">
        <v>0</v>
      </c>
      <c r="L52" s="468">
        <v>0.16500000000000001</v>
      </c>
      <c r="M52" s="468">
        <v>38.33</v>
      </c>
      <c r="N52" s="468">
        <v>35.630000000000003</v>
      </c>
      <c r="O52" s="468">
        <v>6.75</v>
      </c>
      <c r="P52" s="470">
        <v>4.8000000000000001E-2</v>
      </c>
      <c r="Q52" s="471">
        <v>0</v>
      </c>
      <c r="R52" s="230"/>
      <c r="S52" s="1771"/>
      <c r="T52" s="229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11"/>
      <c r="AL52" s="11"/>
      <c r="AM52" s="1773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B53" s="100"/>
      <c r="C53" s="401" t="s">
        <v>300</v>
      </c>
      <c r="D53" s="273"/>
      <c r="E53" s="9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21"/>
      <c r="R53" s="237"/>
      <c r="S53" s="1771"/>
      <c r="T53" s="229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11"/>
      <c r="AL53" s="11"/>
      <c r="AM53" s="1773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13.5" customHeight="1">
      <c r="B54" s="383" t="s">
        <v>342</v>
      </c>
      <c r="C54" s="572" t="s">
        <v>360</v>
      </c>
      <c r="D54" s="656">
        <v>200</v>
      </c>
      <c r="E54" s="448">
        <v>5.8</v>
      </c>
      <c r="F54" s="449">
        <v>5</v>
      </c>
      <c r="G54" s="449">
        <v>8</v>
      </c>
      <c r="H54" s="450">
        <f t="shared" ref="H54:H55" si="6">G54*4+F54*9+E54*4</f>
        <v>100.2</v>
      </c>
      <c r="I54" s="449">
        <v>0.08</v>
      </c>
      <c r="J54" s="449">
        <v>1.4</v>
      </c>
      <c r="K54" s="449">
        <v>40</v>
      </c>
      <c r="L54" s="449">
        <v>0</v>
      </c>
      <c r="M54" s="449">
        <v>140</v>
      </c>
      <c r="N54" s="449">
        <v>130</v>
      </c>
      <c r="O54" s="449">
        <v>18</v>
      </c>
      <c r="P54" s="454">
        <v>0.2</v>
      </c>
      <c r="Q54" s="455">
        <v>0</v>
      </c>
      <c r="R54" s="230"/>
      <c r="S54" s="1771"/>
      <c r="T54" s="502"/>
      <c r="U54" s="218"/>
      <c r="V54" s="231"/>
      <c r="W54" s="231"/>
      <c r="X54" s="231"/>
      <c r="Y54" s="505"/>
      <c r="Z54" s="231"/>
      <c r="AA54" s="231"/>
      <c r="AB54" s="231"/>
      <c r="AC54" s="231"/>
      <c r="AD54" s="231"/>
      <c r="AE54" s="231"/>
      <c r="AF54" s="231"/>
      <c r="AG54" s="231"/>
      <c r="AH54" s="504"/>
      <c r="AI54" s="218"/>
      <c r="AJ54" s="218"/>
      <c r="AK54" s="11"/>
      <c r="AL54" s="11"/>
      <c r="AM54" s="1773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15.75" customHeight="1" thickBot="1">
      <c r="B55" s="657" t="s">
        <v>26</v>
      </c>
      <c r="C55" s="709" t="s">
        <v>502</v>
      </c>
      <c r="D55" s="1167">
        <v>20</v>
      </c>
      <c r="E55" s="1171">
        <v>0.84299999999999997</v>
      </c>
      <c r="F55" s="710">
        <v>0.34899999999999998</v>
      </c>
      <c r="G55" s="710">
        <v>8</v>
      </c>
      <c r="H55" s="711">
        <f t="shared" si="6"/>
        <v>38.512999999999998</v>
      </c>
      <c r="I55" s="710">
        <v>2E-3</v>
      </c>
      <c r="J55" s="710">
        <v>0</v>
      </c>
      <c r="K55" s="710">
        <v>0</v>
      </c>
      <c r="L55" s="710">
        <v>2.9000000000000001E-2</v>
      </c>
      <c r="M55" s="710">
        <v>51.43</v>
      </c>
      <c r="N55" s="710">
        <v>19.2</v>
      </c>
      <c r="O55" s="710">
        <v>0.82299999999999995</v>
      </c>
      <c r="P55" s="1169">
        <v>5.0999999999999997E-2</v>
      </c>
      <c r="Q55" s="1170">
        <v>0</v>
      </c>
      <c r="R55" s="218"/>
      <c r="S55" s="1819"/>
      <c r="T55" s="1820"/>
      <c r="U55" s="1820"/>
      <c r="V55" s="1821"/>
      <c r="W55" s="1821"/>
      <c r="X55" s="1821"/>
      <c r="Y55" s="1821"/>
      <c r="Z55" s="1821"/>
      <c r="AA55" s="1821"/>
      <c r="AB55" s="1821"/>
      <c r="AC55" s="1821"/>
      <c r="AD55" s="1821"/>
      <c r="AE55" s="1821"/>
      <c r="AF55" s="1821"/>
      <c r="AG55" s="1821"/>
      <c r="AH55" s="1821"/>
      <c r="AI55" s="1821"/>
      <c r="AJ55" s="1821"/>
      <c r="AK55" s="17"/>
      <c r="AL55" s="17"/>
      <c r="AM55" s="1822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ht="15" customHeight="1" thickBot="1">
      <c r="B56" s="60"/>
      <c r="C56" s="61" t="s">
        <v>378</v>
      </c>
      <c r="D56" s="62"/>
      <c r="E56" s="333">
        <f t="shared" ref="E56:Q56" si="7">SUM(E48:E55)</f>
        <v>36.007000000000005</v>
      </c>
      <c r="F56" s="195">
        <f t="shared" si="7"/>
        <v>33.17799999999999</v>
      </c>
      <c r="G56" s="195">
        <f t="shared" si="7"/>
        <v>118.15199999999999</v>
      </c>
      <c r="H56" s="195">
        <f t="shared" si="7"/>
        <v>915.23800000000017</v>
      </c>
      <c r="I56" s="195">
        <f t="shared" si="7"/>
        <v>0.317</v>
      </c>
      <c r="J56" s="195">
        <f t="shared" si="7"/>
        <v>3.8560000000000003</v>
      </c>
      <c r="K56" s="197">
        <f t="shared" si="7"/>
        <v>190.9</v>
      </c>
      <c r="L56" s="195">
        <f t="shared" si="7"/>
        <v>2.0310000000000001</v>
      </c>
      <c r="M56" s="198">
        <f t="shared" si="7"/>
        <v>683.44999999999993</v>
      </c>
      <c r="N56" s="197">
        <f t="shared" si="7"/>
        <v>637.75</v>
      </c>
      <c r="O56" s="197">
        <f t="shared" si="7"/>
        <v>86.120999999999995</v>
      </c>
      <c r="P56" s="195">
        <f t="shared" si="7"/>
        <v>1.3519999999999999</v>
      </c>
      <c r="Q56" s="736">
        <f t="shared" si="7"/>
        <v>0.01</v>
      </c>
      <c r="R56" s="230"/>
      <c r="S56" s="218"/>
      <c r="T56" s="217"/>
      <c r="U56" s="218"/>
      <c r="V56" s="1652"/>
      <c r="W56" s="211"/>
      <c r="X56" s="211"/>
      <c r="Y56" s="211"/>
      <c r="Z56" s="211"/>
      <c r="AA56" s="211"/>
      <c r="AB56" s="211"/>
      <c r="AC56" s="211"/>
      <c r="AD56" s="211"/>
      <c r="AE56" s="609"/>
      <c r="AF56" s="218"/>
      <c r="AG56" s="218"/>
      <c r="AH56" s="218"/>
      <c r="AI56" s="218"/>
      <c r="AJ56" s="218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12.75" customHeight="1" thickBot="1">
      <c r="B57" s="64"/>
      <c r="C57" s="65" t="s">
        <v>30</v>
      </c>
      <c r="D57" s="66"/>
      <c r="E57" s="727">
        <v>30.8</v>
      </c>
      <c r="F57" s="728">
        <v>31.6</v>
      </c>
      <c r="G57" s="729">
        <v>134</v>
      </c>
      <c r="H57" s="729">
        <v>940</v>
      </c>
      <c r="I57" s="730">
        <v>0.48</v>
      </c>
      <c r="J57" s="729">
        <v>24</v>
      </c>
      <c r="K57" s="729">
        <v>280</v>
      </c>
      <c r="L57" s="731">
        <v>4</v>
      </c>
      <c r="M57" s="732">
        <v>440</v>
      </c>
      <c r="N57" s="729">
        <v>440</v>
      </c>
      <c r="O57" s="729">
        <v>100</v>
      </c>
      <c r="P57" s="731">
        <v>4.8</v>
      </c>
      <c r="Q57" s="733">
        <v>0.04</v>
      </c>
      <c r="R57" s="230"/>
      <c r="S57" s="230"/>
      <c r="T57" s="212"/>
      <c r="U57" s="217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8"/>
      <c r="AG57" s="218"/>
      <c r="AH57" s="218"/>
      <c r="AI57" s="218"/>
      <c r="AJ57" s="218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12.75" customHeight="1">
      <c r="S58" s="315"/>
      <c r="T58" s="212"/>
      <c r="U58" s="211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C59" s="477" t="s">
        <v>487</v>
      </c>
      <c r="D59"/>
      <c r="E59"/>
      <c r="F59"/>
      <c r="I59"/>
      <c r="J59"/>
      <c r="K59"/>
      <c r="L59"/>
      <c r="M59"/>
      <c r="N59"/>
      <c r="O59"/>
      <c r="P59"/>
      <c r="S59" s="218"/>
      <c r="T59" s="229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D60" s="23" t="s">
        <v>0</v>
      </c>
      <c r="E60"/>
      <c r="F60"/>
      <c r="G60" s="23"/>
      <c r="H60" s="23"/>
      <c r="I60" s="24"/>
      <c r="J60" s="24"/>
      <c r="K60" s="24"/>
      <c r="L60" s="24"/>
      <c r="M60"/>
      <c r="N60"/>
      <c r="O60"/>
      <c r="P60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15" customHeight="1">
      <c r="B61" s="27" t="s">
        <v>488</v>
      </c>
      <c r="C61" s="24"/>
      <c r="D61"/>
      <c r="E61"/>
      <c r="F61"/>
      <c r="G61"/>
      <c r="H61" s="28" t="s">
        <v>1</v>
      </c>
      <c r="I61"/>
      <c r="J61" s="2" t="s">
        <v>490</v>
      </c>
      <c r="K61" s="24"/>
      <c r="L61" s="24"/>
      <c r="M61" s="24"/>
      <c r="N61"/>
      <c r="O61"/>
      <c r="P61" s="32">
        <v>0.4</v>
      </c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M61" s="11"/>
      <c r="AN61" s="3"/>
      <c r="AO61" s="3"/>
      <c r="AP61" s="80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18" customHeight="1">
      <c r="A62" s="108"/>
      <c r="G62" s="31" t="s">
        <v>2</v>
      </c>
      <c r="Q62" s="49"/>
      <c r="S62" s="218"/>
      <c r="T62" s="218"/>
      <c r="U62" s="218"/>
      <c r="V62" s="218"/>
      <c r="W62" s="542"/>
      <c r="X62" s="1656"/>
      <c r="Y62" s="218"/>
      <c r="Z62" s="542"/>
      <c r="AA62" s="542"/>
      <c r="AB62" s="218"/>
      <c r="AC62" s="1657"/>
      <c r="AD62" s="218"/>
      <c r="AE62" s="218"/>
      <c r="AF62" s="218"/>
      <c r="AG62" s="218"/>
      <c r="AH62" s="218"/>
      <c r="AI62" s="218"/>
      <c r="AJ62" s="218"/>
      <c r="AM62" s="29"/>
      <c r="AN62" s="19"/>
      <c r="AO62" s="30"/>
      <c r="AP62" s="30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16.5" thickBot="1">
      <c r="B63" s="441" t="s">
        <v>33</v>
      </c>
      <c r="C63" s="482" t="s">
        <v>37</v>
      </c>
      <c r="D63" s="4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M63" s="19"/>
      <c r="AN63" s="19"/>
      <c r="AO63" s="30"/>
      <c r="AP63" s="30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15" customHeight="1">
      <c r="B64" s="33" t="s">
        <v>3</v>
      </c>
      <c r="C64" s="34" t="s">
        <v>4</v>
      </c>
      <c r="D64" s="35" t="s">
        <v>5</v>
      </c>
      <c r="E64" s="83" t="s">
        <v>6</v>
      </c>
      <c r="F64" s="36"/>
      <c r="G64" s="37" t="s">
        <v>7</v>
      </c>
      <c r="H64" s="116" t="s">
        <v>8</v>
      </c>
      <c r="I64" s="39" t="s">
        <v>9</v>
      </c>
      <c r="J64" s="40"/>
      <c r="K64" s="36"/>
      <c r="L64" s="36"/>
      <c r="M64" s="39" t="s">
        <v>10</v>
      </c>
      <c r="N64" s="36"/>
      <c r="O64" s="36"/>
      <c r="P64" s="36"/>
      <c r="Q64" s="42"/>
      <c r="R64" s="230"/>
      <c r="S64" s="218"/>
      <c r="T64" s="218"/>
      <c r="U64" s="218"/>
      <c r="V64" s="542"/>
      <c r="W64" s="542"/>
      <c r="X64" s="218"/>
      <c r="Y64" s="542"/>
      <c r="Z64" s="542"/>
      <c r="AA64" s="218"/>
      <c r="AB64" s="212"/>
      <c r="AC64" s="218"/>
      <c r="AD64" s="218"/>
      <c r="AE64" s="218"/>
      <c r="AF64" s="218"/>
      <c r="AG64" s="218"/>
      <c r="AH64" s="218"/>
      <c r="AI64" s="218"/>
      <c r="AJ64" s="218"/>
      <c r="AM64" s="84"/>
      <c r="AN64" s="19"/>
      <c r="AO64" s="30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 thickBot="1">
      <c r="B65" s="43" t="s">
        <v>11</v>
      </c>
      <c r="C65" s="44"/>
      <c r="D65" s="45"/>
      <c r="E65" s="440" t="s">
        <v>12</v>
      </c>
      <c r="F65" s="120" t="s">
        <v>13</v>
      </c>
      <c r="G65" s="491" t="s">
        <v>14</v>
      </c>
      <c r="H65" s="491" t="s">
        <v>15</v>
      </c>
      <c r="I65" s="491" t="s">
        <v>16</v>
      </c>
      <c r="J65" s="492" t="s">
        <v>17</v>
      </c>
      <c r="K65" s="30" t="s">
        <v>18</v>
      </c>
      <c r="L65" s="493" t="s">
        <v>19</v>
      </c>
      <c r="M65" s="120" t="s">
        <v>20</v>
      </c>
      <c r="N65" s="120" t="s">
        <v>21</v>
      </c>
      <c r="O65" s="120" t="s">
        <v>22</v>
      </c>
      <c r="P65" s="120" t="s">
        <v>23</v>
      </c>
      <c r="Q65" s="494" t="s">
        <v>293</v>
      </c>
      <c r="R65" s="234"/>
      <c r="S65" s="1666"/>
      <c r="T65" s="1667"/>
      <c r="U65" s="1668"/>
      <c r="V65" s="1669"/>
      <c r="W65" s="1580"/>
      <c r="X65" s="1580"/>
      <c r="Y65" s="1580"/>
      <c r="Z65" s="1580"/>
      <c r="AA65" s="1580"/>
      <c r="AB65" s="1580"/>
      <c r="AC65" s="1666"/>
      <c r="AD65" s="1666"/>
      <c r="AE65" s="1670"/>
      <c r="AF65" s="203"/>
      <c r="AG65" s="218"/>
      <c r="AH65" s="218"/>
      <c r="AI65" s="218"/>
      <c r="AJ65" s="218"/>
      <c r="AM65" s="19"/>
      <c r="AN65" s="19"/>
      <c r="AO65" s="30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>
      <c r="B66" s="100"/>
      <c r="C66" s="401" t="s">
        <v>299</v>
      </c>
      <c r="D66" s="273"/>
      <c r="E66" s="488"/>
      <c r="F66" s="489"/>
      <c r="G66" s="51"/>
      <c r="H66" s="489"/>
      <c r="I66" s="490"/>
      <c r="J66" s="490"/>
      <c r="K66" s="490"/>
      <c r="L66" s="489"/>
      <c r="M66" s="490"/>
      <c r="N66" s="490"/>
      <c r="O66" s="490"/>
      <c r="P66" s="490"/>
      <c r="Q66" s="97"/>
      <c r="R66" s="218"/>
      <c r="S66" s="615"/>
      <c r="T66" s="615"/>
      <c r="U66" s="615"/>
      <c r="V66" s="1671"/>
      <c r="W66" s="615"/>
      <c r="X66" s="615"/>
      <c r="Y66" s="615"/>
      <c r="Z66" s="615"/>
      <c r="AA66" s="615"/>
      <c r="AB66" s="615"/>
      <c r="AC66" s="615"/>
      <c r="AD66" s="615"/>
      <c r="AE66" s="615"/>
      <c r="AF66" s="218"/>
      <c r="AG66" s="218"/>
      <c r="AH66" s="218"/>
      <c r="AI66" s="218"/>
      <c r="AJ66" s="218"/>
      <c r="AM66" s="7"/>
      <c r="AN66" s="7"/>
      <c r="AO66" s="15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680" t="s">
        <v>262</v>
      </c>
      <c r="C67" s="775" t="s">
        <v>264</v>
      </c>
      <c r="D67" s="1172">
        <v>200</v>
      </c>
      <c r="E67" s="1154">
        <v>4.8</v>
      </c>
      <c r="F67" s="1150">
        <v>5.6079999999999997</v>
      </c>
      <c r="G67" s="1150">
        <v>13</v>
      </c>
      <c r="H67" s="711">
        <f>G67*4+F67*9+E67*4</f>
        <v>121.672</v>
      </c>
      <c r="I67" s="1150">
        <v>1.0999999999999999E-2</v>
      </c>
      <c r="J67" s="1173">
        <v>1.504</v>
      </c>
      <c r="K67" s="1150">
        <v>0.13</v>
      </c>
      <c r="L67" s="1150">
        <v>0.91</v>
      </c>
      <c r="M67" s="1150">
        <v>8.36</v>
      </c>
      <c r="N67" s="1151">
        <v>7.74</v>
      </c>
      <c r="O67" s="1173">
        <v>18.739999999999998</v>
      </c>
      <c r="P67" s="642">
        <v>0.64</v>
      </c>
      <c r="Q67" s="1174">
        <v>1E-3</v>
      </c>
      <c r="R67" s="216"/>
      <c r="S67" s="504"/>
      <c r="T67" s="1672"/>
      <c r="U67" s="504"/>
      <c r="V67" s="505"/>
      <c r="W67" s="504"/>
      <c r="X67" s="504"/>
      <c r="Y67" s="321"/>
      <c r="Z67" s="1672"/>
      <c r="AA67" s="504"/>
      <c r="AB67" s="321"/>
      <c r="AC67" s="504"/>
      <c r="AD67" s="1677"/>
      <c r="AE67" s="504"/>
      <c r="AF67" s="218"/>
      <c r="AG67" s="218"/>
      <c r="AH67" s="218"/>
      <c r="AI67" s="218"/>
      <c r="AJ67" s="218"/>
      <c r="AM67" s="7"/>
      <c r="AN67" s="7"/>
      <c r="AO67" s="15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153" t="s">
        <v>495</v>
      </c>
      <c r="C68" s="709" t="s">
        <v>401</v>
      </c>
      <c r="D68" s="849">
        <v>50</v>
      </c>
      <c r="E68" s="1154">
        <v>0.35</v>
      </c>
      <c r="F68" s="1150">
        <v>0.05</v>
      </c>
      <c r="G68" s="1150">
        <v>0.95</v>
      </c>
      <c r="H68" s="711">
        <f t="shared" ref="H68:H70" si="8">G68*4+F68*9+E68*4</f>
        <v>5.65</v>
      </c>
      <c r="I68" s="1150">
        <v>0.02</v>
      </c>
      <c r="J68" s="1150">
        <v>2.4500000000000002</v>
      </c>
      <c r="K68" s="1150">
        <v>0</v>
      </c>
      <c r="L68" s="1150">
        <v>0.05</v>
      </c>
      <c r="M68" s="1150">
        <v>8.5</v>
      </c>
      <c r="N68" s="1150">
        <v>15</v>
      </c>
      <c r="O68" s="1150">
        <v>7</v>
      </c>
      <c r="P68" s="1150">
        <v>0.25</v>
      </c>
      <c r="Q68" s="1152">
        <v>0</v>
      </c>
      <c r="R68" s="211"/>
      <c r="S68" s="1673"/>
      <c r="T68" s="1673"/>
      <c r="U68" s="1673"/>
      <c r="V68" s="1674"/>
      <c r="W68" s="1673"/>
      <c r="X68" s="1673"/>
      <c r="Y68" s="1675"/>
      <c r="Z68" s="1673"/>
      <c r="AA68" s="1675"/>
      <c r="AB68" s="1675"/>
      <c r="AC68" s="1673"/>
      <c r="AD68" s="1673"/>
      <c r="AE68" s="1673"/>
      <c r="AF68" s="218"/>
      <c r="AG68" s="218"/>
      <c r="AH68" s="218"/>
      <c r="AI68" s="218"/>
      <c r="AJ68" s="218"/>
      <c r="AM68" s="19"/>
      <c r="AN68" s="19"/>
      <c r="AO68" s="30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750" t="s">
        <v>416</v>
      </c>
      <c r="C69" s="709" t="s">
        <v>417</v>
      </c>
      <c r="D69" s="852">
        <v>170</v>
      </c>
      <c r="E69" s="637">
        <v>12.282</v>
      </c>
      <c r="F69" s="1150">
        <v>17.29</v>
      </c>
      <c r="G69" s="1150">
        <v>16.106999999999999</v>
      </c>
      <c r="H69" s="711">
        <f t="shared" si="8"/>
        <v>269.166</v>
      </c>
      <c r="I69" s="1150">
        <v>0.11600000000000001</v>
      </c>
      <c r="J69" s="1150">
        <v>6.5670000000000002</v>
      </c>
      <c r="K69" s="1150">
        <v>0</v>
      </c>
      <c r="L69" s="1150">
        <v>3.012</v>
      </c>
      <c r="M69" s="1150">
        <v>111.63</v>
      </c>
      <c r="N69" s="1150">
        <v>29.87</v>
      </c>
      <c r="O69" s="1150">
        <v>24.463000000000001</v>
      </c>
      <c r="P69" s="642">
        <v>0.83099999999999996</v>
      </c>
      <c r="Q69" s="1170">
        <v>5.0000000000000001E-3</v>
      </c>
      <c r="R69" s="49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1"/>
      <c r="AG69" s="203"/>
      <c r="AH69" s="218"/>
      <c r="AI69" s="218"/>
      <c r="AJ69" s="218"/>
      <c r="AM69" s="19"/>
      <c r="AN69" s="19"/>
      <c r="AO69" s="30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5.75">
      <c r="B70" s="657" t="s">
        <v>354</v>
      </c>
      <c r="C70" s="709" t="s">
        <v>414</v>
      </c>
      <c r="D70" s="1167">
        <v>200</v>
      </c>
      <c r="E70" s="1175">
        <v>0.23200000000000001</v>
      </c>
      <c r="F70" s="1176">
        <v>1.2E-2</v>
      </c>
      <c r="G70" s="1176">
        <v>32.752000000000002</v>
      </c>
      <c r="H70" s="1177">
        <f t="shared" si="8"/>
        <v>132.04400000000001</v>
      </c>
      <c r="I70" s="1176">
        <v>1.6E-2</v>
      </c>
      <c r="J70" s="1176">
        <v>4.54</v>
      </c>
      <c r="K70" s="1176">
        <v>0</v>
      </c>
      <c r="L70" s="1176">
        <v>0.96</v>
      </c>
      <c r="M70" s="1176">
        <v>21.46</v>
      </c>
      <c r="N70" s="1176">
        <v>6.22</v>
      </c>
      <c r="O70" s="1176">
        <v>3.64</v>
      </c>
      <c r="P70" s="1178">
        <v>3.5000000000000003E-2</v>
      </c>
      <c r="Q70" s="1170">
        <v>0</v>
      </c>
      <c r="R70" s="238"/>
      <c r="S70" s="218"/>
      <c r="T70" s="218"/>
      <c r="U70" s="218"/>
      <c r="V70" s="218"/>
      <c r="W70" s="218"/>
      <c r="X70" s="218"/>
      <c r="Y70" s="218"/>
      <c r="Z70" s="218"/>
      <c r="AA70" s="218"/>
      <c r="AB70" s="1657"/>
      <c r="AC70" s="218"/>
      <c r="AD70" s="1657"/>
      <c r="AE70" s="218"/>
      <c r="AF70" s="218"/>
      <c r="AG70" s="203"/>
      <c r="AH70" s="218"/>
      <c r="AI70" s="218"/>
      <c r="AJ70" s="218"/>
      <c r="AM70" s="19"/>
      <c r="AN70" s="19"/>
      <c r="AO70" s="30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>
      <c r="B71" s="1179" t="s">
        <v>26</v>
      </c>
      <c r="C71" s="695" t="s">
        <v>27</v>
      </c>
      <c r="D71" s="1683">
        <v>40</v>
      </c>
      <c r="E71" s="514">
        <v>2.04</v>
      </c>
      <c r="F71" s="452">
        <v>0.34</v>
      </c>
      <c r="G71" s="452">
        <v>20.369</v>
      </c>
      <c r="H71" s="515">
        <f>G71*4+F71*9+E71*4</f>
        <v>92.695999999999998</v>
      </c>
      <c r="I71" s="452">
        <v>0.04</v>
      </c>
      <c r="J71" s="452">
        <v>0</v>
      </c>
      <c r="K71" s="452">
        <v>0</v>
      </c>
      <c r="L71" s="452">
        <v>0.44</v>
      </c>
      <c r="M71" s="452">
        <v>17.2</v>
      </c>
      <c r="N71" s="452">
        <v>34</v>
      </c>
      <c r="O71" s="452">
        <v>4.944</v>
      </c>
      <c r="P71" s="516">
        <v>4.3999999999999997E-2</v>
      </c>
      <c r="Q71" s="1658">
        <v>0</v>
      </c>
      <c r="S71" s="218"/>
      <c r="T71" s="218"/>
      <c r="U71" s="218"/>
      <c r="V71" s="1676"/>
      <c r="W71" s="218"/>
      <c r="X71" s="218"/>
      <c r="Y71" s="218"/>
      <c r="Z71" s="218"/>
      <c r="AA71" s="218"/>
      <c r="AB71" s="218"/>
      <c r="AC71" s="218"/>
      <c r="AD71" s="1657"/>
      <c r="AE71" s="218"/>
      <c r="AF71" s="218"/>
      <c r="AG71" s="203"/>
      <c r="AH71" s="211"/>
      <c r="AI71" s="211"/>
      <c r="AJ71" s="218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5.75" thickBot="1">
      <c r="B72" s="384" t="s">
        <v>26</v>
      </c>
      <c r="C72" s="952" t="s">
        <v>32</v>
      </c>
      <c r="D72" s="1167">
        <v>30</v>
      </c>
      <c r="E72" s="562">
        <v>1.6950000000000001</v>
      </c>
      <c r="F72" s="564">
        <v>0.36</v>
      </c>
      <c r="G72" s="564">
        <v>13.555</v>
      </c>
      <c r="H72" s="565">
        <f>G72*4+F72*9+E72*4</f>
        <v>64.239999999999995</v>
      </c>
      <c r="I72" s="564">
        <v>1.7000000000000001E-2</v>
      </c>
      <c r="J72" s="564">
        <v>0</v>
      </c>
      <c r="K72" s="564">
        <v>0</v>
      </c>
      <c r="L72" s="564">
        <v>0.16500000000000001</v>
      </c>
      <c r="M72" s="564">
        <v>38.33</v>
      </c>
      <c r="N72" s="564">
        <v>35.630000000000003</v>
      </c>
      <c r="O72" s="564">
        <v>6.75</v>
      </c>
      <c r="P72" s="567">
        <v>4.8000000000000001E-2</v>
      </c>
      <c r="Q72" s="568">
        <v>0</v>
      </c>
      <c r="S72" s="234"/>
      <c r="T72" s="212"/>
      <c r="U72" s="211"/>
      <c r="V72" s="203"/>
      <c r="W72" s="203"/>
      <c r="X72" s="203"/>
      <c r="Y72" s="201"/>
      <c r="Z72" s="322"/>
      <c r="AA72" s="354"/>
      <c r="AB72" s="354"/>
      <c r="AC72" s="354"/>
      <c r="AD72" s="255"/>
      <c r="AE72" s="354"/>
      <c r="AF72" s="354"/>
      <c r="AG72" s="354"/>
      <c r="AH72" s="211"/>
      <c r="AI72" s="211"/>
      <c r="AJ72" s="218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5.75">
      <c r="B73" s="138"/>
      <c r="C73" s="400" t="s">
        <v>300</v>
      </c>
      <c r="D73" s="88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88"/>
      <c r="S73" s="235"/>
      <c r="T73" s="218"/>
      <c r="U73" s="218"/>
      <c r="V73" s="203"/>
      <c r="W73" s="203"/>
      <c r="X73" s="203"/>
      <c r="Y73" s="201"/>
      <c r="Z73" s="203"/>
      <c r="AA73" s="203"/>
      <c r="AB73" s="203"/>
      <c r="AC73" s="322"/>
      <c r="AD73" s="203"/>
      <c r="AE73" s="354"/>
      <c r="AF73" s="203"/>
      <c r="AG73" s="203"/>
      <c r="AH73" s="211"/>
      <c r="AI73" s="211"/>
      <c r="AJ73" s="218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>
      <c r="B74" s="657" t="s">
        <v>46</v>
      </c>
      <c r="C74" s="709" t="s">
        <v>47</v>
      </c>
      <c r="D74" s="1167">
        <v>200</v>
      </c>
      <c r="E74" s="637">
        <v>3.8</v>
      </c>
      <c r="F74" s="1150">
        <v>3</v>
      </c>
      <c r="G74" s="1150">
        <v>23</v>
      </c>
      <c r="H74" s="711">
        <f>G74*4+F74*9+E74*4</f>
        <v>134.19999999999999</v>
      </c>
      <c r="I74" s="1150">
        <v>5.6000000000000001E-2</v>
      </c>
      <c r="J74" s="1150">
        <v>0.5</v>
      </c>
      <c r="K74" s="1150">
        <v>17.7</v>
      </c>
      <c r="L74" s="1150">
        <v>0</v>
      </c>
      <c r="M74" s="1176">
        <v>117.5</v>
      </c>
      <c r="N74" s="1151">
        <v>104.6</v>
      </c>
      <c r="O74" s="1150">
        <v>28.9</v>
      </c>
      <c r="P74" s="642">
        <v>0.9</v>
      </c>
      <c r="Q74" s="1170">
        <v>0</v>
      </c>
      <c r="S74" s="245"/>
      <c r="T74" s="212"/>
      <c r="U74" s="200"/>
      <c r="V74" s="203"/>
      <c r="W74" s="203"/>
      <c r="X74" s="203"/>
      <c r="Y74" s="201"/>
      <c r="Z74" s="355"/>
      <c r="AA74" s="203"/>
      <c r="AB74" s="203"/>
      <c r="AC74" s="322"/>
      <c r="AD74" s="255"/>
      <c r="AE74" s="354"/>
      <c r="AF74" s="203"/>
      <c r="AG74" s="203"/>
      <c r="AH74" s="211"/>
      <c r="AI74" s="211"/>
      <c r="AJ74" s="211"/>
      <c r="AK74" s="5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>
      <c r="B75" s="1180" t="s">
        <v>298</v>
      </c>
      <c r="C75" s="1181" t="s">
        <v>296</v>
      </c>
      <c r="D75" s="863">
        <v>55</v>
      </c>
      <c r="E75" s="637">
        <v>5.31</v>
      </c>
      <c r="F75" s="1150">
        <v>7.4690000000000003</v>
      </c>
      <c r="G75" s="1150">
        <v>16.312999999999999</v>
      </c>
      <c r="H75" s="711">
        <f>G75*4+F75*9+E75*4</f>
        <v>153.71300000000002</v>
      </c>
      <c r="I75" s="1150">
        <v>4.3999999999999997E-2</v>
      </c>
      <c r="J75" s="1150">
        <v>0.121</v>
      </c>
      <c r="K75" s="1173">
        <v>59.95</v>
      </c>
      <c r="L75" s="1150">
        <v>0.51700000000000002</v>
      </c>
      <c r="M75" s="1176">
        <v>156.41999999999999</v>
      </c>
      <c r="N75" s="1150">
        <v>120.45</v>
      </c>
      <c r="O75" s="1150">
        <v>12.87</v>
      </c>
      <c r="P75" s="642">
        <v>0.52800000000000002</v>
      </c>
      <c r="Q75" s="1170">
        <v>0</v>
      </c>
      <c r="S75" s="230"/>
      <c r="T75" s="212"/>
      <c r="U75" s="203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8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3.5" customHeight="1" thickBot="1">
      <c r="B76" s="484" t="s">
        <v>29</v>
      </c>
      <c r="C76" s="483" t="s">
        <v>268</v>
      </c>
      <c r="D76" s="561">
        <v>105</v>
      </c>
      <c r="E76" s="1182">
        <v>0.42</v>
      </c>
      <c r="F76" s="1183">
        <v>0.42</v>
      </c>
      <c r="G76" s="1184">
        <v>10.29</v>
      </c>
      <c r="H76" s="1132">
        <f>G76*4+F76*9+E76*4</f>
        <v>46.62</v>
      </c>
      <c r="I76" s="1184">
        <v>3.2000000000000001E-2</v>
      </c>
      <c r="J76" s="1184">
        <v>10.5</v>
      </c>
      <c r="K76" s="1184">
        <v>0</v>
      </c>
      <c r="L76" s="1184">
        <v>1.155</v>
      </c>
      <c r="M76" s="1184">
        <v>16.8</v>
      </c>
      <c r="N76" s="1184">
        <v>11.5</v>
      </c>
      <c r="O76" s="1185">
        <v>9.4499999999999993</v>
      </c>
      <c r="P76" s="1186">
        <v>2.0270000000000001</v>
      </c>
      <c r="Q76" s="568">
        <v>0</v>
      </c>
      <c r="S76" s="232"/>
      <c r="T76" s="212"/>
      <c r="U76" s="366"/>
      <c r="V76" s="218"/>
      <c r="W76" s="218"/>
      <c r="X76" s="200"/>
      <c r="Y76" s="200"/>
      <c r="Z76" s="201"/>
      <c r="AA76" s="200"/>
      <c r="AB76" s="200"/>
      <c r="AC76" s="202"/>
      <c r="AD76" s="320"/>
      <c r="AE76" s="200"/>
      <c r="AF76" s="321"/>
      <c r="AG76" s="200"/>
      <c r="AH76" s="200"/>
      <c r="AI76" s="211"/>
      <c r="AJ76" s="211"/>
      <c r="AK76" s="14"/>
      <c r="AL76" s="14"/>
      <c r="AM76" s="14"/>
      <c r="AN76" s="14"/>
      <c r="AO76" s="14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3.5" customHeight="1" thickBot="1">
      <c r="B77" s="60"/>
      <c r="C77" s="61" t="s">
        <v>378</v>
      </c>
      <c r="D77" s="78"/>
      <c r="E77" s="737">
        <f t="shared" ref="E77:Q77" si="9">SUM(E67:E76)</f>
        <v>30.928999999999998</v>
      </c>
      <c r="F77" s="737">
        <f t="shared" si="9"/>
        <v>34.548999999999999</v>
      </c>
      <c r="G77" s="737">
        <f t="shared" si="9"/>
        <v>146.33599999999998</v>
      </c>
      <c r="H77" s="738">
        <f t="shared" si="9"/>
        <v>1020.0010000000001</v>
      </c>
      <c r="I77" s="737">
        <f t="shared" si="9"/>
        <v>0.35199999999999998</v>
      </c>
      <c r="J77" s="738">
        <f t="shared" si="9"/>
        <v>26.182000000000002</v>
      </c>
      <c r="K77" s="738">
        <f t="shared" si="9"/>
        <v>77.78</v>
      </c>
      <c r="L77" s="737">
        <f t="shared" si="9"/>
        <v>7.2090000000000014</v>
      </c>
      <c r="M77" s="739">
        <f t="shared" si="9"/>
        <v>496.2</v>
      </c>
      <c r="N77" s="738">
        <f t="shared" si="9"/>
        <v>365.01</v>
      </c>
      <c r="O77" s="738">
        <f t="shared" si="9"/>
        <v>116.75700000000002</v>
      </c>
      <c r="P77" s="737">
        <f t="shared" si="9"/>
        <v>5.3030000000000008</v>
      </c>
      <c r="Q77" s="740">
        <f t="shared" si="9"/>
        <v>6.0000000000000001E-3</v>
      </c>
      <c r="S77" s="245"/>
      <c r="T77" s="226"/>
      <c r="U77" s="200"/>
      <c r="V77" s="218"/>
      <c r="W77" s="218"/>
      <c r="X77" s="217"/>
      <c r="Y77" s="217"/>
      <c r="Z77" s="217"/>
      <c r="AA77" s="217"/>
      <c r="AB77" s="217"/>
      <c r="AC77" s="217"/>
      <c r="AD77" s="217"/>
      <c r="AE77" s="250"/>
      <c r="AF77" s="218"/>
      <c r="AG77" s="218"/>
      <c r="AH77" s="270"/>
      <c r="AI77" s="615"/>
      <c r="AJ77" s="270"/>
      <c r="AK77" s="77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5.75" thickBot="1">
      <c r="B78" s="64"/>
      <c r="C78" s="65" t="s">
        <v>30</v>
      </c>
      <c r="D78" s="81"/>
      <c r="E78" s="727">
        <v>30.8</v>
      </c>
      <c r="F78" s="728">
        <v>31.6</v>
      </c>
      <c r="G78" s="729">
        <v>134</v>
      </c>
      <c r="H78" s="729">
        <v>940</v>
      </c>
      <c r="I78" s="730">
        <v>0.48</v>
      </c>
      <c r="J78" s="729">
        <v>24</v>
      </c>
      <c r="K78" s="729">
        <v>280</v>
      </c>
      <c r="L78" s="731">
        <v>4</v>
      </c>
      <c r="M78" s="732">
        <v>440</v>
      </c>
      <c r="N78" s="729">
        <v>440</v>
      </c>
      <c r="O78" s="729">
        <v>100</v>
      </c>
      <c r="P78" s="741">
        <v>4.8</v>
      </c>
      <c r="Q78" s="733">
        <v>0.04</v>
      </c>
      <c r="S78" s="230"/>
      <c r="T78" s="212"/>
      <c r="U78" s="203"/>
      <c r="V78" s="218"/>
      <c r="W78" s="218"/>
      <c r="X78" s="354"/>
      <c r="Y78" s="354"/>
      <c r="Z78" s="201"/>
      <c r="AA78" s="322"/>
      <c r="AB78" s="354"/>
      <c r="AC78" s="322"/>
      <c r="AD78" s="323"/>
      <c r="AE78" s="324"/>
      <c r="AF78" s="324"/>
      <c r="AG78" s="323"/>
      <c r="AH78" s="323"/>
      <c r="AI78" s="236"/>
      <c r="AJ78" s="236"/>
      <c r="AK78" s="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3.5" customHeight="1">
      <c r="S79" s="230"/>
      <c r="T79" s="212"/>
      <c r="U79" s="203"/>
      <c r="V79" s="540"/>
      <c r="W79" s="211"/>
      <c r="X79" s="201"/>
      <c r="Y79" s="203"/>
      <c r="Z79" s="203"/>
      <c r="AA79" s="203"/>
      <c r="AB79" s="322"/>
      <c r="AC79" s="255"/>
      <c r="AD79" s="203"/>
      <c r="AE79" s="255"/>
      <c r="AF79" s="203"/>
      <c r="AG79" s="218"/>
      <c r="AH79" s="609"/>
      <c r="AI79" s="609"/>
      <c r="AJ79" s="609"/>
      <c r="AK79" s="20"/>
      <c r="AL79" s="11"/>
      <c r="AM79" s="11"/>
      <c r="AN79" s="25"/>
      <c r="AO79" s="25"/>
      <c r="AP79" s="30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6.5" customHeight="1" thickBot="1">
      <c r="B80" s="441" t="s">
        <v>33</v>
      </c>
      <c r="C80" s="191" t="s">
        <v>41</v>
      </c>
      <c r="S80" s="235"/>
      <c r="T80" s="218"/>
      <c r="U80" s="229"/>
      <c r="V80" s="540"/>
      <c r="W80" s="211"/>
      <c r="X80" s="211"/>
      <c r="Y80" s="211"/>
      <c r="Z80" s="211"/>
      <c r="AA80" s="211"/>
      <c r="AB80" s="211"/>
      <c r="AC80" s="211"/>
      <c r="AD80" s="211"/>
      <c r="AE80" s="609"/>
      <c r="AF80" s="218"/>
      <c r="AG80" s="218"/>
      <c r="AH80" s="609"/>
      <c r="AI80" s="609"/>
      <c r="AJ80" s="609"/>
      <c r="AK80" s="20"/>
      <c r="AL80" s="11"/>
      <c r="AM80" s="11"/>
      <c r="AN80" s="19"/>
      <c r="AO80" s="19"/>
      <c r="AP80" s="30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>
      <c r="B81" s="33" t="s">
        <v>3</v>
      </c>
      <c r="C81" s="34" t="s">
        <v>4</v>
      </c>
      <c r="D81" s="500" t="s">
        <v>5</v>
      </c>
      <c r="E81" s="83" t="s">
        <v>6</v>
      </c>
      <c r="F81" s="36"/>
      <c r="G81" s="37" t="s">
        <v>7</v>
      </c>
      <c r="H81" s="116" t="s">
        <v>8</v>
      </c>
      <c r="I81" s="39" t="s">
        <v>9</v>
      </c>
      <c r="J81" s="40"/>
      <c r="K81" s="36"/>
      <c r="L81" s="36"/>
      <c r="M81" s="39" t="s">
        <v>10</v>
      </c>
      <c r="N81" s="36"/>
      <c r="O81" s="36"/>
      <c r="P81" s="36"/>
      <c r="Q81" s="42"/>
      <c r="S81" s="218"/>
      <c r="T81" s="502"/>
      <c r="U81" s="218"/>
      <c r="V81" s="218"/>
      <c r="W81" s="218"/>
      <c r="X81" s="211"/>
      <c r="Y81" s="211"/>
      <c r="Z81" s="211"/>
      <c r="AA81" s="211"/>
      <c r="AB81" s="211"/>
      <c r="AC81" s="211"/>
      <c r="AD81" s="211"/>
      <c r="AE81" s="218"/>
      <c r="AF81" s="218"/>
      <c r="AG81" s="218"/>
      <c r="AH81" s="218"/>
      <c r="AI81" s="218"/>
      <c r="AJ81" s="218"/>
      <c r="AK81" s="20"/>
      <c r="AL81" s="11"/>
      <c r="AM81" s="11"/>
      <c r="AN81" s="19"/>
      <c r="AO81" s="19"/>
      <c r="AP81" s="30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5.75" thickBot="1">
      <c r="B82" s="43" t="s">
        <v>11</v>
      </c>
      <c r="C82" s="44"/>
      <c r="D82" s="45"/>
      <c r="E82" s="99" t="s">
        <v>12</v>
      </c>
      <c r="F82" s="47" t="s">
        <v>13</v>
      </c>
      <c r="G82" s="48" t="s">
        <v>14</v>
      </c>
      <c r="H82" s="48" t="s">
        <v>15</v>
      </c>
      <c r="I82" s="48" t="s">
        <v>16</v>
      </c>
      <c r="J82" s="495" t="s">
        <v>17</v>
      </c>
      <c r="K82" s="46" t="s">
        <v>18</v>
      </c>
      <c r="L82" s="496" t="s">
        <v>19</v>
      </c>
      <c r="M82" s="47" t="s">
        <v>20</v>
      </c>
      <c r="N82" s="47" t="s">
        <v>21</v>
      </c>
      <c r="O82" s="47" t="s">
        <v>22</v>
      </c>
      <c r="P82" s="47" t="s">
        <v>23</v>
      </c>
      <c r="Q82" s="311" t="s">
        <v>293</v>
      </c>
      <c r="R82" s="234"/>
      <c r="S82" s="1653"/>
      <c r="T82" s="212"/>
      <c r="U82" s="1195"/>
      <c r="V82" s="218"/>
      <c r="W82" s="218"/>
      <c r="X82" s="211"/>
      <c r="Y82" s="211"/>
      <c r="Z82" s="211"/>
      <c r="AA82" s="211"/>
      <c r="AB82" s="211"/>
      <c r="AC82" s="1075"/>
      <c r="AD82" s="211"/>
      <c r="AE82" s="218"/>
      <c r="AF82" s="218"/>
      <c r="AG82" s="218"/>
      <c r="AH82" s="218"/>
      <c r="AI82" s="218"/>
      <c r="AJ82" s="218"/>
      <c r="AK82" s="20"/>
      <c r="AL82" s="11"/>
      <c r="AM82" s="11"/>
      <c r="AN82" s="7"/>
      <c r="AO82" s="7"/>
      <c r="AP82" s="30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>
      <c r="B83" s="100"/>
      <c r="C83" s="401" t="s">
        <v>299</v>
      </c>
      <c r="D83" s="273"/>
      <c r="E83" s="488"/>
      <c r="F83" s="489"/>
      <c r="G83" s="51"/>
      <c r="H83" s="489"/>
      <c r="I83" s="490"/>
      <c r="J83" s="490"/>
      <c r="K83" s="490"/>
      <c r="L83" s="489"/>
      <c r="M83" s="490"/>
      <c r="N83" s="490"/>
      <c r="O83" s="490"/>
      <c r="P83" s="490"/>
      <c r="Q83" s="97"/>
      <c r="R83" s="230"/>
      <c r="S83" s="1654"/>
      <c r="T83" s="212"/>
      <c r="U83" s="203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0"/>
      <c r="AL83" s="11"/>
      <c r="AM83" s="11"/>
      <c r="AN83" s="19"/>
      <c r="AO83" s="19"/>
      <c r="AP83" s="30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" customHeight="1">
      <c r="B84" s="351" t="s">
        <v>250</v>
      </c>
      <c r="C84" s="352" t="s">
        <v>263</v>
      </c>
      <c r="D84" s="360">
        <v>200</v>
      </c>
      <c r="E84" s="353">
        <v>3.9060000000000001</v>
      </c>
      <c r="F84" s="361">
        <v>4.97</v>
      </c>
      <c r="G84" s="353">
        <v>7.4119999999999999</v>
      </c>
      <c r="H84" s="345">
        <f t="shared" ref="H84" si="10">G84*4+F84*9+E84*4</f>
        <v>90.001999999999995</v>
      </c>
      <c r="I84" s="353">
        <v>8.7999999999999995E-2</v>
      </c>
      <c r="J84" s="353">
        <v>7.62</v>
      </c>
      <c r="K84" s="361">
        <v>0</v>
      </c>
      <c r="L84" s="362">
        <v>0</v>
      </c>
      <c r="M84" s="353">
        <v>46.3</v>
      </c>
      <c r="N84" s="362">
        <v>37.200000000000003</v>
      </c>
      <c r="O84" s="353">
        <v>16.7</v>
      </c>
      <c r="P84" s="363">
        <v>0.76</v>
      </c>
      <c r="Q84" s="346">
        <v>4.0000000000000001E-3</v>
      </c>
      <c r="R84" s="211"/>
      <c r="S84" s="233"/>
      <c r="T84" s="212"/>
      <c r="U84" s="203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14"/>
      <c r="AL84" s="11"/>
      <c r="AM84" s="11"/>
      <c r="AN84" s="19"/>
      <c r="AO84" s="19"/>
      <c r="AP84" s="30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6.5" customHeight="1">
      <c r="B85" s="55" t="s">
        <v>48</v>
      </c>
      <c r="C85" s="56" t="s">
        <v>231</v>
      </c>
      <c r="D85" s="53" t="s">
        <v>496</v>
      </c>
      <c r="E85" s="637">
        <v>9.4730000000000008</v>
      </c>
      <c r="F85" s="1150">
        <v>6.1</v>
      </c>
      <c r="G85" s="1150">
        <v>17.071999999999999</v>
      </c>
      <c r="H85" s="711">
        <f>G85*4+F85*9+E85*4</f>
        <v>161.07999999999998</v>
      </c>
      <c r="I85" s="1150">
        <v>0.13900000000000001</v>
      </c>
      <c r="J85" s="1150">
        <v>0.61899999999999999</v>
      </c>
      <c r="K85" s="1150">
        <v>51.014000000000003</v>
      </c>
      <c r="L85" s="1150">
        <v>1.6639999999999999</v>
      </c>
      <c r="M85" s="1150">
        <v>127.13</v>
      </c>
      <c r="N85" s="1151">
        <v>64.38</v>
      </c>
      <c r="O85" s="1150">
        <v>10.51</v>
      </c>
      <c r="P85" s="642">
        <v>0.78</v>
      </c>
      <c r="Q85" s="346">
        <v>0</v>
      </c>
      <c r="R85" s="230"/>
      <c r="S85" s="233"/>
      <c r="T85" s="212"/>
      <c r="U85" s="203"/>
      <c r="V85" s="218"/>
      <c r="W85" s="218"/>
      <c r="X85" s="1538"/>
      <c r="Y85" s="1538"/>
      <c r="Z85" s="1538"/>
      <c r="AA85" s="1538"/>
      <c r="AB85" s="1538"/>
      <c r="AC85" s="1538"/>
      <c r="AD85" s="218"/>
      <c r="AE85" s="218"/>
      <c r="AF85" s="218"/>
      <c r="AG85" s="218"/>
      <c r="AH85" s="218"/>
      <c r="AI85" s="218"/>
      <c r="AJ85" s="218"/>
      <c r="AK85" s="14"/>
      <c r="AL85" s="11"/>
      <c r="AM85" s="11"/>
      <c r="AN85" s="19"/>
      <c r="AO85" s="19"/>
      <c r="AP85" s="30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5" customHeight="1">
      <c r="B86" s="1187" t="s">
        <v>503</v>
      </c>
      <c r="C86" s="848" t="s">
        <v>504</v>
      </c>
      <c r="D86" s="916" t="s">
        <v>506</v>
      </c>
      <c r="E86" s="1129">
        <v>5.13</v>
      </c>
      <c r="F86" s="1130">
        <v>6.8929999999999998</v>
      </c>
      <c r="G86" s="1131">
        <v>29.422999999999998</v>
      </c>
      <c r="H86" s="1132">
        <f t="shared" ref="H86" si="11">G86*4+F86*9+E86*4</f>
        <v>200.249</v>
      </c>
      <c r="I86" s="1131">
        <v>0.13600000000000001</v>
      </c>
      <c r="J86" s="1133">
        <v>0</v>
      </c>
      <c r="K86" s="1134">
        <v>30</v>
      </c>
      <c r="L86" s="1130">
        <v>0.17299999999999999</v>
      </c>
      <c r="M86" s="1131">
        <v>21.34</v>
      </c>
      <c r="N86" s="1135">
        <v>105.01</v>
      </c>
      <c r="O86" s="1131">
        <v>27.643000000000001</v>
      </c>
      <c r="P86" s="1136">
        <v>0.23699999999999999</v>
      </c>
      <c r="Q86" s="1137">
        <v>0</v>
      </c>
      <c r="R86" s="230"/>
      <c r="S86" s="233"/>
      <c r="T86" s="212"/>
      <c r="U86" s="366"/>
      <c r="V86" s="211"/>
      <c r="W86" s="211"/>
      <c r="X86" s="211"/>
      <c r="Y86" s="211"/>
      <c r="Z86" s="211"/>
      <c r="AA86" s="211"/>
      <c r="AB86" s="211"/>
      <c r="AC86" s="211"/>
      <c r="AD86" s="218"/>
      <c r="AE86" s="218"/>
      <c r="AF86" s="218"/>
      <c r="AG86" s="218"/>
      <c r="AH86" s="218"/>
      <c r="AI86" s="218"/>
      <c r="AJ86" s="218"/>
      <c r="AK86" s="14"/>
      <c r="AL86" s="11"/>
      <c r="AM86" s="11"/>
      <c r="AN86" s="19"/>
      <c r="AO86" s="19"/>
      <c r="AP86" s="30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>
      <c r="B87" s="744" t="s">
        <v>193</v>
      </c>
      <c r="C87" s="1138" t="s">
        <v>505</v>
      </c>
      <c r="D87" s="1188"/>
      <c r="E87" s="1140">
        <v>1.4219999999999999</v>
      </c>
      <c r="F87" s="1141">
        <v>1.5620000000000001</v>
      </c>
      <c r="G87" s="1142">
        <v>14.473000000000001</v>
      </c>
      <c r="H87" s="1143">
        <f>G87*4+F87*9+E87*4</f>
        <v>77.638000000000005</v>
      </c>
      <c r="I87" s="1144">
        <v>1.6E-2</v>
      </c>
      <c r="J87" s="1145">
        <v>3.4039999999999999</v>
      </c>
      <c r="K87" s="1146">
        <v>0</v>
      </c>
      <c r="L87" s="1145">
        <v>1.206</v>
      </c>
      <c r="M87" s="1146">
        <v>35.53</v>
      </c>
      <c r="N87" s="1145">
        <v>36.56</v>
      </c>
      <c r="O87" s="1146">
        <v>14.06</v>
      </c>
      <c r="P87" s="1145">
        <v>0.11899999999999999</v>
      </c>
      <c r="Q87" s="1147">
        <v>0</v>
      </c>
      <c r="R87" s="230"/>
      <c r="S87" s="233"/>
      <c r="T87" s="212"/>
      <c r="U87" s="203"/>
      <c r="V87" s="211"/>
      <c r="W87" s="211"/>
      <c r="X87" s="211"/>
      <c r="Y87" s="211"/>
      <c r="Z87" s="211"/>
      <c r="AA87" s="211"/>
      <c r="AB87" s="211"/>
      <c r="AC87" s="211"/>
      <c r="AD87" s="218"/>
      <c r="AE87" s="218"/>
      <c r="AF87" s="218"/>
      <c r="AG87" s="218"/>
      <c r="AH87" s="218"/>
      <c r="AI87" s="218"/>
      <c r="AJ87" s="218"/>
      <c r="AK87" s="14"/>
      <c r="AL87" s="11"/>
      <c r="AM87" s="11"/>
      <c r="AN87" s="25"/>
      <c r="AO87" s="19"/>
      <c r="AP87" s="30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2.75" customHeight="1">
      <c r="B88" s="445" t="s">
        <v>25</v>
      </c>
      <c r="C88" s="391" t="s">
        <v>294</v>
      </c>
      <c r="D88" s="498">
        <v>200</v>
      </c>
      <c r="E88" s="448">
        <v>1</v>
      </c>
      <c r="F88" s="449">
        <v>0</v>
      </c>
      <c r="G88" s="449">
        <v>20.92</v>
      </c>
      <c r="H88" s="450">
        <f t="shared" ref="H88" si="12">G88*4+F88*9+E88*4</f>
        <v>87.68</v>
      </c>
      <c r="I88" s="451">
        <v>2.1999999999999999E-2</v>
      </c>
      <c r="J88" s="456">
        <v>4</v>
      </c>
      <c r="K88" s="456">
        <v>0</v>
      </c>
      <c r="L88" s="456">
        <v>5.0799999999999998E-2</v>
      </c>
      <c r="M88" s="499">
        <v>14</v>
      </c>
      <c r="N88" s="456">
        <v>14</v>
      </c>
      <c r="O88" s="456">
        <v>8</v>
      </c>
      <c r="P88" s="661">
        <v>0.875</v>
      </c>
      <c r="Q88" s="455">
        <v>0</v>
      </c>
      <c r="R88" s="234"/>
      <c r="S88" s="233"/>
      <c r="T88" s="212"/>
      <c r="U88" s="203"/>
      <c r="V88" s="203"/>
      <c r="W88" s="203"/>
      <c r="X88" s="203"/>
      <c r="Y88" s="201"/>
      <c r="Z88" s="203"/>
      <c r="AA88" s="354"/>
      <c r="AB88" s="203"/>
      <c r="AC88" s="203"/>
      <c r="AD88" s="203"/>
      <c r="AE88" s="255"/>
      <c r="AF88" s="203"/>
      <c r="AG88" s="203"/>
      <c r="AH88" s="211"/>
      <c r="AI88" s="211"/>
      <c r="AJ88" s="211"/>
      <c r="AK88" s="14"/>
      <c r="AL88" s="11"/>
      <c r="AM88" s="11"/>
      <c r="AN88" s="19"/>
      <c r="AO88" s="19"/>
      <c r="AP88" s="30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3.5" customHeight="1">
      <c r="B89" s="445" t="s">
        <v>26</v>
      </c>
      <c r="C89" s="434" t="s">
        <v>27</v>
      </c>
      <c r="D89" s="435">
        <v>40</v>
      </c>
      <c r="E89" s="448">
        <v>2.04</v>
      </c>
      <c r="F89" s="449">
        <v>0.34</v>
      </c>
      <c r="G89" s="449">
        <v>20.369</v>
      </c>
      <c r="H89" s="450">
        <f>G89*4+F89*9+E89*4</f>
        <v>92.695999999999998</v>
      </c>
      <c r="I89" s="449">
        <v>0.04</v>
      </c>
      <c r="J89" s="449">
        <v>0</v>
      </c>
      <c r="K89" s="449">
        <v>0</v>
      </c>
      <c r="L89" s="449">
        <v>0.44</v>
      </c>
      <c r="M89" s="452">
        <v>17.2</v>
      </c>
      <c r="N89" s="449">
        <v>34</v>
      </c>
      <c r="O89" s="449">
        <v>4.944</v>
      </c>
      <c r="P89" s="454">
        <v>4.3999999999999997E-2</v>
      </c>
      <c r="Q89" s="455">
        <v>0</v>
      </c>
      <c r="R89" s="218"/>
      <c r="S89" s="233"/>
      <c r="T89" s="212"/>
      <c r="U89" s="203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8"/>
      <c r="AG89" s="218"/>
      <c r="AH89" s="211"/>
      <c r="AI89" s="211"/>
      <c r="AJ89" s="211"/>
      <c r="AK89" s="20"/>
      <c r="AL89" s="11"/>
      <c r="AM89" s="11"/>
      <c r="AN89" s="19"/>
      <c r="AO89" s="19"/>
      <c r="AP89" s="30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1.25" customHeight="1">
      <c r="B90" s="445" t="s">
        <v>26</v>
      </c>
      <c r="C90" s="434" t="s">
        <v>28</v>
      </c>
      <c r="D90" s="435">
        <v>30</v>
      </c>
      <c r="E90" s="1182">
        <v>1.6950000000000001</v>
      </c>
      <c r="F90" s="1184">
        <v>0.36</v>
      </c>
      <c r="G90" s="1184">
        <v>13.555</v>
      </c>
      <c r="H90" s="1132">
        <f>G90*4+F90*9+E90*4</f>
        <v>64.239999999999995</v>
      </c>
      <c r="I90" s="1184">
        <v>1.7000000000000001E-2</v>
      </c>
      <c r="J90" s="1184">
        <v>0</v>
      </c>
      <c r="K90" s="1184">
        <v>0</v>
      </c>
      <c r="L90" s="1184">
        <v>0.16500000000000001</v>
      </c>
      <c r="M90" s="1184">
        <v>38.33</v>
      </c>
      <c r="N90" s="1184">
        <v>35.630000000000003</v>
      </c>
      <c r="O90" s="1184">
        <v>6.75</v>
      </c>
      <c r="P90" s="1186">
        <v>4.8000000000000001E-2</v>
      </c>
      <c r="Q90" s="1189">
        <v>0</v>
      </c>
      <c r="R90" s="238"/>
      <c r="S90" s="1653"/>
      <c r="T90" s="502"/>
      <c r="U90" s="366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8"/>
      <c r="AG90" s="218"/>
      <c r="AH90" s="211"/>
      <c r="AI90" s="211"/>
      <c r="AJ90" s="211"/>
      <c r="AK90" s="20"/>
      <c r="AL90" s="11"/>
      <c r="AM90" s="11"/>
      <c r="AN90" s="19"/>
      <c r="AO90" s="11"/>
      <c r="AP90" s="30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4.25" customHeight="1" thickBot="1">
      <c r="B91" s="484" t="s">
        <v>29</v>
      </c>
      <c r="C91" s="483" t="s">
        <v>268</v>
      </c>
      <c r="D91" s="561">
        <v>105</v>
      </c>
      <c r="E91" s="562">
        <v>0.42</v>
      </c>
      <c r="F91" s="563">
        <v>0.42</v>
      </c>
      <c r="G91" s="564">
        <v>10.29</v>
      </c>
      <c r="H91" s="565">
        <f>G91*4+F91*9+E91*4</f>
        <v>46.62</v>
      </c>
      <c r="I91" s="564">
        <v>3.2000000000000001E-2</v>
      </c>
      <c r="J91" s="564">
        <v>10.5</v>
      </c>
      <c r="K91" s="564">
        <v>0</v>
      </c>
      <c r="L91" s="564">
        <v>1.155</v>
      </c>
      <c r="M91" s="564">
        <v>16.8</v>
      </c>
      <c r="N91" s="564">
        <v>11.5</v>
      </c>
      <c r="O91" s="566">
        <v>9.4499999999999993</v>
      </c>
      <c r="P91" s="567">
        <v>2.0270000000000001</v>
      </c>
      <c r="Q91" s="568">
        <v>0</v>
      </c>
      <c r="R91" s="237"/>
      <c r="S91" s="1655"/>
      <c r="T91" s="217"/>
      <c r="U91" s="200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8"/>
      <c r="AG91" s="218"/>
      <c r="AH91" s="218"/>
      <c r="AI91" s="218"/>
      <c r="AJ91" s="211"/>
      <c r="AK91" s="14"/>
      <c r="AL91" s="11"/>
      <c r="AM91" s="11"/>
      <c r="AN91" s="19"/>
      <c r="AO91" s="19"/>
      <c r="AP91" s="30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4.25" customHeight="1">
      <c r="B92" s="100"/>
      <c r="C92" s="401" t="s">
        <v>300</v>
      </c>
      <c r="D92" s="273"/>
      <c r="E92" s="9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21"/>
      <c r="R92" s="230"/>
      <c r="S92" s="1653"/>
      <c r="T92" s="217"/>
      <c r="U92" s="366"/>
      <c r="V92" s="505"/>
      <c r="W92" s="231"/>
      <c r="X92" s="231"/>
      <c r="Y92" s="231"/>
      <c r="Z92" s="231"/>
      <c r="AA92" s="231"/>
      <c r="AB92" s="231"/>
      <c r="AC92" s="231"/>
      <c r="AD92" s="231"/>
      <c r="AE92" s="218"/>
      <c r="AF92" s="218"/>
      <c r="AG92" s="218"/>
      <c r="AH92" s="218"/>
      <c r="AI92" s="218"/>
      <c r="AJ92" s="540"/>
      <c r="AK92" s="14"/>
      <c r="AL92" s="11"/>
      <c r="AM92" s="11"/>
      <c r="AN92" s="7"/>
      <c r="AO92" s="7"/>
      <c r="AP92" s="14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5" customHeight="1">
      <c r="B93" s="383" t="s">
        <v>342</v>
      </c>
      <c r="C93" s="572" t="s">
        <v>360</v>
      </c>
      <c r="D93" s="656">
        <v>200</v>
      </c>
      <c r="E93" s="448">
        <v>5.8</v>
      </c>
      <c r="F93" s="449">
        <v>5</v>
      </c>
      <c r="G93" s="449">
        <v>8</v>
      </c>
      <c r="H93" s="450">
        <f t="shared" ref="H93" si="13">G93*4+F93*9+E93*4</f>
        <v>100.2</v>
      </c>
      <c r="I93" s="449">
        <v>0.08</v>
      </c>
      <c r="J93" s="449">
        <v>1.4</v>
      </c>
      <c r="K93" s="449">
        <v>40</v>
      </c>
      <c r="L93" s="449">
        <v>0</v>
      </c>
      <c r="M93" s="449">
        <v>140</v>
      </c>
      <c r="N93" s="449">
        <v>130</v>
      </c>
      <c r="O93" s="449">
        <v>18</v>
      </c>
      <c r="P93" s="454">
        <v>0.2</v>
      </c>
      <c r="Q93" s="455">
        <v>0</v>
      </c>
      <c r="R93" s="230"/>
      <c r="S93" s="233"/>
      <c r="T93" s="212"/>
      <c r="U93" s="200"/>
      <c r="V93" s="513"/>
      <c r="W93" s="513"/>
      <c r="X93" s="513"/>
      <c r="Y93" s="513"/>
      <c r="Z93" s="513"/>
      <c r="AA93" s="513"/>
      <c r="AB93" s="513"/>
      <c r="AC93" s="513"/>
      <c r="AD93" s="513"/>
      <c r="AE93" s="218"/>
      <c r="AF93" s="218"/>
      <c r="AG93" s="218"/>
      <c r="AH93" s="218"/>
      <c r="AI93" s="218"/>
      <c r="AJ93" s="540"/>
      <c r="AK93" s="14"/>
      <c r="AL93" s="11"/>
      <c r="AM93" s="11"/>
      <c r="AN93" s="7"/>
      <c r="AO93" s="7"/>
      <c r="AP93" s="30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7.25" customHeight="1" thickBot="1">
      <c r="B94" s="379" t="s">
        <v>314</v>
      </c>
      <c r="C94" s="393" t="s">
        <v>321</v>
      </c>
      <c r="D94" s="414">
        <v>110</v>
      </c>
      <c r="E94" s="448">
        <v>4.5529999999999999</v>
      </c>
      <c r="F94" s="449">
        <v>6.7960000000000003</v>
      </c>
      <c r="G94" s="449">
        <v>6.8689999999999998</v>
      </c>
      <c r="H94" s="450">
        <f>G94*4+F94*9+E94*4</f>
        <v>106.852</v>
      </c>
      <c r="I94" s="449">
        <v>8.6999999999999994E-2</v>
      </c>
      <c r="J94" s="449">
        <v>2.0299999999999998</v>
      </c>
      <c r="K94" s="449">
        <v>45.454999999999998</v>
      </c>
      <c r="L94" s="452">
        <v>0.93500000000000005</v>
      </c>
      <c r="M94" s="452">
        <v>27.83</v>
      </c>
      <c r="N94" s="453">
        <v>20.07</v>
      </c>
      <c r="O94" s="449">
        <v>3.9220000000000002</v>
      </c>
      <c r="P94" s="454">
        <v>0.51900000000000002</v>
      </c>
      <c r="Q94" s="455">
        <v>0</v>
      </c>
      <c r="R94" s="230"/>
      <c r="S94" s="1654"/>
      <c r="T94" s="212"/>
      <c r="U94" s="203"/>
      <c r="V94" s="513"/>
      <c r="W94" s="513"/>
      <c r="X94" s="513"/>
      <c r="Y94" s="513"/>
      <c r="Z94" s="513"/>
      <c r="AA94" s="513"/>
      <c r="AB94" s="513"/>
      <c r="AC94" s="513"/>
      <c r="AD94" s="513"/>
      <c r="AE94" s="513"/>
      <c r="AF94" s="218"/>
      <c r="AG94" s="218"/>
      <c r="AH94" s="218"/>
      <c r="AI94" s="218"/>
      <c r="AJ94" s="211"/>
      <c r="AK94" s="14"/>
      <c r="AL94" s="11"/>
      <c r="AM94" s="11"/>
      <c r="AN94" s="19"/>
      <c r="AO94" s="19"/>
      <c r="AP94" s="30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2" customHeight="1" thickBot="1">
      <c r="B95" s="60"/>
      <c r="C95" s="61" t="s">
        <v>378</v>
      </c>
      <c r="D95" s="62"/>
      <c r="E95" s="333">
        <f t="shared" ref="E95:Q95" si="14">SUM(E84:E94)</f>
        <v>35.439</v>
      </c>
      <c r="F95" s="195">
        <f t="shared" si="14"/>
        <v>32.441000000000003</v>
      </c>
      <c r="G95" s="195">
        <f t="shared" si="14"/>
        <v>148.38299999999998</v>
      </c>
      <c r="H95" s="197">
        <f t="shared" si="14"/>
        <v>1027.2570000000003</v>
      </c>
      <c r="I95" s="195">
        <f t="shared" si="14"/>
        <v>0.65699999999999992</v>
      </c>
      <c r="J95" s="197">
        <f t="shared" si="14"/>
        <v>29.573</v>
      </c>
      <c r="K95" s="197">
        <f t="shared" si="14"/>
        <v>166.46899999999999</v>
      </c>
      <c r="L95" s="195">
        <f t="shared" si="14"/>
        <v>5.7888000000000002</v>
      </c>
      <c r="M95" s="198">
        <f t="shared" si="14"/>
        <v>484.46</v>
      </c>
      <c r="N95" s="197">
        <f t="shared" si="14"/>
        <v>488.34999999999997</v>
      </c>
      <c r="O95" s="197">
        <f t="shared" si="14"/>
        <v>119.979</v>
      </c>
      <c r="P95" s="195">
        <f t="shared" si="14"/>
        <v>5.6090000000000009</v>
      </c>
      <c r="Q95" s="736">
        <f t="shared" si="14"/>
        <v>4.0000000000000001E-3</v>
      </c>
      <c r="R95" s="230"/>
      <c r="S95" s="504"/>
      <c r="T95" s="504"/>
      <c r="U95" s="504"/>
      <c r="V95" s="505"/>
      <c r="W95" s="504"/>
      <c r="X95" s="504"/>
      <c r="Y95" s="504"/>
      <c r="Z95" s="504"/>
      <c r="AA95" s="504"/>
      <c r="AB95" s="504"/>
      <c r="AC95" s="504"/>
      <c r="AD95" s="504"/>
      <c r="AE95" s="504"/>
      <c r="AF95" s="218"/>
      <c r="AG95" s="218"/>
      <c r="AH95" s="218"/>
      <c r="AI95" s="218"/>
      <c r="AJ95" s="211"/>
      <c r="AK95" s="14"/>
      <c r="AL95" s="11"/>
      <c r="AM95" s="11"/>
      <c r="AN95" s="19"/>
      <c r="AO95" s="19"/>
      <c r="AP95" s="30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7.25" customHeight="1" thickBot="1">
      <c r="B96" s="64"/>
      <c r="C96" s="65" t="s">
        <v>30</v>
      </c>
      <c r="D96" s="66"/>
      <c r="E96" s="727">
        <v>30.8</v>
      </c>
      <c r="F96" s="728">
        <v>31.6</v>
      </c>
      <c r="G96" s="729">
        <v>134</v>
      </c>
      <c r="H96" s="729">
        <v>940</v>
      </c>
      <c r="I96" s="730">
        <v>0.48</v>
      </c>
      <c r="J96" s="729">
        <v>24</v>
      </c>
      <c r="K96" s="729">
        <v>280</v>
      </c>
      <c r="L96" s="731">
        <v>4</v>
      </c>
      <c r="M96" s="732">
        <v>440</v>
      </c>
      <c r="N96" s="729">
        <v>440</v>
      </c>
      <c r="O96" s="729">
        <v>100</v>
      </c>
      <c r="P96" s="731">
        <v>4.8</v>
      </c>
      <c r="Q96" s="733">
        <v>0.04</v>
      </c>
      <c r="R96" s="5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1"/>
      <c r="AK96" s="14"/>
      <c r="AL96" s="11"/>
      <c r="AM96" s="11"/>
      <c r="AN96" s="29"/>
      <c r="AO96" s="19"/>
      <c r="AP96" s="30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>
      <c r="R97" s="231"/>
      <c r="S97" s="598"/>
      <c r="T97" s="598"/>
      <c r="U97" s="598"/>
      <c r="V97" s="542"/>
      <c r="W97" s="1656"/>
      <c r="X97" s="598"/>
      <c r="Y97" s="542"/>
      <c r="Z97" s="542"/>
      <c r="AA97" s="598"/>
      <c r="AB97" s="1657"/>
      <c r="AC97" s="598"/>
      <c r="AD97" s="598"/>
      <c r="AE97" s="218"/>
      <c r="AF97" s="540"/>
      <c r="AG97" s="218"/>
      <c r="AH97" s="218"/>
      <c r="AI97" s="218"/>
      <c r="AJ97" s="211"/>
      <c r="AK97" s="14"/>
      <c r="AL97" s="11"/>
      <c r="AM97" s="11"/>
      <c r="AN97" s="19"/>
      <c r="AO97" s="19"/>
      <c r="AP97" s="30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6.5" customHeight="1">
      <c r="G98" s="31" t="s">
        <v>43</v>
      </c>
      <c r="R98" s="231"/>
      <c r="S98" s="598"/>
      <c r="T98" s="598"/>
      <c r="U98" s="598"/>
      <c r="V98" s="598"/>
      <c r="W98" s="598"/>
      <c r="X98" s="598"/>
      <c r="Y98" s="598"/>
      <c r="Z98" s="598"/>
      <c r="AA98" s="598"/>
      <c r="AB98" s="598"/>
      <c r="AC98" s="598"/>
      <c r="AD98" s="598"/>
      <c r="AE98" s="218"/>
      <c r="AF98" s="540"/>
      <c r="AG98" s="218"/>
      <c r="AH98" s="218"/>
      <c r="AI98" s="218"/>
      <c r="AJ98" s="211"/>
      <c r="AK98" s="14"/>
      <c r="AL98" s="11"/>
      <c r="AM98" s="11"/>
      <c r="AN98" s="19"/>
      <c r="AO98" s="19"/>
      <c r="AP98" s="30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3.5" customHeight="1" thickBot="1">
      <c r="B99" s="441" t="s">
        <v>33</v>
      </c>
      <c r="C99" s="506" t="s">
        <v>364</v>
      </c>
      <c r="S99" s="218"/>
      <c r="T99" s="218"/>
      <c r="U99" s="218"/>
      <c r="V99" s="542"/>
      <c r="W99" s="542"/>
      <c r="X99" s="218"/>
      <c r="Y99" s="542"/>
      <c r="Z99" s="542"/>
      <c r="AA99" s="218"/>
      <c r="AB99" s="212"/>
      <c r="AC99" s="218"/>
      <c r="AD99" s="218"/>
      <c r="AE99" s="218"/>
      <c r="AF99" s="211"/>
      <c r="AG99" s="218"/>
      <c r="AH99" s="218"/>
      <c r="AI99" s="218"/>
      <c r="AJ99" s="609"/>
      <c r="AK99" s="20"/>
      <c r="AL99" s="11"/>
      <c r="AM99" s="11"/>
      <c r="AN99" s="19"/>
      <c r="AO99" s="19"/>
      <c r="AP99" s="93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5" customHeight="1">
      <c r="B100" s="33" t="s">
        <v>3</v>
      </c>
      <c r="C100" s="34" t="s">
        <v>4</v>
      </c>
      <c r="D100" s="90" t="s">
        <v>5</v>
      </c>
      <c r="E100" s="83" t="s">
        <v>6</v>
      </c>
      <c r="F100" s="36"/>
      <c r="G100" s="37" t="s">
        <v>7</v>
      </c>
      <c r="H100" s="116" t="s">
        <v>8</v>
      </c>
      <c r="I100" s="39" t="s">
        <v>9</v>
      </c>
      <c r="J100" s="40"/>
      <c r="K100" s="36"/>
      <c r="L100" s="36"/>
      <c r="M100" s="194" t="s">
        <v>10</v>
      </c>
      <c r="N100" s="36"/>
      <c r="O100" s="36"/>
      <c r="P100" s="36"/>
      <c r="Q100" s="42"/>
      <c r="R100" s="14"/>
      <c r="S100" s="1666"/>
      <c r="T100" s="1667"/>
      <c r="U100" s="1668"/>
      <c r="V100" s="1669"/>
      <c r="W100" s="1580"/>
      <c r="X100" s="1580"/>
      <c r="Y100" s="1580"/>
      <c r="Z100" s="1580"/>
      <c r="AA100" s="1580"/>
      <c r="AB100" s="1580"/>
      <c r="AC100" s="1666"/>
      <c r="AD100" s="1666"/>
      <c r="AE100" s="1670"/>
      <c r="AF100" s="217"/>
      <c r="AG100" s="218"/>
      <c r="AH100" s="218"/>
      <c r="AI100" s="218"/>
      <c r="AJ100" s="609"/>
      <c r="AK100" s="20"/>
      <c r="AL100" s="11"/>
      <c r="AM100" s="11"/>
      <c r="AN100" s="19"/>
      <c r="AO100" s="19"/>
      <c r="AP100" s="30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5" customHeight="1" thickBot="1">
      <c r="B101" s="43" t="s">
        <v>11</v>
      </c>
      <c r="C101" s="85"/>
      <c r="D101" s="91"/>
      <c r="E101" s="99" t="s">
        <v>12</v>
      </c>
      <c r="F101" s="47" t="s">
        <v>13</v>
      </c>
      <c r="G101" s="48" t="s">
        <v>14</v>
      </c>
      <c r="H101" s="48" t="s">
        <v>15</v>
      </c>
      <c r="I101" s="48" t="s">
        <v>16</v>
      </c>
      <c r="J101" s="309" t="s">
        <v>17</v>
      </c>
      <c r="K101" s="46" t="s">
        <v>18</v>
      </c>
      <c r="L101" s="310" t="s">
        <v>19</v>
      </c>
      <c r="M101" s="349" t="s">
        <v>20</v>
      </c>
      <c r="N101" s="47" t="s">
        <v>21</v>
      </c>
      <c r="O101" s="47" t="s">
        <v>22</v>
      </c>
      <c r="P101" s="47" t="s">
        <v>23</v>
      </c>
      <c r="Q101" s="311" t="s">
        <v>293</v>
      </c>
      <c r="R101" s="29"/>
      <c r="S101" s="615"/>
      <c r="T101" s="615"/>
      <c r="U101" s="615"/>
      <c r="V101" s="1671"/>
      <c r="W101" s="615"/>
      <c r="X101" s="615"/>
      <c r="Y101" s="615"/>
      <c r="Z101" s="615"/>
      <c r="AA101" s="615"/>
      <c r="AB101" s="615"/>
      <c r="AC101" s="615"/>
      <c r="AD101" s="615"/>
      <c r="AE101" s="615"/>
      <c r="AF101" s="211"/>
      <c r="AG101" s="218"/>
      <c r="AH101" s="218"/>
      <c r="AI101" s="218"/>
      <c r="AJ101" s="211"/>
      <c r="AK101" s="14"/>
      <c r="AL101" s="11"/>
      <c r="AM101" s="11"/>
      <c r="AN101" s="19"/>
      <c r="AO101" s="19"/>
      <c r="AP101" s="30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3.5" customHeight="1">
      <c r="B102" s="100"/>
      <c r="C102" s="401" t="s">
        <v>299</v>
      </c>
      <c r="D102" s="273"/>
      <c r="E102" s="488"/>
      <c r="F102" s="489"/>
      <c r="G102" s="51"/>
      <c r="H102" s="489"/>
      <c r="I102" s="490"/>
      <c r="J102" s="490"/>
      <c r="K102" s="490"/>
      <c r="L102" s="489"/>
      <c r="M102" s="490"/>
      <c r="N102" s="490"/>
      <c r="O102" s="490"/>
      <c r="P102" s="490"/>
      <c r="Q102" s="97"/>
      <c r="R102" s="49"/>
      <c r="S102" s="504"/>
      <c r="T102" s="504"/>
      <c r="U102" s="504"/>
      <c r="V102" s="505"/>
      <c r="W102" s="504"/>
      <c r="X102" s="504"/>
      <c r="Y102" s="504"/>
      <c r="Z102" s="504"/>
      <c r="AA102" s="504"/>
      <c r="AB102" s="504"/>
      <c r="AC102" s="504"/>
      <c r="AD102" s="504"/>
      <c r="AE102" s="504"/>
      <c r="AF102" s="218"/>
      <c r="AG102" s="218"/>
      <c r="AH102" s="218"/>
      <c r="AI102" s="218"/>
      <c r="AJ102" s="609"/>
      <c r="AK102" s="20"/>
      <c r="AL102" s="11"/>
      <c r="AM102" s="11"/>
      <c r="AN102" s="19"/>
      <c r="AO102" s="19"/>
      <c r="AP102" s="30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7.25" customHeight="1">
      <c r="B103" s="1190" t="s">
        <v>239</v>
      </c>
      <c r="C103" s="709" t="s">
        <v>427</v>
      </c>
      <c r="D103" s="1167">
        <v>200</v>
      </c>
      <c r="E103" s="637">
        <v>4.0490000000000004</v>
      </c>
      <c r="F103" s="1150">
        <v>7.51</v>
      </c>
      <c r="G103" s="1150">
        <v>14.53</v>
      </c>
      <c r="H103" s="711">
        <f t="shared" ref="H103:H104" si="15">G103*4+F103*9+E103*4</f>
        <v>141.90600000000001</v>
      </c>
      <c r="I103" s="1149">
        <v>0.01</v>
      </c>
      <c r="J103" s="1149">
        <v>6.09</v>
      </c>
      <c r="K103" s="1149">
        <v>0</v>
      </c>
      <c r="L103" s="1149">
        <v>0.17</v>
      </c>
      <c r="M103" s="1150">
        <v>56.8</v>
      </c>
      <c r="N103" s="1151">
        <v>52.4</v>
      </c>
      <c r="O103" s="1150">
        <v>20.86</v>
      </c>
      <c r="P103" s="642">
        <v>0.81</v>
      </c>
      <c r="Q103" s="1170">
        <v>1E-3</v>
      </c>
      <c r="R103" s="54"/>
      <c r="S103" s="1678"/>
      <c r="T103" s="1678"/>
      <c r="U103" s="1678"/>
      <c r="V103" s="1678"/>
      <c r="W103" s="1678"/>
      <c r="X103" s="1678"/>
      <c r="Y103" s="1679"/>
      <c r="Z103" s="1678"/>
      <c r="AA103" s="1679"/>
      <c r="AB103" s="1679"/>
      <c r="AC103" s="1678"/>
      <c r="AD103" s="1678"/>
      <c r="AE103" s="1678"/>
      <c r="AF103" s="211"/>
      <c r="AG103" s="218"/>
      <c r="AH103" s="218"/>
      <c r="AI103" s="218"/>
      <c r="AJ103" s="211"/>
      <c r="AK103" s="14"/>
      <c r="AL103" s="11"/>
      <c r="AM103" s="11"/>
      <c r="AN103" s="57"/>
      <c r="AO103" s="19"/>
      <c r="AP103" s="30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7.25" customHeight="1">
      <c r="B104" s="1153" t="s">
        <v>495</v>
      </c>
      <c r="C104" s="709" t="s">
        <v>507</v>
      </c>
      <c r="D104" s="849">
        <v>50</v>
      </c>
      <c r="E104" s="1154">
        <v>0.55000000000000004</v>
      </c>
      <c r="F104" s="1150">
        <v>0.1</v>
      </c>
      <c r="G104" s="1191">
        <v>1.9</v>
      </c>
      <c r="H104" s="711">
        <f t="shared" si="15"/>
        <v>10.7</v>
      </c>
      <c r="I104" s="1150">
        <v>0.03</v>
      </c>
      <c r="J104" s="710">
        <v>8.75</v>
      </c>
      <c r="K104" s="710">
        <v>0</v>
      </c>
      <c r="L104" s="710">
        <v>0.35</v>
      </c>
      <c r="M104" s="710">
        <v>7</v>
      </c>
      <c r="N104" s="710">
        <v>13</v>
      </c>
      <c r="O104" s="710">
        <v>10</v>
      </c>
      <c r="P104" s="710">
        <v>0.45</v>
      </c>
      <c r="Q104" s="1152">
        <v>0</v>
      </c>
      <c r="R104" s="15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1"/>
      <c r="AG104" s="218"/>
      <c r="AH104" s="218"/>
      <c r="AI104" s="218"/>
      <c r="AJ104" s="211"/>
      <c r="AK104" s="14"/>
      <c r="AL104" s="11"/>
      <c r="AM104" s="11"/>
      <c r="AN104" s="19"/>
      <c r="AO104" s="19"/>
      <c r="AP104" s="30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8" customHeight="1">
      <c r="B105" s="55" t="s">
        <v>45</v>
      </c>
      <c r="C105" s="56" t="s">
        <v>182</v>
      </c>
      <c r="D105" s="53">
        <v>175</v>
      </c>
      <c r="E105" s="318">
        <v>12.535</v>
      </c>
      <c r="F105" s="300">
        <v>17.401</v>
      </c>
      <c r="G105" s="300">
        <v>31.725000000000001</v>
      </c>
      <c r="H105" s="301">
        <f>G105*4+F105*9+E105*4</f>
        <v>333.649</v>
      </c>
      <c r="I105" s="300">
        <v>9.8000000000000004E-2</v>
      </c>
      <c r="J105" s="300">
        <v>1.917</v>
      </c>
      <c r="K105" s="300">
        <v>55.082000000000001</v>
      </c>
      <c r="L105" s="300">
        <v>0.29299999999999998</v>
      </c>
      <c r="M105" s="325">
        <v>112.42</v>
      </c>
      <c r="N105" s="300">
        <v>85.78</v>
      </c>
      <c r="O105" s="300">
        <v>20.742999999999999</v>
      </c>
      <c r="P105" s="302">
        <v>0.57799999999999996</v>
      </c>
      <c r="Q105" s="326">
        <v>2.9000000000000001E-2</v>
      </c>
      <c r="R105" s="72"/>
      <c r="S105" s="218"/>
      <c r="T105" s="218"/>
      <c r="U105" s="218"/>
      <c r="V105" s="218"/>
      <c r="W105" s="218"/>
      <c r="X105" s="218"/>
      <c r="Y105" s="218"/>
      <c r="Z105" s="218"/>
      <c r="AA105" s="218"/>
      <c r="AB105" s="1657"/>
      <c r="AC105" s="218"/>
      <c r="AD105" s="1657"/>
      <c r="AE105" s="218"/>
      <c r="AF105" s="211"/>
      <c r="AG105" s="218"/>
      <c r="AH105" s="218"/>
      <c r="AI105" s="218"/>
      <c r="AJ105" s="211"/>
      <c r="AK105" s="14"/>
      <c r="AL105" s="11"/>
      <c r="AM105" s="11"/>
      <c r="AN105" s="19"/>
      <c r="AO105" s="19"/>
      <c r="AP105" s="30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>
      <c r="B106" s="299" t="s">
        <v>35</v>
      </c>
      <c r="C106" s="332" t="s">
        <v>36</v>
      </c>
      <c r="D106" s="331">
        <v>200</v>
      </c>
      <c r="E106" s="303">
        <v>0.66200000000000003</v>
      </c>
      <c r="F106" s="327">
        <v>0.09</v>
      </c>
      <c r="G106" s="327">
        <v>29.393999999999998</v>
      </c>
      <c r="H106" s="328">
        <f t="shared" ref="H106" si="16">G106*4+F106*9+E106*4</f>
        <v>121.03399999999999</v>
      </c>
      <c r="I106" s="327">
        <v>1.6E-2</v>
      </c>
      <c r="J106" s="327">
        <v>0.72599999999999998</v>
      </c>
      <c r="K106" s="327">
        <v>0</v>
      </c>
      <c r="L106" s="327">
        <v>0.2</v>
      </c>
      <c r="M106" s="348">
        <v>32.5</v>
      </c>
      <c r="N106" s="327">
        <v>23.44</v>
      </c>
      <c r="O106" s="327">
        <v>17.46</v>
      </c>
      <c r="P106" s="329">
        <v>0.69</v>
      </c>
      <c r="Q106" s="330">
        <v>0</v>
      </c>
      <c r="R106" s="72"/>
      <c r="S106" s="218"/>
      <c r="T106" s="218"/>
      <c r="U106" s="218"/>
      <c r="V106" s="1680"/>
      <c r="W106" s="218"/>
      <c r="X106" s="218"/>
      <c r="Y106" s="218"/>
      <c r="Z106" s="218"/>
      <c r="AA106" s="218"/>
      <c r="AB106" s="218"/>
      <c r="AC106" s="218"/>
      <c r="AD106" s="1657"/>
      <c r="AE106" s="218"/>
      <c r="AF106" s="211"/>
      <c r="AG106" s="218"/>
      <c r="AH106" s="218"/>
      <c r="AI106" s="218"/>
      <c r="AJ106" s="211"/>
      <c r="AK106" s="14"/>
      <c r="AL106" s="11"/>
      <c r="AM106" s="11"/>
      <c r="AN106" s="19"/>
      <c r="AO106" s="19"/>
      <c r="AP106" s="30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>
      <c r="B107" s="299" t="s">
        <v>26</v>
      </c>
      <c r="C107" s="246" t="s">
        <v>27</v>
      </c>
      <c r="D107" s="435">
        <v>30</v>
      </c>
      <c r="E107" s="448">
        <v>1.53</v>
      </c>
      <c r="F107" s="449">
        <v>0.255</v>
      </c>
      <c r="G107" s="449">
        <v>15.276999999999999</v>
      </c>
      <c r="H107" s="450">
        <f>G107*4+F107*9+E107*4</f>
        <v>69.522999999999996</v>
      </c>
      <c r="I107" s="449">
        <v>0.03</v>
      </c>
      <c r="J107" s="449">
        <v>0</v>
      </c>
      <c r="K107" s="449">
        <v>0</v>
      </c>
      <c r="L107" s="449">
        <v>0.33</v>
      </c>
      <c r="M107" s="452">
        <v>12.9</v>
      </c>
      <c r="N107" s="449">
        <v>25.5</v>
      </c>
      <c r="O107" s="449">
        <v>3.7080000000000002</v>
      </c>
      <c r="P107" s="454">
        <v>3.3000000000000002E-2</v>
      </c>
      <c r="Q107" s="455">
        <v>0</v>
      </c>
      <c r="R107" s="70"/>
      <c r="S107" s="230"/>
      <c r="T107" s="212"/>
      <c r="U107" s="203"/>
      <c r="V107" s="231"/>
      <c r="W107" s="231"/>
      <c r="X107" s="231"/>
      <c r="Y107" s="505"/>
      <c r="Z107" s="231"/>
      <c r="AA107" s="231"/>
      <c r="AB107" s="231"/>
      <c r="AC107" s="231"/>
      <c r="AD107" s="231"/>
      <c r="AE107" s="231"/>
      <c r="AF107" s="231"/>
      <c r="AG107" s="231"/>
      <c r="AH107" s="504"/>
      <c r="AI107" s="218"/>
      <c r="AJ107" s="218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6.5" customHeight="1" thickBot="1">
      <c r="B108" s="1163" t="s">
        <v>26</v>
      </c>
      <c r="C108" s="848" t="s">
        <v>28</v>
      </c>
      <c r="D108" s="1165">
        <v>30</v>
      </c>
      <c r="E108" s="1182">
        <v>1.6950000000000001</v>
      </c>
      <c r="F108" s="1184">
        <v>0.36</v>
      </c>
      <c r="G108" s="1184">
        <v>13.555</v>
      </c>
      <c r="H108" s="1132">
        <f>G108*4+F108*9+E108*4</f>
        <v>64.239999999999995</v>
      </c>
      <c r="I108" s="1184">
        <v>1.7000000000000001E-2</v>
      </c>
      <c r="J108" s="1184">
        <v>0</v>
      </c>
      <c r="K108" s="1184">
        <v>0</v>
      </c>
      <c r="L108" s="1184">
        <v>0.16500000000000001</v>
      </c>
      <c r="M108" s="1184">
        <v>38.33</v>
      </c>
      <c r="N108" s="1184">
        <v>35.630000000000003</v>
      </c>
      <c r="O108" s="1184">
        <v>6.75</v>
      </c>
      <c r="P108" s="1186">
        <v>4.8000000000000001E-2</v>
      </c>
      <c r="Q108" s="1189">
        <v>0</v>
      </c>
      <c r="R108" s="14"/>
      <c r="S108" s="230"/>
      <c r="T108" s="1193"/>
      <c r="U108" s="203"/>
      <c r="V108" s="231"/>
      <c r="W108" s="231"/>
      <c r="X108" s="231"/>
      <c r="Y108" s="505"/>
      <c r="Z108" s="1194"/>
      <c r="AA108" s="1194"/>
      <c r="AB108" s="1194"/>
      <c r="AC108" s="1194"/>
      <c r="AD108" s="231"/>
      <c r="AE108" s="659"/>
      <c r="AF108" s="231"/>
      <c r="AG108" s="231"/>
      <c r="AH108" s="243"/>
      <c r="AI108" s="218"/>
      <c r="AJ108" s="218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2.75" customHeight="1">
      <c r="B109" s="100"/>
      <c r="C109" s="400" t="s">
        <v>300</v>
      </c>
      <c r="D109" s="273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88"/>
      <c r="S109" s="245"/>
      <c r="T109" s="212"/>
      <c r="U109" s="1195"/>
      <c r="V109" s="231"/>
      <c r="W109" s="231"/>
      <c r="X109" s="231"/>
      <c r="Y109" s="505"/>
      <c r="Z109" s="1194"/>
      <c r="AA109" s="1194"/>
      <c r="AB109" s="1194"/>
      <c r="AC109" s="1194"/>
      <c r="AD109" s="231"/>
      <c r="AE109" s="659"/>
      <c r="AF109" s="231"/>
      <c r="AG109" s="231"/>
      <c r="AH109" s="243"/>
      <c r="AI109" s="218"/>
      <c r="AJ109" s="218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>
      <c r="B110" s="383" t="s">
        <v>508</v>
      </c>
      <c r="C110" s="709" t="s">
        <v>597</v>
      </c>
      <c r="D110" s="399">
        <v>100</v>
      </c>
      <c r="E110" s="1154">
        <v>3.13</v>
      </c>
      <c r="F110" s="1150">
        <v>8.06</v>
      </c>
      <c r="G110" s="1150">
        <v>16.93</v>
      </c>
      <c r="H110" s="711">
        <f t="shared" ref="H110" si="17">G110*4+F110*9+E110*4</f>
        <v>152.78</v>
      </c>
      <c r="I110" s="1150">
        <v>0.11</v>
      </c>
      <c r="J110" s="1150">
        <v>3.3</v>
      </c>
      <c r="K110" s="1176">
        <v>51.9</v>
      </c>
      <c r="L110" s="1150">
        <v>2.4900000000000002</v>
      </c>
      <c r="M110" s="1150">
        <v>15.18</v>
      </c>
      <c r="N110" s="1150">
        <v>74.87</v>
      </c>
      <c r="O110" s="1150">
        <v>4.24</v>
      </c>
      <c r="P110" s="1150">
        <v>0.8</v>
      </c>
      <c r="Q110" s="1170">
        <v>0</v>
      </c>
      <c r="S110" s="245"/>
      <c r="T110" s="212"/>
      <c r="U110" s="226"/>
      <c r="V110" s="218"/>
      <c r="W110" s="218"/>
      <c r="X110" s="614"/>
      <c r="Y110" s="218"/>
      <c r="Z110" s="218"/>
      <c r="AA110" s="218"/>
      <c r="AB110" s="218"/>
      <c r="AC110" s="218"/>
      <c r="AD110" s="236"/>
      <c r="AE110" s="218"/>
      <c r="AF110" s="218"/>
      <c r="AG110" s="218"/>
      <c r="AH110" s="218"/>
      <c r="AI110" s="218"/>
      <c r="AJ110" s="218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>
      <c r="B111" s="299" t="s">
        <v>26</v>
      </c>
      <c r="C111" s="246" t="s">
        <v>27</v>
      </c>
      <c r="D111" s="435">
        <v>30</v>
      </c>
      <c r="E111" s="448">
        <v>1.53</v>
      </c>
      <c r="F111" s="449">
        <v>0.255</v>
      </c>
      <c r="G111" s="449">
        <v>15.276999999999999</v>
      </c>
      <c r="H111" s="450">
        <f>G111*4+F111*9+E111*4</f>
        <v>69.522999999999996</v>
      </c>
      <c r="I111" s="449">
        <v>0.03</v>
      </c>
      <c r="J111" s="449">
        <v>0</v>
      </c>
      <c r="K111" s="449">
        <v>0</v>
      </c>
      <c r="L111" s="449">
        <v>0.33</v>
      </c>
      <c r="M111" s="452">
        <v>12.9</v>
      </c>
      <c r="N111" s="449">
        <v>25.5</v>
      </c>
      <c r="O111" s="449">
        <v>3.7080000000000002</v>
      </c>
      <c r="P111" s="454">
        <v>3.3000000000000002E-2</v>
      </c>
      <c r="Q111" s="455">
        <v>0</v>
      </c>
      <c r="S111" s="245"/>
      <c r="T111" s="212"/>
      <c r="U111" s="226"/>
      <c r="V111" s="236"/>
      <c r="W111" s="236"/>
      <c r="X111" s="530"/>
      <c r="Y111" s="530"/>
      <c r="Z111" s="250"/>
      <c r="AA111" s="250"/>
      <c r="AB111" s="250"/>
      <c r="AC111" s="250"/>
      <c r="AD111" s="218"/>
      <c r="AE111" s="230"/>
      <c r="AF111" s="218"/>
      <c r="AG111" s="218"/>
      <c r="AH111" s="218"/>
      <c r="AI111" s="218"/>
      <c r="AJ111" s="201"/>
      <c r="AK111" s="14"/>
      <c r="AL111" s="14"/>
      <c r="AM111" s="14"/>
      <c r="AN111" s="14"/>
      <c r="AO111" s="14"/>
      <c r="AP111" s="14"/>
      <c r="AQ111" s="14"/>
      <c r="AR111" s="14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4.25" customHeight="1" thickBot="1">
      <c r="B112" s="708" t="s">
        <v>342</v>
      </c>
      <c r="C112" s="709" t="s">
        <v>343</v>
      </c>
      <c r="D112" s="1167">
        <v>200</v>
      </c>
      <c r="E112" s="637">
        <v>5.8</v>
      </c>
      <c r="F112" s="1150">
        <v>5</v>
      </c>
      <c r="G112" s="1150">
        <v>9.6</v>
      </c>
      <c r="H112" s="1143">
        <f t="shared" ref="H112" si="18">G112*4+F112*9+E112*4</f>
        <v>106.60000000000001</v>
      </c>
      <c r="I112" s="1150">
        <v>0.08</v>
      </c>
      <c r="J112" s="1150">
        <v>2.6</v>
      </c>
      <c r="K112" s="1150">
        <v>40</v>
      </c>
      <c r="L112" s="1150">
        <v>0</v>
      </c>
      <c r="M112" s="1150">
        <v>154.11000000000001</v>
      </c>
      <c r="N112" s="1150">
        <v>32.799999999999997</v>
      </c>
      <c r="O112" s="1150">
        <v>28</v>
      </c>
      <c r="P112" s="642">
        <v>0.2</v>
      </c>
      <c r="Q112" s="1170">
        <v>0</v>
      </c>
      <c r="S112" s="230"/>
      <c r="T112" s="212"/>
      <c r="U112" s="230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18"/>
      <c r="AF112" s="218"/>
      <c r="AG112" s="218"/>
      <c r="AH112" s="218"/>
      <c r="AI112" s="218"/>
      <c r="AJ112" s="218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 thickBot="1">
      <c r="B113" s="60"/>
      <c r="C113" s="61" t="s">
        <v>378</v>
      </c>
      <c r="D113" s="62"/>
      <c r="E113" s="333">
        <f t="shared" ref="E113:Q113" si="19">SUM(E103:E112)</f>
        <v>31.481000000000002</v>
      </c>
      <c r="F113" s="195">
        <f t="shared" si="19"/>
        <v>39.030999999999999</v>
      </c>
      <c r="G113" s="195">
        <f t="shared" si="19"/>
        <v>148.18799999999999</v>
      </c>
      <c r="H113" s="197">
        <f t="shared" si="19"/>
        <v>1069.9549999999999</v>
      </c>
      <c r="I113" s="195">
        <f t="shared" si="19"/>
        <v>0.42099999999999999</v>
      </c>
      <c r="J113" s="197">
        <f t="shared" si="19"/>
        <v>23.383000000000003</v>
      </c>
      <c r="K113" s="197">
        <f t="shared" si="19"/>
        <v>146.982</v>
      </c>
      <c r="L113" s="197">
        <f t="shared" si="19"/>
        <v>4.3280000000000003</v>
      </c>
      <c r="M113" s="198">
        <f t="shared" si="19"/>
        <v>442.14</v>
      </c>
      <c r="N113" s="197">
        <f t="shared" si="19"/>
        <v>368.92</v>
      </c>
      <c r="O113" s="197">
        <f t="shared" si="19"/>
        <v>115.46899999999998</v>
      </c>
      <c r="P113" s="195">
        <f t="shared" si="19"/>
        <v>3.6419999999999999</v>
      </c>
      <c r="Q113" s="736">
        <f t="shared" si="19"/>
        <v>3.0000000000000002E-2</v>
      </c>
      <c r="S113" s="218"/>
      <c r="T113" s="212"/>
      <c r="U113" s="218"/>
      <c r="V113" s="1659"/>
      <c r="W113" s="1659"/>
      <c r="X113" s="1659"/>
      <c r="Y113" s="1659"/>
      <c r="Z113" s="1659"/>
      <c r="AA113" s="1659"/>
      <c r="AB113" s="1659"/>
      <c r="AC113" s="1659"/>
      <c r="AD113" s="1659"/>
      <c r="AE113" s="1659"/>
      <c r="AF113" s="218"/>
      <c r="AG113" s="218"/>
      <c r="AH113" s="218"/>
      <c r="AI113" s="218"/>
      <c r="AJ113" s="211"/>
      <c r="AK113" s="14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5.75" customHeight="1" thickBot="1">
      <c r="B114" s="64"/>
      <c r="C114" s="65" t="s">
        <v>30</v>
      </c>
      <c r="D114" s="66"/>
      <c r="E114" s="727">
        <v>30.8</v>
      </c>
      <c r="F114" s="728">
        <v>31.6</v>
      </c>
      <c r="G114" s="729">
        <v>134</v>
      </c>
      <c r="H114" s="729">
        <v>940</v>
      </c>
      <c r="I114" s="730">
        <v>0.48</v>
      </c>
      <c r="J114" s="729">
        <v>24</v>
      </c>
      <c r="K114" s="729">
        <v>280</v>
      </c>
      <c r="L114" s="731">
        <v>4</v>
      </c>
      <c r="M114" s="732">
        <v>440</v>
      </c>
      <c r="N114" s="729">
        <v>440</v>
      </c>
      <c r="O114" s="729">
        <v>100</v>
      </c>
      <c r="P114" s="731">
        <v>4.8</v>
      </c>
      <c r="Q114" s="733">
        <v>0.04</v>
      </c>
      <c r="S114" s="232"/>
      <c r="T114" s="212"/>
      <c r="U114" s="211"/>
      <c r="V114" s="250"/>
      <c r="W114" s="250"/>
      <c r="X114" s="250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>
      <c r="T115" s="212"/>
      <c r="U115" s="211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>
      <c r="C116" s="477" t="s">
        <v>487</v>
      </c>
      <c r="D116"/>
      <c r="E116"/>
      <c r="F116"/>
      <c r="I116"/>
      <c r="J116"/>
      <c r="K116"/>
      <c r="L116"/>
      <c r="M116"/>
      <c r="N116"/>
      <c r="O116"/>
      <c r="P116"/>
      <c r="S116" s="233"/>
      <c r="T116" s="212"/>
      <c r="U116" s="211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8" customHeight="1">
      <c r="D117" s="23" t="s">
        <v>0</v>
      </c>
      <c r="E117"/>
      <c r="F117"/>
      <c r="G117" s="23"/>
      <c r="H117" s="23"/>
      <c r="I117" s="24"/>
      <c r="J117" s="24"/>
      <c r="K117" s="24"/>
      <c r="L117" s="24"/>
      <c r="M117"/>
      <c r="N117"/>
      <c r="O117"/>
      <c r="P117"/>
      <c r="S117" s="233"/>
      <c r="T117" s="212"/>
      <c r="U117" s="226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36"/>
      <c r="AH117" s="218"/>
      <c r="AI117" s="218"/>
      <c r="AJ117" s="236"/>
      <c r="AK117" s="5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8.75" customHeight="1">
      <c r="B118" s="27" t="s">
        <v>488</v>
      </c>
      <c r="C118" s="24"/>
      <c r="D118"/>
      <c r="E118"/>
      <c r="F118"/>
      <c r="G118"/>
      <c r="H118" s="28" t="s">
        <v>1</v>
      </c>
      <c r="I118"/>
      <c r="J118" s="2" t="s">
        <v>490</v>
      </c>
      <c r="K118" s="24"/>
      <c r="L118" s="24"/>
      <c r="M118" s="24"/>
      <c r="N118"/>
      <c r="O118"/>
      <c r="P118" s="32">
        <v>0.4</v>
      </c>
      <c r="S118" s="245"/>
      <c r="T118" s="212"/>
      <c r="U118" s="211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36"/>
      <c r="AH118" s="218"/>
      <c r="AI118" s="218"/>
      <c r="AJ118" s="236"/>
      <c r="AK118" s="5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5" customHeight="1">
      <c r="G119" s="31" t="s">
        <v>43</v>
      </c>
      <c r="Q119" s="49"/>
      <c r="S119" s="234"/>
      <c r="T119" s="212"/>
      <c r="U119" s="203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614"/>
      <c r="AF119" s="236"/>
      <c r="AG119" s="236"/>
      <c r="AH119" s="218"/>
      <c r="AI119" s="218"/>
      <c r="AJ119" s="236"/>
      <c r="AK119" s="5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4.25" customHeight="1" thickBot="1">
      <c r="B120" s="441" t="s">
        <v>33</v>
      </c>
      <c r="C120" s="472" t="s">
        <v>365</v>
      </c>
      <c r="D120" s="4"/>
      <c r="R120" s="49"/>
      <c r="S120" s="230"/>
      <c r="T120" s="212"/>
      <c r="U120" s="211"/>
      <c r="V120" s="218"/>
      <c r="W120" s="218"/>
      <c r="X120" s="218"/>
      <c r="Y120" s="218"/>
      <c r="Z120" s="218"/>
      <c r="AA120" s="218"/>
      <c r="AB120" s="218"/>
      <c r="AC120" s="218"/>
      <c r="AD120" s="236"/>
      <c r="AE120" s="236"/>
      <c r="AF120" s="236"/>
      <c r="AG120" s="236"/>
      <c r="AH120" s="218"/>
      <c r="AI120" s="218"/>
      <c r="AJ120" s="218"/>
      <c r="AK120" s="3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4.25" customHeight="1">
      <c r="B121" s="33" t="s">
        <v>3</v>
      </c>
      <c r="C121" s="34" t="s">
        <v>4</v>
      </c>
      <c r="D121" s="35" t="s">
        <v>5</v>
      </c>
      <c r="E121" s="83" t="s">
        <v>6</v>
      </c>
      <c r="F121" s="36"/>
      <c r="G121" s="37" t="s">
        <v>7</v>
      </c>
      <c r="H121" s="116" t="s">
        <v>8</v>
      </c>
      <c r="I121" s="39" t="s">
        <v>9</v>
      </c>
      <c r="J121" s="40"/>
      <c r="K121" s="36"/>
      <c r="L121" s="36"/>
      <c r="M121" s="39" t="s">
        <v>10</v>
      </c>
      <c r="N121" s="36"/>
      <c r="O121" s="36"/>
      <c r="P121" s="36"/>
      <c r="Q121" s="42"/>
      <c r="R121" s="68"/>
      <c r="S121" s="230"/>
      <c r="T121" s="212"/>
      <c r="U121" s="217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37"/>
      <c r="AH121" s="218"/>
      <c r="AI121" s="229"/>
      <c r="AJ121" s="609"/>
      <c r="AK121" s="20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5.75" thickBot="1">
      <c r="B122" s="43" t="s">
        <v>11</v>
      </c>
      <c r="C122" s="44"/>
      <c r="D122" s="45"/>
      <c r="E122" s="440" t="s">
        <v>12</v>
      </c>
      <c r="F122" s="120" t="s">
        <v>13</v>
      </c>
      <c r="G122" s="491" t="s">
        <v>14</v>
      </c>
      <c r="H122" s="491" t="s">
        <v>15</v>
      </c>
      <c r="I122" s="491" t="s">
        <v>16</v>
      </c>
      <c r="J122" s="492" t="s">
        <v>17</v>
      </c>
      <c r="K122" s="30" t="s">
        <v>18</v>
      </c>
      <c r="L122" s="493" t="s">
        <v>19</v>
      </c>
      <c r="M122" s="120" t="s">
        <v>20</v>
      </c>
      <c r="N122" s="120" t="s">
        <v>21</v>
      </c>
      <c r="O122" s="120" t="s">
        <v>22</v>
      </c>
      <c r="P122" s="120" t="s">
        <v>23</v>
      </c>
      <c r="Q122" s="494" t="s">
        <v>293</v>
      </c>
      <c r="R122" s="54"/>
      <c r="S122" s="230"/>
      <c r="T122" s="212"/>
      <c r="U122" s="211"/>
      <c r="V122" s="540"/>
      <c r="W122" s="907"/>
      <c r="X122" s="211"/>
      <c r="Y122" s="1652"/>
      <c r="Z122" s="211"/>
      <c r="AA122" s="211"/>
      <c r="AB122" s="211"/>
      <c r="AC122" s="211"/>
      <c r="AD122" s="211"/>
      <c r="AE122" s="211"/>
      <c r="AF122" s="218"/>
      <c r="AG122" s="230"/>
      <c r="AH122" s="212"/>
      <c r="AI122" s="211"/>
      <c r="AJ122" s="609"/>
      <c r="AK122" s="20"/>
      <c r="AL122" s="11"/>
      <c r="AM122" s="11"/>
      <c r="AN122" s="18"/>
      <c r="AO122" s="19"/>
      <c r="AP122" s="30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>
      <c r="B123" s="100"/>
      <c r="C123" s="401" t="s">
        <v>299</v>
      </c>
      <c r="D123" s="273"/>
      <c r="E123" s="488"/>
      <c r="F123" s="489"/>
      <c r="G123" s="51"/>
      <c r="H123" s="489"/>
      <c r="I123" s="490"/>
      <c r="J123" s="490"/>
      <c r="K123" s="490"/>
      <c r="L123" s="489"/>
      <c r="M123" s="490"/>
      <c r="N123" s="490"/>
      <c r="O123" s="490"/>
      <c r="P123" s="490"/>
      <c r="Q123" s="97"/>
      <c r="R123" s="11"/>
      <c r="S123" s="230"/>
      <c r="T123" s="502"/>
      <c r="U123" s="218"/>
      <c r="V123" s="211"/>
      <c r="W123" s="211"/>
      <c r="X123" s="211"/>
      <c r="Y123" s="1652"/>
      <c r="Z123" s="211"/>
      <c r="AA123" s="211"/>
      <c r="AB123" s="211"/>
      <c r="AC123" s="211"/>
      <c r="AD123" s="211"/>
      <c r="AE123" s="211"/>
      <c r="AF123" s="218"/>
      <c r="AG123" s="230"/>
      <c r="AH123" s="223"/>
      <c r="AI123" s="223"/>
      <c r="AJ123" s="609"/>
      <c r="AK123" s="20"/>
      <c r="AL123" s="11"/>
      <c r="AM123" s="11"/>
      <c r="AN123" s="19"/>
      <c r="AO123" s="19"/>
      <c r="AP123" s="30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>
      <c r="B124" s="750" t="s">
        <v>509</v>
      </c>
      <c r="C124" s="705" t="s">
        <v>436</v>
      </c>
      <c r="D124" s="849">
        <v>200</v>
      </c>
      <c r="E124" s="637">
        <v>4.47</v>
      </c>
      <c r="F124" s="1150">
        <v>4.79</v>
      </c>
      <c r="G124" s="1150">
        <v>7.3419999999999996</v>
      </c>
      <c r="H124" s="711">
        <f t="shared" ref="H124" si="20">G124*4+F124*9+E124*4</f>
        <v>90.35799999999999</v>
      </c>
      <c r="I124" s="1150">
        <v>5.8000000000000003E-2</v>
      </c>
      <c r="J124" s="1150">
        <v>6.9640000000000004</v>
      </c>
      <c r="K124" s="1150">
        <v>0</v>
      </c>
      <c r="L124" s="1150">
        <v>0.186</v>
      </c>
      <c r="M124" s="1150">
        <v>35.880000000000003</v>
      </c>
      <c r="N124" s="1151">
        <v>47.42</v>
      </c>
      <c r="O124" s="1150">
        <v>15.6</v>
      </c>
      <c r="P124" s="642">
        <v>0.62</v>
      </c>
      <c r="Q124" s="1170">
        <v>0</v>
      </c>
      <c r="R124" s="230"/>
      <c r="S124" s="218"/>
      <c r="T124" s="212"/>
      <c r="U124" s="211"/>
      <c r="V124" s="211"/>
      <c r="W124" s="907"/>
      <c r="X124" s="211"/>
      <c r="Y124" s="1652"/>
      <c r="Z124" s="211"/>
      <c r="AA124" s="211"/>
      <c r="AB124" s="211"/>
      <c r="AC124" s="211"/>
      <c r="AD124" s="211"/>
      <c r="AE124" s="211"/>
      <c r="AF124" s="218"/>
      <c r="AG124" s="230"/>
      <c r="AH124" s="212"/>
      <c r="AI124" s="211"/>
      <c r="AJ124" s="211"/>
      <c r="AK124" s="14"/>
      <c r="AL124" s="11"/>
      <c r="AM124" s="11"/>
      <c r="AN124" s="19"/>
      <c r="AO124" s="11"/>
      <c r="AP124" s="30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>
      <c r="B125" s="1197" t="s">
        <v>233</v>
      </c>
      <c r="C125" s="848" t="s">
        <v>510</v>
      </c>
      <c r="D125" s="645" t="s">
        <v>496</v>
      </c>
      <c r="E125" s="637">
        <v>9.8800000000000008</v>
      </c>
      <c r="F125" s="638">
        <v>7.0854999999999997</v>
      </c>
      <c r="G125" s="638">
        <v>12.94</v>
      </c>
      <c r="H125" s="639">
        <f>G125*4+F125*9+E125*4</f>
        <v>155.04949999999999</v>
      </c>
      <c r="I125" s="638">
        <v>0.17499999999999999</v>
      </c>
      <c r="J125" s="638">
        <v>1.581</v>
      </c>
      <c r="K125" s="654">
        <v>20.350000000000001</v>
      </c>
      <c r="L125" s="638">
        <v>0.30599999999999999</v>
      </c>
      <c r="M125" s="638">
        <v>121.53</v>
      </c>
      <c r="N125" s="641">
        <v>78.83</v>
      </c>
      <c r="O125" s="641">
        <v>8.3849999999999998</v>
      </c>
      <c r="P125" s="454">
        <v>0.59699999999999998</v>
      </c>
      <c r="Q125" s="655">
        <v>4.3999999999999997E-2</v>
      </c>
      <c r="R125" s="230"/>
      <c r="S125" s="232"/>
      <c r="T125" s="644"/>
      <c r="U125" s="217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8"/>
      <c r="AG125" s="230"/>
      <c r="AH125" s="212"/>
      <c r="AI125" s="211"/>
      <c r="AJ125" s="211"/>
      <c r="AK125" s="14"/>
      <c r="AL125" s="11"/>
      <c r="AM125" s="11"/>
      <c r="AN125" s="19"/>
      <c r="AO125" s="19"/>
      <c r="AP125" s="30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>
      <c r="B126" s="746" t="s">
        <v>437</v>
      </c>
      <c r="C126" s="848" t="s">
        <v>511</v>
      </c>
      <c r="D126" s="916" t="s">
        <v>513</v>
      </c>
      <c r="E126" s="1129">
        <v>2.214</v>
      </c>
      <c r="F126" s="1130">
        <v>5.3630000000000004</v>
      </c>
      <c r="G126" s="1131">
        <v>18.843</v>
      </c>
      <c r="H126" s="1132">
        <f t="shared" ref="H126" si="21">G126*4+F126*9+E126*4</f>
        <v>132.495</v>
      </c>
      <c r="I126" s="1131">
        <v>9.6000000000000002E-2</v>
      </c>
      <c r="J126" s="1166">
        <v>7.556</v>
      </c>
      <c r="K126" s="1134">
        <v>33.33</v>
      </c>
      <c r="L126" s="1130">
        <v>0.16200000000000001</v>
      </c>
      <c r="M126" s="1131">
        <v>27.78</v>
      </c>
      <c r="N126" s="1135">
        <v>58.02</v>
      </c>
      <c r="O126" s="1131">
        <v>18.265999999999998</v>
      </c>
      <c r="P126" s="1133">
        <v>0.68500000000000005</v>
      </c>
      <c r="Q126" s="1137">
        <v>0</v>
      </c>
      <c r="R126" s="230"/>
      <c r="S126" s="501"/>
      <c r="T126" s="212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8"/>
      <c r="AG126" s="230"/>
      <c r="AH126" s="212"/>
      <c r="AI126" s="211"/>
      <c r="AJ126" s="211"/>
      <c r="AK126" s="14"/>
      <c r="AL126" s="11"/>
      <c r="AM126" s="11"/>
      <c r="AN126" s="7"/>
      <c r="AO126" s="7"/>
      <c r="AP126" s="15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>
      <c r="B127" s="923" t="s">
        <v>193</v>
      </c>
      <c r="C127" s="1138" t="s">
        <v>512</v>
      </c>
      <c r="D127" s="1065"/>
      <c r="E127" s="1140">
        <v>1.6379999999999999</v>
      </c>
      <c r="F127" s="1141">
        <v>4.3120000000000003</v>
      </c>
      <c r="G127" s="1142">
        <v>8.7270000000000003</v>
      </c>
      <c r="H127" s="1143">
        <f>G127*4+F127*9+E127*4</f>
        <v>80.268000000000001</v>
      </c>
      <c r="I127" s="1144">
        <v>2.3E-2</v>
      </c>
      <c r="J127" s="1145">
        <v>2.806</v>
      </c>
      <c r="K127" s="1146">
        <v>0</v>
      </c>
      <c r="L127" s="1145">
        <v>8.8999999999999996E-2</v>
      </c>
      <c r="M127" s="1146">
        <v>68.2</v>
      </c>
      <c r="N127" s="1145">
        <v>41.85</v>
      </c>
      <c r="O127" s="1146">
        <v>13.58</v>
      </c>
      <c r="P127" s="1145">
        <v>0.55600000000000005</v>
      </c>
      <c r="Q127" s="1147">
        <v>0</v>
      </c>
      <c r="R127" s="230"/>
      <c r="S127" s="315"/>
      <c r="T127" s="502"/>
      <c r="U127" s="218"/>
      <c r="V127" s="1659"/>
      <c r="W127" s="1659"/>
      <c r="X127" s="1659"/>
      <c r="Y127" s="1659"/>
      <c r="Z127" s="1659"/>
      <c r="AA127" s="1659"/>
      <c r="AB127" s="1659"/>
      <c r="AC127" s="1659"/>
      <c r="AD127" s="1659"/>
      <c r="AE127" s="1659"/>
      <c r="AF127" s="218"/>
      <c r="AG127" s="230"/>
      <c r="AH127" s="212"/>
      <c r="AI127" s="211"/>
      <c r="AJ127" s="211"/>
      <c r="AK127" s="14"/>
      <c r="AL127" s="11"/>
      <c r="AM127" s="11"/>
      <c r="AN127" s="7"/>
      <c r="AO127" s="7"/>
      <c r="AP127" s="30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>
      <c r="B128" s="445" t="s">
        <v>25</v>
      </c>
      <c r="C128" s="391" t="s">
        <v>294</v>
      </c>
      <c r="D128" s="498">
        <v>200</v>
      </c>
      <c r="E128" s="448">
        <v>1</v>
      </c>
      <c r="F128" s="449">
        <v>0</v>
      </c>
      <c r="G128" s="449">
        <v>20.92</v>
      </c>
      <c r="H128" s="450">
        <f t="shared" ref="H128" si="22">G128*4+F128*9+E128*4</f>
        <v>87.68</v>
      </c>
      <c r="I128" s="451">
        <v>2.1999999999999999E-2</v>
      </c>
      <c r="J128" s="456">
        <v>4</v>
      </c>
      <c r="K128" s="456">
        <v>0</v>
      </c>
      <c r="L128" s="456">
        <v>5.0799999999999998E-2</v>
      </c>
      <c r="M128" s="499">
        <v>14</v>
      </c>
      <c r="N128" s="456">
        <v>14</v>
      </c>
      <c r="O128" s="456">
        <v>8</v>
      </c>
      <c r="P128" s="661">
        <v>0.875</v>
      </c>
      <c r="Q128" s="330">
        <v>0</v>
      </c>
      <c r="R128" s="230"/>
      <c r="S128" s="218"/>
      <c r="T128" s="212"/>
      <c r="U128" s="200"/>
      <c r="V128" s="231"/>
      <c r="W128" s="231"/>
      <c r="X128" s="1196"/>
      <c r="Y128" s="505"/>
      <c r="Z128" s="231"/>
      <c r="AA128" s="1194"/>
      <c r="AB128" s="504"/>
      <c r="AC128" s="504"/>
      <c r="AD128" s="504"/>
      <c r="AE128" s="504"/>
      <c r="AF128" s="504"/>
      <c r="AG128" s="504"/>
      <c r="AH128" s="504"/>
      <c r="AI128" s="218"/>
      <c r="AJ128" s="211"/>
      <c r="AK128" s="14"/>
      <c r="AL128" s="11"/>
      <c r="AM128" s="11"/>
      <c r="AN128" s="19"/>
      <c r="AO128" s="19"/>
      <c r="AP128" s="30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>
      <c r="B129" s="55" t="s">
        <v>26</v>
      </c>
      <c r="C129" s="56" t="s">
        <v>27</v>
      </c>
      <c r="D129" s="435">
        <v>40</v>
      </c>
      <c r="E129" s="448">
        <v>2.04</v>
      </c>
      <c r="F129" s="449">
        <v>0.34</v>
      </c>
      <c r="G129" s="449">
        <v>20.369</v>
      </c>
      <c r="H129" s="450">
        <f>G129*4+F129*9+E129*4</f>
        <v>92.695999999999998</v>
      </c>
      <c r="I129" s="449">
        <v>0.04</v>
      </c>
      <c r="J129" s="449">
        <v>0</v>
      </c>
      <c r="K129" s="449">
        <v>0</v>
      </c>
      <c r="L129" s="449">
        <v>0.44</v>
      </c>
      <c r="M129" s="452">
        <v>17.2</v>
      </c>
      <c r="N129" s="449">
        <v>34</v>
      </c>
      <c r="O129" s="449">
        <v>4.944</v>
      </c>
      <c r="P129" s="454">
        <v>4.3999999999999997E-2</v>
      </c>
      <c r="Q129" s="455">
        <v>0</v>
      </c>
      <c r="R129" s="230"/>
      <c r="S129" s="230"/>
      <c r="T129" s="217"/>
      <c r="U129" s="200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8"/>
      <c r="AG129" s="218"/>
      <c r="AH129" s="218"/>
      <c r="AI129" s="218"/>
      <c r="AJ129" s="211"/>
      <c r="AK129" s="14"/>
      <c r="AL129" s="11"/>
      <c r="AM129" s="11"/>
      <c r="AN129" s="19"/>
      <c r="AO129" s="19"/>
      <c r="AP129" s="30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6.5" thickBot="1">
      <c r="B130" s="316" t="s">
        <v>26</v>
      </c>
      <c r="C130" s="75" t="s">
        <v>28</v>
      </c>
      <c r="D130" s="435">
        <v>40</v>
      </c>
      <c r="E130" s="467">
        <v>2.2599999999999998</v>
      </c>
      <c r="F130" s="468">
        <v>0.48</v>
      </c>
      <c r="G130" s="468">
        <v>18.073</v>
      </c>
      <c r="H130" s="469">
        <f>G130*4+F130*9+E130*4</f>
        <v>85.651999999999987</v>
      </c>
      <c r="I130" s="468">
        <v>2.3E-2</v>
      </c>
      <c r="J130" s="468">
        <v>0</v>
      </c>
      <c r="K130" s="468">
        <v>0</v>
      </c>
      <c r="L130" s="468">
        <v>0.22</v>
      </c>
      <c r="M130" s="468">
        <v>51.11</v>
      </c>
      <c r="N130" s="468">
        <v>47.51</v>
      </c>
      <c r="O130" s="468">
        <v>9</v>
      </c>
      <c r="P130" s="470">
        <v>6.4000000000000001E-2</v>
      </c>
      <c r="Q130" s="471">
        <v>0</v>
      </c>
      <c r="R130" s="234"/>
      <c r="S130" s="501"/>
      <c r="T130" s="212"/>
      <c r="U130" s="203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37"/>
      <c r="AH130" s="218"/>
      <c r="AI130" s="218"/>
      <c r="AJ130" s="211"/>
      <c r="AK130" s="14"/>
      <c r="AL130" s="11"/>
      <c r="AM130" s="11"/>
      <c r="AN130" s="22"/>
      <c r="AO130" s="7"/>
      <c r="AP130" s="14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15.75">
      <c r="B131" s="100"/>
      <c r="C131" s="401" t="s">
        <v>300</v>
      </c>
      <c r="D131" s="273"/>
      <c r="E131" s="9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21"/>
      <c r="R131" s="235"/>
      <c r="S131" s="234"/>
      <c r="T131" s="212"/>
      <c r="U131" s="211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33"/>
      <c r="AH131" s="212"/>
      <c r="AI131" s="211"/>
      <c r="AJ131" s="609"/>
      <c r="AK131" s="20"/>
      <c r="AL131" s="11"/>
      <c r="AM131" s="11"/>
      <c r="AN131" s="19"/>
      <c r="AO131" s="19"/>
      <c r="AP131" s="30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 ht="15.75">
      <c r="B132" s="476" t="s">
        <v>39</v>
      </c>
      <c r="C132" s="434" t="s">
        <v>40</v>
      </c>
      <c r="D132" s="435">
        <v>200</v>
      </c>
      <c r="E132" s="443">
        <v>7.0000000000000007E-2</v>
      </c>
      <c r="F132" s="449">
        <v>0.02</v>
      </c>
      <c r="G132" s="449">
        <v>15</v>
      </c>
      <c r="H132" s="450">
        <f>G132*4+F132*9+E132*4</f>
        <v>60.46</v>
      </c>
      <c r="I132" s="449">
        <v>0</v>
      </c>
      <c r="J132" s="449">
        <v>0.03</v>
      </c>
      <c r="K132" s="456">
        <v>0.86899999999999999</v>
      </c>
      <c r="L132" s="449">
        <v>0</v>
      </c>
      <c r="M132" s="452">
        <v>11.1</v>
      </c>
      <c r="N132" s="449">
        <v>2.8</v>
      </c>
      <c r="O132" s="449">
        <v>1.4</v>
      </c>
      <c r="P132" s="454">
        <v>0.28000000000000003</v>
      </c>
      <c r="Q132" s="455">
        <v>0</v>
      </c>
      <c r="R132" s="203"/>
      <c r="S132" s="234"/>
      <c r="T132" s="598"/>
      <c r="U132" s="598"/>
      <c r="V132" s="542"/>
      <c r="W132" s="1656"/>
      <c r="X132" s="598"/>
      <c r="Y132" s="542"/>
      <c r="Z132" s="542"/>
      <c r="AA132" s="598"/>
      <c r="AB132" s="1657"/>
      <c r="AC132" s="598"/>
      <c r="AD132" s="598"/>
      <c r="AE132" s="218"/>
      <c r="AF132" s="250"/>
      <c r="AG132" s="231"/>
      <c r="AH132" s="212"/>
      <c r="AI132" s="211"/>
      <c r="AJ132" s="609"/>
      <c r="AK132" s="20"/>
      <c r="AL132" s="11"/>
      <c r="AM132" s="11"/>
      <c r="AN132" s="7"/>
      <c r="AO132" s="7"/>
      <c r="AP132" s="14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750" t="s">
        <v>514</v>
      </c>
      <c r="C133" s="1198" t="s">
        <v>515</v>
      </c>
      <c r="D133" s="861">
        <v>55</v>
      </c>
      <c r="E133" s="1175">
        <v>4.21</v>
      </c>
      <c r="F133" s="1176">
        <v>8.1989999999999998</v>
      </c>
      <c r="G133" s="1176">
        <v>6.3129999999999997</v>
      </c>
      <c r="H133" s="1177">
        <f>G133*4+F133*9+E133*4</f>
        <v>115.883</v>
      </c>
      <c r="I133" s="1176">
        <v>4.3999999999999997E-2</v>
      </c>
      <c r="J133" s="1176">
        <v>0.221</v>
      </c>
      <c r="K133" s="1684">
        <v>59.95</v>
      </c>
      <c r="L133" s="1176">
        <v>5.1700000000000003E-2</v>
      </c>
      <c r="M133" s="1176">
        <v>52.4</v>
      </c>
      <c r="N133" s="1176">
        <v>100.45</v>
      </c>
      <c r="O133" s="1176">
        <v>10.07</v>
      </c>
      <c r="P133" s="1178">
        <v>0.52800000000000002</v>
      </c>
      <c r="Q133" s="1199">
        <v>0</v>
      </c>
      <c r="R133" s="230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8"/>
      <c r="AD133" s="598"/>
      <c r="AE133" s="218"/>
      <c r="AF133" s="218"/>
      <c r="AG133" s="230"/>
      <c r="AH133" s="212"/>
      <c r="AI133" s="211"/>
      <c r="AJ133" s="218"/>
      <c r="AK133" s="14"/>
      <c r="AL133" s="11"/>
      <c r="AM133" s="11"/>
      <c r="AN133" s="7"/>
      <c r="AO133" s="11"/>
      <c r="AP133" s="74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8" customHeight="1" thickBot="1">
      <c r="B134" s="484" t="s">
        <v>29</v>
      </c>
      <c r="C134" s="483" t="s">
        <v>268</v>
      </c>
      <c r="D134" s="561">
        <v>105</v>
      </c>
      <c r="E134" s="1182">
        <v>0.42</v>
      </c>
      <c r="F134" s="1183">
        <v>0.42</v>
      </c>
      <c r="G134" s="1184">
        <v>10.29</v>
      </c>
      <c r="H134" s="1132">
        <f>G134*4+F134*9+E134*4</f>
        <v>46.62</v>
      </c>
      <c r="I134" s="1184">
        <v>3.2000000000000001E-2</v>
      </c>
      <c r="J134" s="1184">
        <v>10.5</v>
      </c>
      <c r="K134" s="1184">
        <v>0</v>
      </c>
      <c r="L134" s="1184">
        <v>1.155</v>
      </c>
      <c r="M134" s="1184">
        <v>16.8</v>
      </c>
      <c r="N134" s="1184">
        <v>11.5</v>
      </c>
      <c r="O134" s="1185">
        <v>9.4499999999999993</v>
      </c>
      <c r="P134" s="1186">
        <v>2.0270000000000001</v>
      </c>
      <c r="Q134" s="568">
        <v>0</v>
      </c>
      <c r="R134" s="230"/>
      <c r="S134" s="598"/>
      <c r="T134" s="218"/>
      <c r="U134" s="218"/>
      <c r="V134" s="542"/>
      <c r="W134" s="542"/>
      <c r="X134" s="218"/>
      <c r="Y134" s="542"/>
      <c r="Z134" s="542"/>
      <c r="AA134" s="218"/>
      <c r="AB134" s="212"/>
      <c r="AC134" s="218"/>
      <c r="AD134" s="218"/>
      <c r="AE134" s="218"/>
      <c r="AF134" s="218"/>
      <c r="AG134" s="230"/>
      <c r="AH134" s="212"/>
      <c r="AI134" s="217"/>
      <c r="AJ134" s="218"/>
      <c r="AK134" s="14"/>
      <c r="AL134" s="11"/>
      <c r="AM134" s="11"/>
      <c r="AN134" s="7"/>
      <c r="AO134" s="7"/>
      <c r="AP134" s="14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3.5" customHeight="1" thickBot="1">
      <c r="B135" s="60"/>
      <c r="C135" s="61" t="s">
        <v>378</v>
      </c>
      <c r="D135" s="62"/>
      <c r="E135" s="333">
        <f t="shared" ref="E135:Q135" si="23">SUM(E124:E134)</f>
        <v>28.201999999999998</v>
      </c>
      <c r="F135" s="195">
        <f t="shared" si="23"/>
        <v>31.009500000000003</v>
      </c>
      <c r="G135" s="195">
        <f t="shared" si="23"/>
        <v>138.81699999999998</v>
      </c>
      <c r="H135" s="195">
        <f t="shared" si="23"/>
        <v>947.16150000000005</v>
      </c>
      <c r="I135" s="195">
        <f t="shared" si="23"/>
        <v>0.51300000000000001</v>
      </c>
      <c r="J135" s="197">
        <f t="shared" si="23"/>
        <v>33.658000000000001</v>
      </c>
      <c r="K135" s="197">
        <f t="shared" si="23"/>
        <v>114.499</v>
      </c>
      <c r="L135" s="195">
        <f t="shared" si="23"/>
        <v>2.6604999999999999</v>
      </c>
      <c r="M135" s="198">
        <f t="shared" si="23"/>
        <v>416</v>
      </c>
      <c r="N135" s="197">
        <f t="shared" si="23"/>
        <v>436.38</v>
      </c>
      <c r="O135" s="197">
        <f t="shared" si="23"/>
        <v>98.695000000000007</v>
      </c>
      <c r="P135" s="195">
        <f t="shared" si="23"/>
        <v>6.2760000000000007</v>
      </c>
      <c r="Q135" s="736">
        <f t="shared" si="23"/>
        <v>4.3999999999999997E-2</v>
      </c>
      <c r="R135" s="230"/>
      <c r="S135" s="218"/>
      <c r="T135" s="1667"/>
      <c r="U135" s="1668"/>
      <c r="V135" s="1669"/>
      <c r="W135" s="1580"/>
      <c r="X135" s="1580"/>
      <c r="Y135" s="1580"/>
      <c r="Z135" s="1580"/>
      <c r="AA135" s="1580"/>
      <c r="AB135" s="1580"/>
      <c r="AC135" s="1666"/>
      <c r="AD135" s="1666"/>
      <c r="AE135" s="1670"/>
      <c r="AF135" s="218"/>
      <c r="AG135" s="230"/>
      <c r="AH135" s="212"/>
      <c r="AI135" s="211"/>
      <c r="AJ135" s="211"/>
      <c r="AK135" s="14"/>
      <c r="AL135" s="11"/>
      <c r="AM135" s="11"/>
      <c r="AN135" s="7"/>
      <c r="AO135" s="7"/>
      <c r="AP135" s="74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5.75" customHeight="1" thickBot="1">
      <c r="B136" s="64"/>
      <c r="C136" s="65" t="s">
        <v>30</v>
      </c>
      <c r="D136" s="66"/>
      <c r="E136" s="727">
        <v>30.8</v>
      </c>
      <c r="F136" s="728">
        <v>31.6</v>
      </c>
      <c r="G136" s="729">
        <v>134</v>
      </c>
      <c r="H136" s="729">
        <v>940</v>
      </c>
      <c r="I136" s="730">
        <v>0.48</v>
      </c>
      <c r="J136" s="729">
        <v>24</v>
      </c>
      <c r="K136" s="729">
        <v>280</v>
      </c>
      <c r="L136" s="731">
        <v>4</v>
      </c>
      <c r="M136" s="732">
        <v>440</v>
      </c>
      <c r="N136" s="729">
        <v>440</v>
      </c>
      <c r="O136" s="729">
        <v>100</v>
      </c>
      <c r="P136" s="731">
        <v>4.8</v>
      </c>
      <c r="Q136" s="733">
        <v>0.04</v>
      </c>
      <c r="R136" s="234"/>
      <c r="S136" s="1666"/>
      <c r="T136" s="615"/>
      <c r="U136" s="615"/>
      <c r="V136" s="1671"/>
      <c r="W136" s="615"/>
      <c r="X136" s="615"/>
      <c r="Y136" s="615"/>
      <c r="Z136" s="615"/>
      <c r="AA136" s="615"/>
      <c r="AB136" s="615"/>
      <c r="AC136" s="615"/>
      <c r="AD136" s="615"/>
      <c r="AE136" s="615"/>
      <c r="AF136" s="218"/>
      <c r="AG136" s="230"/>
      <c r="AH136" s="212"/>
      <c r="AI136" s="211"/>
      <c r="AJ136" s="211"/>
      <c r="AK136" s="14"/>
      <c r="AL136" s="11"/>
      <c r="AM136" s="11"/>
      <c r="AN136" s="7"/>
      <c r="AO136" s="7"/>
      <c r="AP136" s="30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>
      <c r="R137" s="203"/>
      <c r="S137" s="615"/>
      <c r="T137" s="231"/>
      <c r="U137" s="231"/>
      <c r="V137" s="505"/>
      <c r="W137" s="231"/>
      <c r="X137" s="231"/>
      <c r="Y137" s="231"/>
      <c r="Z137" s="231"/>
      <c r="AA137" s="231"/>
      <c r="AB137" s="659"/>
      <c r="AC137" s="231"/>
      <c r="AD137" s="231"/>
      <c r="AE137" s="504"/>
      <c r="AF137" s="218"/>
      <c r="AG137" s="234"/>
      <c r="AH137" s="212"/>
      <c r="AI137" s="211"/>
      <c r="AJ137" s="218"/>
      <c r="AK137" s="14"/>
      <c r="AL137" s="11"/>
      <c r="AM137" s="11"/>
      <c r="AN137" s="7"/>
      <c r="AO137" s="7"/>
      <c r="AP137" s="14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3.5" customHeight="1" thickBot="1">
      <c r="B138" s="441" t="s">
        <v>33</v>
      </c>
      <c r="C138" s="482" t="s">
        <v>366</v>
      </c>
      <c r="D138"/>
      <c r="E138"/>
      <c r="F138"/>
      <c r="H138"/>
      <c r="I138"/>
      <c r="J138"/>
      <c r="K138"/>
      <c r="L138"/>
      <c r="M138"/>
      <c r="N138"/>
      <c r="O138"/>
      <c r="P138"/>
      <c r="Q138" s="54"/>
      <c r="R138" s="230"/>
      <c r="S138" s="231"/>
      <c r="T138" s="1678"/>
      <c r="U138" s="1678"/>
      <c r="V138" s="1681"/>
      <c r="W138" s="1678"/>
      <c r="X138" s="1678"/>
      <c r="Y138" s="1678"/>
      <c r="Z138" s="1678"/>
      <c r="AA138" s="1679"/>
      <c r="AB138" s="1679"/>
      <c r="AC138" s="1678"/>
      <c r="AD138" s="1678"/>
      <c r="AE138" s="1678"/>
      <c r="AF138" s="218"/>
      <c r="AG138" s="218"/>
      <c r="AH138" s="218"/>
      <c r="AI138" s="218"/>
      <c r="AJ138" s="218"/>
      <c r="AK138" s="14"/>
      <c r="AL138" s="11"/>
      <c r="AM138" s="11"/>
      <c r="AN138" s="7"/>
      <c r="AO138" s="7"/>
      <c r="AP138" s="14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5" customHeight="1">
      <c r="B139" s="33" t="s">
        <v>3</v>
      </c>
      <c r="C139" s="34" t="s">
        <v>4</v>
      </c>
      <c r="D139" s="90" t="s">
        <v>5</v>
      </c>
      <c r="E139" s="83" t="s">
        <v>6</v>
      </c>
      <c r="F139" s="36"/>
      <c r="G139" s="37" t="s">
        <v>7</v>
      </c>
      <c r="H139" s="116" t="s">
        <v>8</v>
      </c>
      <c r="I139" s="39" t="s">
        <v>9</v>
      </c>
      <c r="J139" s="40"/>
      <c r="K139" s="36"/>
      <c r="L139" s="36"/>
      <c r="M139" s="194" t="s">
        <v>10</v>
      </c>
      <c r="N139" s="36"/>
      <c r="O139" s="36"/>
      <c r="P139" s="36"/>
      <c r="Q139" s="42"/>
      <c r="R139" s="237"/>
      <c r="S139" s="167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29"/>
      <c r="AI139" s="218"/>
      <c r="AJ139" s="1659"/>
      <c r="AK139" s="14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4.25" customHeight="1" thickBot="1">
      <c r="B140" s="43" t="s">
        <v>11</v>
      </c>
      <c r="C140" s="85"/>
      <c r="D140" s="87"/>
      <c r="E140" s="99" t="s">
        <v>12</v>
      </c>
      <c r="F140" s="47" t="s">
        <v>13</v>
      </c>
      <c r="G140" s="48" t="s">
        <v>14</v>
      </c>
      <c r="H140" s="48" t="s">
        <v>15</v>
      </c>
      <c r="I140" s="48" t="s">
        <v>16</v>
      </c>
      <c r="J140" s="309" t="s">
        <v>17</v>
      </c>
      <c r="K140" s="46" t="s">
        <v>18</v>
      </c>
      <c r="L140" s="310" t="s">
        <v>19</v>
      </c>
      <c r="M140" s="349" t="s">
        <v>20</v>
      </c>
      <c r="N140" s="47" t="s">
        <v>21</v>
      </c>
      <c r="O140" s="47" t="s">
        <v>22</v>
      </c>
      <c r="P140" s="47" t="s">
        <v>23</v>
      </c>
      <c r="Q140" s="311" t="s">
        <v>293</v>
      </c>
      <c r="R140" s="243"/>
      <c r="S140" s="218"/>
      <c r="T140" s="218"/>
      <c r="U140" s="218"/>
      <c r="V140" s="218"/>
      <c r="W140" s="218"/>
      <c r="X140" s="218"/>
      <c r="Y140" s="218"/>
      <c r="Z140" s="218"/>
      <c r="AA140" s="218"/>
      <c r="AB140" s="1657"/>
      <c r="AC140" s="218"/>
      <c r="AD140" s="1657"/>
      <c r="AE140" s="218"/>
      <c r="AF140" s="218"/>
      <c r="AG140" s="218"/>
      <c r="AH140" s="229"/>
      <c r="AI140" s="218"/>
      <c r="AJ140" s="211"/>
      <c r="AK140" s="14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 customHeight="1">
      <c r="B141" s="100"/>
      <c r="C141" s="401" t="s">
        <v>299</v>
      </c>
      <c r="D141" s="273"/>
      <c r="E141" s="488"/>
      <c r="F141" s="489"/>
      <c r="G141" s="51"/>
      <c r="H141" s="489"/>
      <c r="I141" s="490"/>
      <c r="J141" s="490"/>
      <c r="K141" s="490"/>
      <c r="L141" s="489"/>
      <c r="M141" s="490"/>
      <c r="N141" s="490"/>
      <c r="O141" s="490"/>
      <c r="P141" s="490"/>
      <c r="Q141" s="97"/>
      <c r="R141" s="230"/>
      <c r="S141" s="218"/>
      <c r="T141" s="218"/>
      <c r="U141" s="218"/>
      <c r="V141" s="1682"/>
      <c r="W141" s="218"/>
      <c r="X141" s="218"/>
      <c r="Y141" s="218"/>
      <c r="Z141" s="218"/>
      <c r="AA141" s="218"/>
      <c r="AB141" s="218"/>
      <c r="AC141" s="218"/>
      <c r="AD141" s="1657"/>
      <c r="AE141" s="218"/>
      <c r="AF141" s="218"/>
      <c r="AG141" s="218"/>
      <c r="AH141" s="218"/>
      <c r="AI141" s="236"/>
      <c r="AJ141" s="236"/>
      <c r="AK141" s="5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>
      <c r="B142" s="750" t="s">
        <v>244</v>
      </c>
      <c r="C142" s="709" t="s">
        <v>516</v>
      </c>
      <c r="D142" s="863">
        <v>250</v>
      </c>
      <c r="E142" s="1149">
        <v>5.1950000000000003</v>
      </c>
      <c r="F142" s="1200">
        <v>2.78</v>
      </c>
      <c r="G142" s="1149">
        <v>15.69</v>
      </c>
      <c r="H142" s="711">
        <f>G142*4+F142*9+E142*4</f>
        <v>108.56</v>
      </c>
      <c r="I142" s="1149">
        <v>0.12</v>
      </c>
      <c r="J142" s="1149">
        <v>1.75</v>
      </c>
      <c r="K142" s="1200">
        <v>0</v>
      </c>
      <c r="L142" s="1201">
        <v>0.1275</v>
      </c>
      <c r="M142" s="1149">
        <v>34.18</v>
      </c>
      <c r="N142" s="1201">
        <v>81.099999999999994</v>
      </c>
      <c r="O142" s="1149">
        <v>27.35</v>
      </c>
      <c r="P142" s="1202">
        <v>0.89</v>
      </c>
      <c r="Q142" s="1170">
        <v>5.0000000000000001E-3</v>
      </c>
      <c r="R142" s="230"/>
      <c r="S142" s="218"/>
      <c r="T142" s="212"/>
      <c r="U142" s="212"/>
      <c r="V142" s="211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2.75" customHeight="1">
      <c r="B143" s="750" t="s">
        <v>517</v>
      </c>
      <c r="C143" s="709" t="s">
        <v>518</v>
      </c>
      <c r="D143" s="707">
        <v>155</v>
      </c>
      <c r="E143" s="1175">
        <v>13.535</v>
      </c>
      <c r="F143" s="1176">
        <v>16.73</v>
      </c>
      <c r="G143" s="1176">
        <v>3.5630000000000002</v>
      </c>
      <c r="H143" s="1177">
        <f>G143*4+F143*9+E143*4</f>
        <v>218.96199999999999</v>
      </c>
      <c r="I143" s="1176">
        <v>0.16</v>
      </c>
      <c r="J143" s="1176">
        <v>0.22900000000000001</v>
      </c>
      <c r="K143" s="1176">
        <v>307.65699999999998</v>
      </c>
      <c r="L143" s="1176">
        <v>0.8</v>
      </c>
      <c r="M143" s="1176">
        <v>157.4</v>
      </c>
      <c r="N143" s="1685">
        <v>139.35</v>
      </c>
      <c r="O143" s="1176">
        <v>6.1790000000000003</v>
      </c>
      <c r="P143" s="1178">
        <v>0.76500000000000001</v>
      </c>
      <c r="Q143" s="1170">
        <v>0</v>
      </c>
      <c r="R143" s="230"/>
      <c r="S143" s="230"/>
      <c r="T143" s="212"/>
      <c r="U143" s="229"/>
      <c r="V143" s="505"/>
      <c r="W143" s="504"/>
      <c r="X143" s="504"/>
      <c r="Y143" s="504"/>
      <c r="Z143" s="504"/>
      <c r="AA143" s="504"/>
      <c r="AB143" s="504"/>
      <c r="AC143" s="504"/>
      <c r="AD143" s="504"/>
      <c r="AE143" s="504"/>
      <c r="AF143" s="218"/>
      <c r="AG143" s="218"/>
      <c r="AH143" s="218"/>
      <c r="AI143" s="218"/>
      <c r="AJ143" s="218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 customHeight="1">
      <c r="B144" s="904" t="s">
        <v>472</v>
      </c>
      <c r="C144" s="771" t="s">
        <v>519</v>
      </c>
      <c r="D144" s="707">
        <v>50</v>
      </c>
      <c r="E144" s="1175">
        <v>1.4390000000000001</v>
      </c>
      <c r="F144" s="1176">
        <v>1.2290000000000001</v>
      </c>
      <c r="G144" s="1176">
        <v>2.7389999999999999</v>
      </c>
      <c r="H144" s="1177">
        <f>G144*4+F144*9+E144*4</f>
        <v>27.773</v>
      </c>
      <c r="I144" s="1176">
        <v>2.9000000000000001E-2</v>
      </c>
      <c r="J144" s="1686">
        <v>4.8390000000000004</v>
      </c>
      <c r="K144" s="1684">
        <v>6.452</v>
      </c>
      <c r="L144" s="1176">
        <v>0.113</v>
      </c>
      <c r="M144" s="1176">
        <v>11.25</v>
      </c>
      <c r="N144" s="1176">
        <v>30.42</v>
      </c>
      <c r="O144" s="1176">
        <v>10.029</v>
      </c>
      <c r="P144" s="1178">
        <v>0.34499999999999997</v>
      </c>
      <c r="Q144" s="1170">
        <v>0</v>
      </c>
      <c r="R144" s="231"/>
      <c r="S144" s="235"/>
      <c r="T144" s="226"/>
      <c r="U144" s="217"/>
      <c r="V144" s="503"/>
      <c r="W144" s="503"/>
      <c r="X144" s="503"/>
      <c r="Y144" s="503"/>
      <c r="Z144" s="503"/>
      <c r="AA144" s="503"/>
      <c r="AB144" s="503"/>
      <c r="AC144" s="503"/>
      <c r="AD144" s="503"/>
      <c r="AE144" s="503"/>
      <c r="AF144" s="218"/>
      <c r="AG144" s="218"/>
      <c r="AH144" s="218"/>
      <c r="AI144" s="223"/>
      <c r="AJ144" s="223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3.5" customHeight="1">
      <c r="B145" s="299" t="s">
        <v>35</v>
      </c>
      <c r="C145" s="332" t="s">
        <v>36</v>
      </c>
      <c r="D145" s="1687">
        <v>200</v>
      </c>
      <c r="E145" s="1663">
        <v>0.66200000000000003</v>
      </c>
      <c r="F145" s="348">
        <v>0.09</v>
      </c>
      <c r="G145" s="348">
        <v>29.393999999999998</v>
      </c>
      <c r="H145" s="1688">
        <f t="shared" ref="H145" si="24">G145*4+F145*9+E145*4</f>
        <v>121.03399999999999</v>
      </c>
      <c r="I145" s="348">
        <v>1.6E-2</v>
      </c>
      <c r="J145" s="348">
        <v>0.72599999999999998</v>
      </c>
      <c r="K145" s="348">
        <v>0</v>
      </c>
      <c r="L145" s="348">
        <v>0.2</v>
      </c>
      <c r="M145" s="348">
        <v>32.5</v>
      </c>
      <c r="N145" s="348">
        <v>23.44</v>
      </c>
      <c r="O145" s="348">
        <v>17.46</v>
      </c>
      <c r="P145" s="1689">
        <v>0.69</v>
      </c>
      <c r="Q145" s="330">
        <v>0</v>
      </c>
      <c r="R145" s="231"/>
      <c r="S145" s="243"/>
      <c r="T145" s="212"/>
      <c r="U145" s="211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23"/>
      <c r="AJ145" s="218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>
      <c r="B146" s="1179" t="s">
        <v>26</v>
      </c>
      <c r="C146" s="695" t="s">
        <v>27</v>
      </c>
      <c r="D146" s="435">
        <v>30</v>
      </c>
      <c r="E146" s="448">
        <v>1.53</v>
      </c>
      <c r="F146" s="449">
        <v>0.255</v>
      </c>
      <c r="G146" s="449">
        <v>15.276999999999999</v>
      </c>
      <c r="H146" s="450">
        <f>G146*4+F146*9+E146*4</f>
        <v>69.522999999999996</v>
      </c>
      <c r="I146" s="449">
        <v>0.03</v>
      </c>
      <c r="J146" s="449">
        <v>0</v>
      </c>
      <c r="K146" s="449">
        <v>0</v>
      </c>
      <c r="L146" s="449">
        <v>0.33</v>
      </c>
      <c r="M146" s="452">
        <v>12.9</v>
      </c>
      <c r="N146" s="449">
        <v>25.5</v>
      </c>
      <c r="O146" s="449">
        <v>3.7080000000000002</v>
      </c>
      <c r="P146" s="454">
        <v>3.3000000000000002E-2</v>
      </c>
      <c r="Q146" s="455">
        <v>0</v>
      </c>
      <c r="R146" s="15"/>
      <c r="S146" s="230"/>
      <c r="T146" s="212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4.25" customHeight="1" thickBot="1">
      <c r="B147" s="384" t="s">
        <v>26</v>
      </c>
      <c r="C147" s="952" t="s">
        <v>32</v>
      </c>
      <c r="D147" s="1167">
        <v>30</v>
      </c>
      <c r="E147" s="562">
        <v>1.6950000000000001</v>
      </c>
      <c r="F147" s="564">
        <v>0.36</v>
      </c>
      <c r="G147" s="564">
        <v>13.555</v>
      </c>
      <c r="H147" s="565">
        <f>G147*4+F147*9+E147*4</f>
        <v>64.239999999999995</v>
      </c>
      <c r="I147" s="564">
        <v>1.7000000000000001E-2</v>
      </c>
      <c r="J147" s="564">
        <v>0</v>
      </c>
      <c r="K147" s="564">
        <v>0</v>
      </c>
      <c r="L147" s="564">
        <v>0.16500000000000001</v>
      </c>
      <c r="M147" s="564">
        <v>38.33</v>
      </c>
      <c r="N147" s="564">
        <v>35.630000000000003</v>
      </c>
      <c r="O147" s="564">
        <v>6.75</v>
      </c>
      <c r="P147" s="567">
        <v>4.8000000000000001E-2</v>
      </c>
      <c r="Q147" s="568">
        <v>0</v>
      </c>
      <c r="S147" s="218"/>
      <c r="T147" s="223"/>
      <c r="U147" s="216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1660"/>
      <c r="AJ147" s="598"/>
      <c r="AK147" s="96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5" customHeight="1">
      <c r="B148" s="100"/>
      <c r="C148" s="401" t="s">
        <v>300</v>
      </c>
      <c r="D148" s="273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88"/>
      <c r="S148" s="230"/>
      <c r="T148" s="226"/>
      <c r="U148" s="1195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23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2.75" customHeight="1">
      <c r="B149" s="383" t="s">
        <v>342</v>
      </c>
      <c r="C149" s="572" t="s">
        <v>360</v>
      </c>
      <c r="D149" s="656">
        <v>200</v>
      </c>
      <c r="E149" s="448">
        <v>5.8</v>
      </c>
      <c r="F149" s="449">
        <v>5</v>
      </c>
      <c r="G149" s="449">
        <v>8</v>
      </c>
      <c r="H149" s="450">
        <f t="shared" ref="H149:H150" si="25">G149*4+F149*9+E149*4</f>
        <v>100.2</v>
      </c>
      <c r="I149" s="449">
        <v>0.08</v>
      </c>
      <c r="J149" s="449">
        <v>1.4</v>
      </c>
      <c r="K149" s="449">
        <v>40</v>
      </c>
      <c r="L149" s="449">
        <v>0</v>
      </c>
      <c r="M149" s="449">
        <v>140</v>
      </c>
      <c r="N149" s="449">
        <v>130</v>
      </c>
      <c r="O149" s="449">
        <v>18</v>
      </c>
      <c r="P149" s="454">
        <v>0.2</v>
      </c>
      <c r="Q149" s="455">
        <v>0</v>
      </c>
      <c r="S149" s="243"/>
      <c r="T149" s="212"/>
      <c r="U149" s="203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4.25" customHeight="1" thickBot="1">
      <c r="B150" s="657" t="s">
        <v>26</v>
      </c>
      <c r="C150" s="709" t="s">
        <v>502</v>
      </c>
      <c r="D150" s="1167">
        <v>20</v>
      </c>
      <c r="E150" s="1171">
        <v>0.84299999999999997</v>
      </c>
      <c r="F150" s="710">
        <v>0.34899999999999998</v>
      </c>
      <c r="G150" s="710">
        <v>8</v>
      </c>
      <c r="H150" s="711">
        <f t="shared" si="25"/>
        <v>38.512999999999998</v>
      </c>
      <c r="I150" s="710">
        <v>2E-3</v>
      </c>
      <c r="J150" s="710">
        <v>0</v>
      </c>
      <c r="K150" s="710">
        <v>0</v>
      </c>
      <c r="L150" s="710">
        <v>2.9000000000000001E-2</v>
      </c>
      <c r="M150" s="710">
        <v>51.43</v>
      </c>
      <c r="N150" s="710">
        <v>19.2</v>
      </c>
      <c r="O150" s="710">
        <v>0.82299999999999995</v>
      </c>
      <c r="P150" s="1169">
        <v>5.0999999999999997E-2</v>
      </c>
      <c r="Q150" s="1170">
        <v>0</v>
      </c>
      <c r="S150" s="234"/>
      <c r="T150" s="212"/>
      <c r="U150" s="203"/>
      <c r="V150" s="505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2.75" customHeight="1" thickBot="1">
      <c r="B151" s="60"/>
      <c r="C151" s="61" t="s">
        <v>378</v>
      </c>
      <c r="D151" s="62"/>
      <c r="E151" s="333">
        <f t="shared" ref="E151:Q151" si="26">SUM(E142:E150)</f>
        <v>30.699000000000002</v>
      </c>
      <c r="F151" s="195">
        <f t="shared" si="26"/>
        <v>26.792999999999999</v>
      </c>
      <c r="G151" s="195">
        <f t="shared" si="26"/>
        <v>96.217999999999989</v>
      </c>
      <c r="H151" s="197">
        <f t="shared" si="26"/>
        <v>748.80500000000006</v>
      </c>
      <c r="I151" s="195">
        <f t="shared" si="26"/>
        <v>0.45400000000000013</v>
      </c>
      <c r="J151" s="195">
        <f t="shared" si="26"/>
        <v>8.9440000000000008</v>
      </c>
      <c r="K151" s="197">
        <f t="shared" si="26"/>
        <v>354.10899999999998</v>
      </c>
      <c r="L151" s="195">
        <f t="shared" si="26"/>
        <v>1.7645</v>
      </c>
      <c r="M151" s="198">
        <f t="shared" si="26"/>
        <v>477.99</v>
      </c>
      <c r="N151" s="197">
        <f t="shared" si="26"/>
        <v>484.64</v>
      </c>
      <c r="O151" s="195">
        <f t="shared" si="26"/>
        <v>90.299000000000007</v>
      </c>
      <c r="P151" s="195">
        <f t="shared" si="26"/>
        <v>3.0220000000000002</v>
      </c>
      <c r="Q151" s="736">
        <f t="shared" si="26"/>
        <v>5.0000000000000001E-3</v>
      </c>
      <c r="S151" s="230"/>
      <c r="T151" s="212"/>
      <c r="U151" s="203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3.5" customHeight="1" thickBot="1">
      <c r="B152" s="64"/>
      <c r="C152" s="65" t="s">
        <v>30</v>
      </c>
      <c r="D152" s="66"/>
      <c r="E152" s="727">
        <v>30.8</v>
      </c>
      <c r="F152" s="728">
        <v>31.6</v>
      </c>
      <c r="G152" s="729">
        <v>134</v>
      </c>
      <c r="H152" s="729">
        <v>940</v>
      </c>
      <c r="I152" s="730">
        <v>0.48</v>
      </c>
      <c r="J152" s="729">
        <v>24</v>
      </c>
      <c r="K152" s="729">
        <v>280</v>
      </c>
      <c r="L152" s="731">
        <v>4</v>
      </c>
      <c r="M152" s="732">
        <v>440</v>
      </c>
      <c r="N152" s="729">
        <v>440</v>
      </c>
      <c r="O152" s="729">
        <v>100</v>
      </c>
      <c r="P152" s="731">
        <v>4.8</v>
      </c>
      <c r="Q152" s="733">
        <v>0.04</v>
      </c>
      <c r="S152" s="230"/>
      <c r="T152" s="212"/>
      <c r="U152" s="203"/>
      <c r="V152" s="619"/>
      <c r="W152" s="232"/>
      <c r="X152" s="212"/>
      <c r="Y152" s="203"/>
      <c r="Z152" s="231"/>
      <c r="AA152" s="231"/>
      <c r="AB152" s="231"/>
      <c r="AC152" s="505"/>
      <c r="AD152" s="231"/>
      <c r="AE152" s="231"/>
      <c r="AF152" s="231"/>
      <c r="AG152" s="231"/>
      <c r="AH152" s="231"/>
      <c r="AI152" s="231"/>
      <c r="AJ152" s="231"/>
      <c r="AK152" s="72"/>
      <c r="AL152" s="358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>
      <c r="S153" s="230"/>
      <c r="T153" s="212"/>
      <c r="U153" s="203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8" customHeight="1" thickBot="1">
      <c r="B154" s="441" t="s">
        <v>33</v>
      </c>
      <c r="C154" s="482" t="s">
        <v>367</v>
      </c>
      <c r="D154" s="24"/>
      <c r="E154"/>
      <c r="F154"/>
      <c r="G154" s="478"/>
      <c r="H154" s="479"/>
      <c r="I154" s="480"/>
      <c r="J154" s="24"/>
      <c r="K154" s="24"/>
      <c r="L154" s="24"/>
      <c r="M154"/>
      <c r="N154" s="21"/>
      <c r="O154"/>
      <c r="P154" s="3"/>
      <c r="Q154" s="54"/>
      <c r="S154" s="230"/>
      <c r="T154" s="212"/>
      <c r="U154" s="211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>
      <c r="B155" s="33" t="s">
        <v>3</v>
      </c>
      <c r="C155" s="34" t="s">
        <v>4</v>
      </c>
      <c r="D155" s="90" t="s">
        <v>5</v>
      </c>
      <c r="E155" s="83" t="s">
        <v>6</v>
      </c>
      <c r="F155" s="36"/>
      <c r="G155" s="37" t="s">
        <v>7</v>
      </c>
      <c r="H155" s="116" t="s">
        <v>8</v>
      </c>
      <c r="I155" s="39" t="s">
        <v>9</v>
      </c>
      <c r="J155" s="40"/>
      <c r="K155" s="36"/>
      <c r="L155" s="36"/>
      <c r="M155" s="194" t="s">
        <v>10</v>
      </c>
      <c r="N155" s="36"/>
      <c r="O155" s="36"/>
      <c r="P155" s="36"/>
      <c r="Q155" s="42"/>
      <c r="S155" s="234"/>
      <c r="T155" s="502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5" customHeight="1" thickBot="1">
      <c r="B156" s="43" t="s">
        <v>11</v>
      </c>
      <c r="C156" s="85"/>
      <c r="D156" s="87"/>
      <c r="E156" s="99" t="s">
        <v>12</v>
      </c>
      <c r="F156" s="47" t="s">
        <v>13</v>
      </c>
      <c r="G156" s="48" t="s">
        <v>14</v>
      </c>
      <c r="H156" s="48" t="s">
        <v>15</v>
      </c>
      <c r="I156" s="48" t="s">
        <v>16</v>
      </c>
      <c r="J156" s="309" t="s">
        <v>17</v>
      </c>
      <c r="K156" s="46" t="s">
        <v>18</v>
      </c>
      <c r="L156" s="310" t="s">
        <v>19</v>
      </c>
      <c r="M156" s="349" t="s">
        <v>20</v>
      </c>
      <c r="N156" s="47" t="s">
        <v>21</v>
      </c>
      <c r="O156" s="47" t="s">
        <v>22</v>
      </c>
      <c r="P156" s="47" t="s">
        <v>23</v>
      </c>
      <c r="Q156" s="311" t="s">
        <v>293</v>
      </c>
      <c r="S156" s="218"/>
      <c r="T156" s="212"/>
      <c r="U156" s="211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4.25" customHeight="1">
      <c r="B157" s="100"/>
      <c r="C157" s="401" t="s">
        <v>299</v>
      </c>
      <c r="D157" s="273"/>
      <c r="E157" s="488"/>
      <c r="F157" s="489"/>
      <c r="G157" s="51"/>
      <c r="H157" s="489"/>
      <c r="I157" s="490"/>
      <c r="J157" s="490"/>
      <c r="K157" s="490"/>
      <c r="L157" s="489"/>
      <c r="M157" s="490"/>
      <c r="N157" s="490"/>
      <c r="O157" s="490"/>
      <c r="P157" s="490"/>
      <c r="Q157" s="97"/>
      <c r="S157" s="230"/>
      <c r="T157" s="212"/>
      <c r="U157" s="541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3.5" customHeight="1">
      <c r="B158" s="351" t="s">
        <v>252</v>
      </c>
      <c r="C158" s="356" t="s">
        <v>265</v>
      </c>
      <c r="D158" s="350">
        <v>200</v>
      </c>
      <c r="E158" s="364">
        <v>4.8540000000000001</v>
      </c>
      <c r="F158" s="353">
        <v>4.6840000000000002</v>
      </c>
      <c r="G158" s="365">
        <v>9.1999999999999993</v>
      </c>
      <c r="H158" s="345">
        <f>G158*4+F158*9+E158*4</f>
        <v>98.371999999999986</v>
      </c>
      <c r="I158" s="353">
        <v>0.14399999999999999</v>
      </c>
      <c r="J158" s="353">
        <v>3.6</v>
      </c>
      <c r="K158" s="362">
        <v>16.84</v>
      </c>
      <c r="L158" s="353">
        <v>1.22</v>
      </c>
      <c r="M158" s="353">
        <v>41.62</v>
      </c>
      <c r="N158" s="362">
        <v>54.48</v>
      </c>
      <c r="O158" s="353">
        <v>6.08</v>
      </c>
      <c r="P158" s="363">
        <v>0.54</v>
      </c>
      <c r="Q158" s="319">
        <v>2E-3</v>
      </c>
      <c r="S158" s="230"/>
      <c r="T158" s="502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5" customHeight="1">
      <c r="B159" s="1153" t="s">
        <v>495</v>
      </c>
      <c r="C159" s="709" t="s">
        <v>401</v>
      </c>
      <c r="D159" s="849">
        <v>50</v>
      </c>
      <c r="E159" s="1154">
        <v>0.35</v>
      </c>
      <c r="F159" s="1150">
        <v>0.05</v>
      </c>
      <c r="G159" s="1150">
        <v>0.95</v>
      </c>
      <c r="H159" s="711">
        <f t="shared" ref="H159" si="27">G159*4+F159*9+E159*4</f>
        <v>5.65</v>
      </c>
      <c r="I159" s="1150">
        <v>0.02</v>
      </c>
      <c r="J159" s="1150">
        <v>2.4500000000000002</v>
      </c>
      <c r="K159" s="1150">
        <v>0</v>
      </c>
      <c r="L159" s="1150">
        <v>0.05</v>
      </c>
      <c r="M159" s="1150">
        <v>8.5</v>
      </c>
      <c r="N159" s="1150">
        <v>15</v>
      </c>
      <c r="O159" s="1150">
        <v>7</v>
      </c>
      <c r="P159" s="1150">
        <v>0.25</v>
      </c>
      <c r="Q159" s="1152">
        <v>0</v>
      </c>
      <c r="R159" s="334"/>
      <c r="S159" s="218"/>
      <c r="T159" s="212"/>
      <c r="U159" s="200"/>
      <c r="V159" s="231"/>
      <c r="W159" s="231"/>
      <c r="X159" s="231"/>
      <c r="Y159" s="505"/>
      <c r="Z159" s="231"/>
      <c r="AA159" s="231"/>
      <c r="AB159" s="1196"/>
      <c r="AC159" s="231"/>
      <c r="AD159" s="231"/>
      <c r="AE159" s="231"/>
      <c r="AF159" s="231"/>
      <c r="AG159" s="231"/>
      <c r="AH159" s="504"/>
      <c r="AI159" s="218"/>
      <c r="AJ159" s="218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>
      <c r="B160" s="746" t="s">
        <v>457</v>
      </c>
      <c r="C160" s="709" t="s">
        <v>520</v>
      </c>
      <c r="D160" s="916" t="s">
        <v>521</v>
      </c>
      <c r="E160" s="1203">
        <v>14.984</v>
      </c>
      <c r="F160" s="1173">
        <v>21.143999999999998</v>
      </c>
      <c r="G160" s="1690">
        <v>31.465</v>
      </c>
      <c r="H160" s="1177">
        <f>G160*4+F160*9+E160*4</f>
        <v>376.09199999999998</v>
      </c>
      <c r="I160" s="1691">
        <v>0.28699999999999998</v>
      </c>
      <c r="J160" s="1684">
        <v>5.242</v>
      </c>
      <c r="K160" s="1692">
        <v>10.138999999999999</v>
      </c>
      <c r="L160" s="1693">
        <v>0.13500000000000001</v>
      </c>
      <c r="M160" s="1694">
        <v>56.06</v>
      </c>
      <c r="N160" s="1695">
        <v>175.5</v>
      </c>
      <c r="O160" s="1696">
        <v>20.99</v>
      </c>
      <c r="P160" s="1697">
        <v>0.7</v>
      </c>
      <c r="Q160" s="1698">
        <v>0.03</v>
      </c>
      <c r="R160" s="335"/>
      <c r="S160" s="230"/>
      <c r="T160" s="217"/>
      <c r="U160" s="200"/>
      <c r="V160" s="231"/>
      <c r="W160" s="231"/>
      <c r="X160" s="231"/>
      <c r="Y160" s="505"/>
      <c r="Z160" s="231"/>
      <c r="AA160" s="231"/>
      <c r="AB160" s="1196"/>
      <c r="AC160" s="231"/>
      <c r="AD160" s="231"/>
      <c r="AE160" s="231"/>
      <c r="AF160" s="231"/>
      <c r="AG160" s="231"/>
      <c r="AH160" s="504"/>
      <c r="AI160" s="218"/>
      <c r="AJ160" s="218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>
      <c r="B161" s="299" t="s">
        <v>35</v>
      </c>
      <c r="C161" s="332" t="s">
        <v>36</v>
      </c>
      <c r="D161" s="331">
        <v>200</v>
      </c>
      <c r="E161" s="303">
        <v>0.66200000000000003</v>
      </c>
      <c r="F161" s="327">
        <v>0.09</v>
      </c>
      <c r="G161" s="348">
        <v>29.393999999999998</v>
      </c>
      <c r="H161" s="1688">
        <f t="shared" ref="H161" si="28">G161*4+F161*9+E161*4</f>
        <v>121.03399999999999</v>
      </c>
      <c r="I161" s="348">
        <v>1.6E-2</v>
      </c>
      <c r="J161" s="348">
        <v>0.72599999999999998</v>
      </c>
      <c r="K161" s="348">
        <v>0</v>
      </c>
      <c r="L161" s="348">
        <v>0.2</v>
      </c>
      <c r="M161" s="348">
        <v>32.5</v>
      </c>
      <c r="N161" s="348">
        <v>23.44</v>
      </c>
      <c r="O161" s="348">
        <v>17.46</v>
      </c>
      <c r="P161" s="1689">
        <v>0.69</v>
      </c>
      <c r="Q161" s="1699">
        <v>0</v>
      </c>
      <c r="R161" s="89"/>
      <c r="S161" s="501"/>
      <c r="T161" s="212"/>
      <c r="U161" s="203"/>
      <c r="V161" s="231"/>
      <c r="W161" s="1196"/>
      <c r="X161" s="231"/>
      <c r="Y161" s="505"/>
      <c r="Z161" s="231"/>
      <c r="AA161" s="231"/>
      <c r="AB161" s="231"/>
      <c r="AC161" s="231"/>
      <c r="AD161" s="231"/>
      <c r="AE161" s="231"/>
      <c r="AF161" s="659"/>
      <c r="AG161" s="231"/>
      <c r="AH161" s="504"/>
      <c r="AI161" s="218"/>
      <c r="AJ161" s="218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>
      <c r="B162" s="55" t="s">
        <v>26</v>
      </c>
      <c r="C162" s="56" t="s">
        <v>27</v>
      </c>
      <c r="D162" s="435">
        <v>30</v>
      </c>
      <c r="E162" s="448">
        <v>1.53</v>
      </c>
      <c r="F162" s="449">
        <v>0.255</v>
      </c>
      <c r="G162" s="449">
        <v>15.276999999999999</v>
      </c>
      <c r="H162" s="450">
        <f>G162*4+F162*9+E162*4</f>
        <v>69.522999999999996</v>
      </c>
      <c r="I162" s="449">
        <v>0.03</v>
      </c>
      <c r="J162" s="449">
        <v>0</v>
      </c>
      <c r="K162" s="449">
        <v>0</v>
      </c>
      <c r="L162" s="449">
        <v>0.33</v>
      </c>
      <c r="M162" s="452">
        <v>12.9</v>
      </c>
      <c r="N162" s="449">
        <v>25.5</v>
      </c>
      <c r="O162" s="449">
        <v>3.7080000000000002</v>
      </c>
      <c r="P162" s="454">
        <v>3.3000000000000002E-2</v>
      </c>
      <c r="Q162" s="455">
        <v>0</v>
      </c>
      <c r="S162" s="315"/>
      <c r="T162" s="218"/>
      <c r="U162" s="218"/>
      <c r="V162" s="230"/>
      <c r="W162" s="212"/>
      <c r="X162" s="203"/>
      <c r="Y162" s="231"/>
      <c r="Z162" s="231"/>
      <c r="AA162" s="231"/>
      <c r="AB162" s="505"/>
      <c r="AC162" s="1651"/>
      <c r="AD162" s="1196"/>
      <c r="AE162" s="1196"/>
      <c r="AF162" s="1196"/>
      <c r="AG162" s="1196"/>
      <c r="AH162" s="1196"/>
      <c r="AI162" s="1196"/>
      <c r="AJ162" s="1196"/>
      <c r="AK162" s="358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5.75" thickBot="1">
      <c r="B163" s="59" t="s">
        <v>26</v>
      </c>
      <c r="C163" s="75" t="s">
        <v>28</v>
      </c>
      <c r="D163" s="435">
        <v>40</v>
      </c>
      <c r="E163" s="467">
        <v>2.2599999999999998</v>
      </c>
      <c r="F163" s="468">
        <v>0.48</v>
      </c>
      <c r="G163" s="1700">
        <v>18.073</v>
      </c>
      <c r="H163" s="1701">
        <f>G163*4+F163*9+E163*4</f>
        <v>85.651999999999987</v>
      </c>
      <c r="I163" s="1700">
        <v>2.3E-2</v>
      </c>
      <c r="J163" s="1700">
        <v>0</v>
      </c>
      <c r="K163" s="1700">
        <v>0</v>
      </c>
      <c r="L163" s="1700">
        <v>0.22</v>
      </c>
      <c r="M163" s="1700">
        <v>51.11</v>
      </c>
      <c r="N163" s="1700">
        <v>47.51</v>
      </c>
      <c r="O163" s="1700">
        <v>9</v>
      </c>
      <c r="P163" s="1702">
        <v>6.4000000000000001E-2</v>
      </c>
      <c r="Q163" s="1703">
        <v>0</v>
      </c>
      <c r="S163" s="218"/>
      <c r="T163" s="212"/>
      <c r="U163" s="541"/>
      <c r="V163" s="230"/>
      <c r="W163" s="212"/>
      <c r="X163" s="200"/>
      <c r="Y163" s="231"/>
      <c r="Z163" s="231"/>
      <c r="AA163" s="231"/>
      <c r="AB163" s="505"/>
      <c r="AC163" s="231"/>
      <c r="AD163" s="231"/>
      <c r="AE163" s="1196"/>
      <c r="AF163" s="231"/>
      <c r="AG163" s="231"/>
      <c r="AH163" s="231"/>
      <c r="AI163" s="231"/>
      <c r="AJ163" s="231"/>
      <c r="AK163" s="358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>
      <c r="B164" s="100"/>
      <c r="C164" s="401" t="s">
        <v>300</v>
      </c>
      <c r="D164" s="273"/>
      <c r="E164" s="92"/>
      <c r="F164" s="5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13"/>
      <c r="S164" s="230"/>
      <c r="T164" s="212"/>
      <c r="U164" s="211"/>
      <c r="V164" s="501"/>
      <c r="W164" s="644"/>
      <c r="X164" s="200"/>
      <c r="Y164" s="231"/>
      <c r="Z164" s="231"/>
      <c r="AA164" s="231"/>
      <c r="AB164" s="505"/>
      <c r="AC164" s="231"/>
      <c r="AD164" s="231"/>
      <c r="AE164" s="1196"/>
      <c r="AF164" s="231"/>
      <c r="AG164" s="231"/>
      <c r="AH164" s="231"/>
      <c r="AI164" s="231"/>
      <c r="AJ164" s="231"/>
      <c r="AK164" s="358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>
      <c r="B165" s="1153" t="s">
        <v>495</v>
      </c>
      <c r="C165" s="709" t="s">
        <v>401</v>
      </c>
      <c r="D165" s="849">
        <v>50</v>
      </c>
      <c r="E165" s="1154">
        <v>0.35</v>
      </c>
      <c r="F165" s="1150">
        <v>0.05</v>
      </c>
      <c r="G165" s="1176">
        <v>0.95</v>
      </c>
      <c r="H165" s="1177">
        <f t="shared" ref="H165" si="29">G165*4+F165*9+E165*4</f>
        <v>5.65</v>
      </c>
      <c r="I165" s="1176">
        <v>0.02</v>
      </c>
      <c r="J165" s="1176">
        <v>2.4500000000000002</v>
      </c>
      <c r="K165" s="1176">
        <v>0</v>
      </c>
      <c r="L165" s="1176">
        <v>0.05</v>
      </c>
      <c r="M165" s="1176">
        <v>8.5</v>
      </c>
      <c r="N165" s="1176">
        <v>15</v>
      </c>
      <c r="O165" s="1176">
        <v>7</v>
      </c>
      <c r="P165" s="1176">
        <v>0.25</v>
      </c>
      <c r="Q165" s="1704">
        <v>0</v>
      </c>
      <c r="S165" s="230"/>
      <c r="T165" s="211"/>
      <c r="U165" s="229"/>
      <c r="V165" s="315"/>
      <c r="W165" s="212"/>
      <c r="X165" s="203"/>
      <c r="Y165" s="231"/>
      <c r="Z165" s="1196"/>
      <c r="AA165" s="231"/>
      <c r="AB165" s="505"/>
      <c r="AC165" s="231"/>
      <c r="AD165" s="231"/>
      <c r="AE165" s="231"/>
      <c r="AF165" s="231"/>
      <c r="AG165" s="231"/>
      <c r="AH165" s="231"/>
      <c r="AI165" s="659"/>
      <c r="AJ165" s="231"/>
      <c r="AK165" s="358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>
      <c r="B166" s="904" t="s">
        <v>307</v>
      </c>
      <c r="C166" s="821" t="s">
        <v>306</v>
      </c>
      <c r="D166" s="863">
        <v>100</v>
      </c>
      <c r="E166" s="637">
        <v>5.2869999999999999</v>
      </c>
      <c r="F166" s="1173">
        <v>4.1870000000000003</v>
      </c>
      <c r="G166" s="1176">
        <v>5.8159999999999998</v>
      </c>
      <c r="H166" s="1177">
        <f>G166*4+F166*9+E166*4</f>
        <v>82.094999999999999</v>
      </c>
      <c r="I166" s="1176">
        <v>5.3999999999999999E-2</v>
      </c>
      <c r="J166" s="1176">
        <v>1.38</v>
      </c>
      <c r="K166" s="1176">
        <v>56.88</v>
      </c>
      <c r="L166" s="1176">
        <v>0.379</v>
      </c>
      <c r="M166" s="1176">
        <v>27.423999999999999</v>
      </c>
      <c r="N166" s="1176">
        <v>19.7</v>
      </c>
      <c r="O166" s="1685">
        <v>19.928000000000001</v>
      </c>
      <c r="P166" s="1178">
        <v>0.69</v>
      </c>
      <c r="Q166" s="1658">
        <v>3.5999999999999997E-2</v>
      </c>
      <c r="S166" s="212"/>
      <c r="T166" s="217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</row>
    <row r="167" spans="2:59" ht="15.75">
      <c r="B167" s="383" t="s">
        <v>39</v>
      </c>
      <c r="C167" s="391" t="s">
        <v>40</v>
      </c>
      <c r="D167" s="487">
        <v>200</v>
      </c>
      <c r="E167" s="448">
        <v>7.0000000000000007E-2</v>
      </c>
      <c r="F167" s="449">
        <v>0.02</v>
      </c>
      <c r="G167" s="452">
        <v>15</v>
      </c>
      <c r="H167" s="515">
        <f>G167*4+F167*9+E167*4</f>
        <v>60.46</v>
      </c>
      <c r="I167" s="452">
        <v>0</v>
      </c>
      <c r="J167" s="452">
        <v>0.03</v>
      </c>
      <c r="K167" s="499">
        <v>0.86899999999999999</v>
      </c>
      <c r="L167" s="452">
        <v>0</v>
      </c>
      <c r="M167" s="452">
        <v>11.1</v>
      </c>
      <c r="N167" s="452">
        <v>2.8</v>
      </c>
      <c r="O167" s="452">
        <v>1.4</v>
      </c>
      <c r="P167" s="516">
        <v>0.28000000000000003</v>
      </c>
      <c r="Q167" s="517">
        <v>0</v>
      </c>
      <c r="S167" s="212"/>
      <c r="T167" s="598"/>
      <c r="U167" s="598"/>
      <c r="V167" s="542"/>
      <c r="W167" s="1656"/>
      <c r="X167" s="598"/>
      <c r="Y167" s="542"/>
      <c r="Z167" s="542"/>
      <c r="AA167" s="598"/>
      <c r="AB167" s="1657"/>
      <c r="AC167" s="598"/>
      <c r="AD167" s="598"/>
      <c r="AE167" s="218"/>
      <c r="AF167" s="250"/>
      <c r="AG167" s="218"/>
      <c r="AH167" s="218"/>
      <c r="AI167" s="218"/>
      <c r="AJ167" s="218"/>
    </row>
    <row r="168" spans="2:59" ht="15.75" thickBot="1">
      <c r="B168" s="484" t="s">
        <v>29</v>
      </c>
      <c r="C168" s="483" t="s">
        <v>268</v>
      </c>
      <c r="D168" s="561">
        <v>105</v>
      </c>
      <c r="E168" s="1182">
        <v>0.42</v>
      </c>
      <c r="F168" s="1183">
        <v>0.42</v>
      </c>
      <c r="G168" s="1184">
        <v>10.29</v>
      </c>
      <c r="H168" s="1132">
        <f>G168*4+F168*9+E168*4</f>
        <v>46.62</v>
      </c>
      <c r="I168" s="1184">
        <v>3.2000000000000001E-2</v>
      </c>
      <c r="J168" s="1184">
        <v>10.5</v>
      </c>
      <c r="K168" s="1184">
        <v>0</v>
      </c>
      <c r="L168" s="1184">
        <v>1.155</v>
      </c>
      <c r="M168" s="1184">
        <v>16.8</v>
      </c>
      <c r="N168" s="1184">
        <v>11.5</v>
      </c>
      <c r="O168" s="1185">
        <v>9.4499999999999993</v>
      </c>
      <c r="P168" s="1186">
        <v>2.0270000000000001</v>
      </c>
      <c r="Q168" s="568">
        <v>0</v>
      </c>
      <c r="S168" s="598"/>
      <c r="T168" s="598"/>
      <c r="U168" s="598"/>
      <c r="V168" s="598"/>
      <c r="W168" s="598"/>
      <c r="X168" s="598"/>
      <c r="Y168" s="598"/>
      <c r="Z168" s="598"/>
      <c r="AA168" s="598"/>
      <c r="AB168" s="598"/>
      <c r="AC168" s="598"/>
      <c r="AD168" s="598"/>
      <c r="AE168" s="218"/>
      <c r="AF168" s="218"/>
      <c r="AG168" s="218"/>
      <c r="AH168" s="218"/>
      <c r="AI168" s="218"/>
      <c r="AJ168" s="218"/>
    </row>
    <row r="169" spans="2:59" ht="16.5" thickBot="1">
      <c r="B169" s="94"/>
      <c r="C169" s="61" t="s">
        <v>378</v>
      </c>
      <c r="D169" s="62"/>
      <c r="E169" s="333">
        <f t="shared" ref="E169:Q169" si="30">SUM(E158:E168)</f>
        <v>30.767000000000003</v>
      </c>
      <c r="F169" s="195">
        <f t="shared" si="30"/>
        <v>31.380000000000003</v>
      </c>
      <c r="G169" s="195">
        <f t="shared" si="30"/>
        <v>136.41499999999999</v>
      </c>
      <c r="H169" s="195">
        <f t="shared" si="30"/>
        <v>951.14799999999991</v>
      </c>
      <c r="I169" s="195">
        <f t="shared" si="30"/>
        <v>0.62600000000000011</v>
      </c>
      <c r="J169" s="197">
        <f t="shared" si="30"/>
        <v>26.378</v>
      </c>
      <c r="K169" s="197">
        <f t="shared" si="30"/>
        <v>84.728000000000009</v>
      </c>
      <c r="L169" s="195">
        <f t="shared" si="30"/>
        <v>3.7389999999999999</v>
      </c>
      <c r="M169" s="198">
        <f t="shared" si="30"/>
        <v>266.51400000000001</v>
      </c>
      <c r="N169" s="197">
        <f t="shared" si="30"/>
        <v>390.43</v>
      </c>
      <c r="O169" s="197">
        <f t="shared" si="30"/>
        <v>102.01600000000001</v>
      </c>
      <c r="P169" s="195">
        <f t="shared" si="30"/>
        <v>5.524</v>
      </c>
      <c r="Q169" s="736">
        <f t="shared" si="30"/>
        <v>6.8000000000000005E-2</v>
      </c>
      <c r="S169" s="598"/>
      <c r="T169" s="218"/>
      <c r="U169" s="218"/>
      <c r="V169" s="542"/>
      <c r="W169" s="542"/>
      <c r="X169" s="218"/>
      <c r="Y169" s="542"/>
      <c r="Z169" s="542"/>
      <c r="AA169" s="218"/>
      <c r="AB169" s="212"/>
      <c r="AC169" s="218"/>
      <c r="AD169" s="218"/>
      <c r="AE169" s="218"/>
      <c r="AF169" s="218"/>
      <c r="AG169" s="218"/>
      <c r="AH169" s="218"/>
      <c r="AI169" s="218"/>
      <c r="AJ169" s="218"/>
    </row>
    <row r="170" spans="2:59" ht="15" customHeight="1" thickBot="1">
      <c r="B170" s="95"/>
      <c r="C170" s="65" t="s">
        <v>30</v>
      </c>
      <c r="D170" s="66"/>
      <c r="E170" s="727">
        <v>30.8</v>
      </c>
      <c r="F170" s="728">
        <v>31.6</v>
      </c>
      <c r="G170" s="729">
        <v>134</v>
      </c>
      <c r="H170" s="729">
        <v>940</v>
      </c>
      <c r="I170" s="730">
        <v>0.48</v>
      </c>
      <c r="J170" s="729">
        <v>24</v>
      </c>
      <c r="K170" s="729">
        <v>280</v>
      </c>
      <c r="L170" s="731">
        <v>4</v>
      </c>
      <c r="M170" s="732">
        <v>440</v>
      </c>
      <c r="N170" s="729">
        <v>440</v>
      </c>
      <c r="O170" s="729">
        <v>100</v>
      </c>
      <c r="P170" s="731">
        <v>4.8</v>
      </c>
      <c r="Q170" s="733">
        <v>0.04</v>
      </c>
      <c r="S170" s="218"/>
      <c r="T170" s="1667"/>
      <c r="U170" s="1668"/>
      <c r="V170" s="1669"/>
      <c r="W170" s="1580"/>
      <c r="X170" s="1580"/>
      <c r="Y170" s="1580"/>
      <c r="Z170" s="1580"/>
      <c r="AA170" s="1580"/>
      <c r="AB170" s="1580"/>
      <c r="AC170" s="1666"/>
      <c r="AD170" s="1666"/>
      <c r="AE170" s="1670"/>
      <c r="AF170" s="218"/>
      <c r="AG170" s="218"/>
      <c r="AH170" s="218"/>
      <c r="AI170" s="218"/>
      <c r="AJ170" s="218"/>
    </row>
    <row r="171" spans="2:59" ht="15.75">
      <c r="S171" s="1666"/>
      <c r="T171" s="615"/>
      <c r="U171" s="615"/>
      <c r="V171" s="1671"/>
      <c r="W171" s="615"/>
      <c r="X171" s="615"/>
      <c r="Y171" s="615"/>
      <c r="Z171" s="615"/>
      <c r="AA171" s="615"/>
      <c r="AB171" s="615"/>
      <c r="AC171" s="615"/>
      <c r="AD171" s="615"/>
      <c r="AE171" s="615"/>
      <c r="AF171" s="218"/>
      <c r="AG171" s="218"/>
      <c r="AH171" s="218"/>
      <c r="AI171" s="218"/>
      <c r="AJ171" s="218"/>
    </row>
    <row r="172" spans="2:59">
      <c r="C172" s="477" t="s">
        <v>487</v>
      </c>
      <c r="D172"/>
      <c r="E172"/>
      <c r="F172"/>
      <c r="I172"/>
      <c r="J172"/>
      <c r="K172"/>
      <c r="L172"/>
      <c r="M172"/>
      <c r="N172"/>
      <c r="O172"/>
      <c r="P172"/>
      <c r="S172" s="615"/>
      <c r="T172" s="231"/>
      <c r="U172" s="231"/>
      <c r="V172" s="505"/>
      <c r="W172" s="231"/>
      <c r="X172" s="231"/>
      <c r="Y172" s="231"/>
      <c r="Z172" s="231"/>
      <c r="AA172" s="231"/>
      <c r="AB172" s="231"/>
      <c r="AC172" s="231"/>
      <c r="AD172" s="231"/>
      <c r="AE172" s="504"/>
      <c r="AF172" s="218"/>
      <c r="AG172" s="218"/>
      <c r="AH172" s="218"/>
      <c r="AI172" s="218"/>
      <c r="AJ172" s="218"/>
    </row>
    <row r="173" spans="2:59">
      <c r="D173" s="23" t="s">
        <v>0</v>
      </c>
      <c r="E173"/>
      <c r="F173"/>
      <c r="G173" s="23"/>
      <c r="H173" s="23"/>
      <c r="I173" s="24"/>
      <c r="J173" s="24"/>
      <c r="K173" s="24"/>
      <c r="L173" s="24"/>
      <c r="M173"/>
      <c r="N173"/>
      <c r="O173"/>
      <c r="P173"/>
      <c r="S173" s="231"/>
      <c r="T173" s="1678"/>
      <c r="U173" s="1678"/>
      <c r="V173" s="1681"/>
      <c r="W173" s="1678"/>
      <c r="X173" s="1678"/>
      <c r="Y173" s="1678"/>
      <c r="Z173" s="1678"/>
      <c r="AA173" s="1679"/>
      <c r="AB173" s="1679"/>
      <c r="AC173" s="1678"/>
      <c r="AD173" s="1678"/>
      <c r="AE173" s="1678"/>
      <c r="AF173" s="218"/>
      <c r="AG173" s="218"/>
      <c r="AH173" s="218"/>
      <c r="AI173" s="218"/>
      <c r="AJ173" s="218"/>
    </row>
    <row r="174" spans="2:59" ht="15.75">
      <c r="B174" s="27" t="s">
        <v>488</v>
      </c>
      <c r="C174" s="24"/>
      <c r="D174"/>
      <c r="E174"/>
      <c r="F174"/>
      <c r="G174"/>
      <c r="H174" s="28" t="s">
        <v>1</v>
      </c>
      <c r="I174"/>
      <c r="J174" s="2" t="s">
        <v>490</v>
      </c>
      <c r="K174" s="24"/>
      <c r="L174" s="24"/>
      <c r="M174" s="24"/>
      <c r="N174"/>
      <c r="O174"/>
      <c r="P174" s="32">
        <v>0.4</v>
      </c>
      <c r="S174" s="167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</row>
    <row r="175" spans="2:59" ht="21">
      <c r="G175" s="31" t="s">
        <v>43</v>
      </c>
      <c r="S175" s="218"/>
      <c r="T175" s="218"/>
      <c r="U175" s="218"/>
      <c r="V175" s="218"/>
      <c r="W175" s="218"/>
      <c r="X175" s="218"/>
      <c r="Y175" s="218"/>
      <c r="Z175" s="218"/>
      <c r="AA175" s="218"/>
      <c r="AB175" s="1657"/>
      <c r="AC175" s="218"/>
      <c r="AD175" s="1657"/>
      <c r="AE175" s="218"/>
      <c r="AF175" s="218"/>
      <c r="AG175" s="218"/>
      <c r="AH175" s="218"/>
      <c r="AI175" s="218"/>
      <c r="AJ175" s="218"/>
    </row>
    <row r="176" spans="2:59" ht="11.25" customHeight="1">
      <c r="S176" s="218"/>
      <c r="T176" s="218"/>
      <c r="U176" s="218"/>
      <c r="V176" s="1682"/>
      <c r="W176" s="218"/>
      <c r="X176" s="218"/>
      <c r="Y176" s="218"/>
      <c r="Z176" s="218"/>
      <c r="AA176" s="218"/>
      <c r="AB176" s="218"/>
      <c r="AC176" s="218"/>
      <c r="AD176" s="1657"/>
      <c r="AE176" s="218"/>
      <c r="AF176" s="218"/>
      <c r="AG176" s="218"/>
      <c r="AH176" s="218"/>
      <c r="AI176" s="218"/>
      <c r="AJ176" s="218"/>
    </row>
    <row r="177" spans="2:36" ht="13.5" customHeight="1">
      <c r="B177" s="441" t="s">
        <v>33</v>
      </c>
      <c r="C177" s="191" t="s">
        <v>368</v>
      </c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</row>
    <row r="178" spans="2:36" ht="13.5" customHeight="1" thickBot="1"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</row>
    <row r="179" spans="2:36">
      <c r="B179" s="33" t="s">
        <v>3</v>
      </c>
      <c r="C179" s="34" t="s">
        <v>4</v>
      </c>
      <c r="D179" s="90" t="s">
        <v>5</v>
      </c>
      <c r="E179" s="83" t="s">
        <v>6</v>
      </c>
      <c r="F179" s="36"/>
      <c r="G179" s="37" t="s">
        <v>7</v>
      </c>
      <c r="H179" s="116" t="s">
        <v>8</v>
      </c>
      <c r="I179" s="39" t="s">
        <v>9</v>
      </c>
      <c r="J179" s="40"/>
      <c r="K179" s="36"/>
      <c r="L179" s="36"/>
      <c r="M179" s="194" t="s">
        <v>10</v>
      </c>
      <c r="N179" s="36"/>
      <c r="O179" s="36"/>
      <c r="P179" s="36"/>
      <c r="Q179" s="42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</row>
    <row r="180" spans="2:36" ht="15.75" thickBot="1">
      <c r="B180" s="43" t="s">
        <v>11</v>
      </c>
      <c r="C180" s="85"/>
      <c r="D180" s="87"/>
      <c r="E180" s="99" t="s">
        <v>12</v>
      </c>
      <c r="F180" s="47" t="s">
        <v>13</v>
      </c>
      <c r="G180" s="48" t="s">
        <v>14</v>
      </c>
      <c r="H180" s="48" t="s">
        <v>15</v>
      </c>
      <c r="I180" s="48" t="s">
        <v>16</v>
      </c>
      <c r="J180" s="309" t="s">
        <v>17</v>
      </c>
      <c r="K180" s="46" t="s">
        <v>18</v>
      </c>
      <c r="L180" s="310" t="s">
        <v>19</v>
      </c>
      <c r="M180" s="349" t="s">
        <v>20</v>
      </c>
      <c r="N180" s="47" t="s">
        <v>21</v>
      </c>
      <c r="O180" s="47" t="s">
        <v>22</v>
      </c>
      <c r="P180" s="47" t="s">
        <v>23</v>
      </c>
      <c r="Q180" s="311" t="s">
        <v>293</v>
      </c>
      <c r="S180" s="218"/>
      <c r="T180" s="250"/>
      <c r="U180" s="1538"/>
      <c r="V180" s="231"/>
      <c r="W180" s="231"/>
      <c r="X180" s="231"/>
      <c r="Y180" s="505"/>
      <c r="Z180" s="231"/>
      <c r="AA180" s="231"/>
      <c r="AB180" s="231"/>
      <c r="AC180" s="231"/>
      <c r="AD180" s="231"/>
      <c r="AE180" s="231"/>
      <c r="AF180" s="231"/>
      <c r="AG180" s="231"/>
      <c r="AH180" s="504"/>
      <c r="AI180" s="218"/>
      <c r="AJ180" s="218"/>
    </row>
    <row r="181" spans="2:36" ht="14.25" customHeight="1">
      <c r="B181" s="100"/>
      <c r="C181" s="401" t="s">
        <v>299</v>
      </c>
      <c r="D181" s="273"/>
      <c r="E181" s="488"/>
      <c r="F181" s="489"/>
      <c r="G181" s="51"/>
      <c r="H181" s="489"/>
      <c r="I181" s="490"/>
      <c r="J181" s="490"/>
      <c r="K181" s="490"/>
      <c r="L181" s="489"/>
      <c r="M181" s="490"/>
      <c r="N181" s="490"/>
      <c r="O181" s="490"/>
      <c r="P181" s="490"/>
      <c r="Q181" s="97"/>
      <c r="S181" s="1661"/>
      <c r="T181" s="212"/>
      <c r="U181" s="203"/>
      <c r="V181" s="231"/>
      <c r="W181" s="1196"/>
      <c r="X181" s="231"/>
      <c r="Y181" s="505"/>
      <c r="Z181" s="231"/>
      <c r="AA181" s="231"/>
      <c r="AB181" s="231"/>
      <c r="AC181" s="231"/>
      <c r="AD181" s="231"/>
      <c r="AE181" s="231"/>
      <c r="AF181" s="659"/>
      <c r="AG181" s="231"/>
      <c r="AH181" s="504"/>
      <c r="AI181" s="218"/>
      <c r="AJ181" s="218"/>
    </row>
    <row r="182" spans="2:36" ht="14.25" customHeight="1">
      <c r="B182" s="657" t="s">
        <v>412</v>
      </c>
      <c r="C182" s="709" t="s">
        <v>522</v>
      </c>
      <c r="D182" s="1167">
        <v>200</v>
      </c>
      <c r="E182" s="658">
        <v>1.91</v>
      </c>
      <c r="F182" s="710">
        <v>4.0620000000000003</v>
      </c>
      <c r="G182" s="710">
        <v>10.52</v>
      </c>
      <c r="H182" s="711">
        <f t="shared" ref="H182" si="31">G182*4+F182*9+E182*4</f>
        <v>86.278000000000006</v>
      </c>
      <c r="I182" s="710">
        <v>4.3999999999999997E-2</v>
      </c>
      <c r="J182" s="710">
        <v>0.76</v>
      </c>
      <c r="K182" s="712">
        <v>0</v>
      </c>
      <c r="L182" s="710">
        <v>0.21</v>
      </c>
      <c r="M182" s="1168">
        <v>21.94</v>
      </c>
      <c r="N182" s="712">
        <v>29.42</v>
      </c>
      <c r="O182" s="710">
        <v>7.18</v>
      </c>
      <c r="P182" s="1169">
        <v>0.57999999999999996</v>
      </c>
      <c r="Q182" s="1170">
        <v>0</v>
      </c>
      <c r="R182" s="54"/>
      <c r="S182" s="230"/>
      <c r="T182" s="212"/>
      <c r="U182" s="203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</row>
    <row r="183" spans="2:36" ht="15.75">
      <c r="B183" s="657" t="s">
        <v>463</v>
      </c>
      <c r="C183" s="709" t="s">
        <v>348</v>
      </c>
      <c r="D183" s="1167">
        <v>200</v>
      </c>
      <c r="E183" s="658">
        <v>6.1849999999999996</v>
      </c>
      <c r="F183" s="710">
        <v>10.210000000000001</v>
      </c>
      <c r="G183" s="710">
        <v>39.878999999999998</v>
      </c>
      <c r="H183" s="711">
        <f>G183*4+F183*9+E183*4</f>
        <v>276.14600000000002</v>
      </c>
      <c r="I183" s="1204">
        <v>5.7000000000000002E-2</v>
      </c>
      <c r="J183" s="1173">
        <v>1.1140000000000001</v>
      </c>
      <c r="K183" s="1204">
        <v>55.24</v>
      </c>
      <c r="L183" s="1205">
        <v>0</v>
      </c>
      <c r="M183" s="1206">
        <v>118.84</v>
      </c>
      <c r="N183" s="1207">
        <v>27</v>
      </c>
      <c r="O183" s="1208">
        <v>4.4260000000000002</v>
      </c>
      <c r="P183" s="1209">
        <v>0.4</v>
      </c>
      <c r="Q183" s="1170">
        <v>0</v>
      </c>
      <c r="R183" s="76"/>
      <c r="S183" s="230"/>
      <c r="T183" s="212"/>
      <c r="U183" s="203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</row>
    <row r="184" spans="2:36">
      <c r="B184" s="657" t="s">
        <v>46</v>
      </c>
      <c r="C184" s="709" t="s">
        <v>47</v>
      </c>
      <c r="D184" s="1167">
        <v>200</v>
      </c>
      <c r="E184" s="637">
        <v>3.8</v>
      </c>
      <c r="F184" s="1150">
        <v>3</v>
      </c>
      <c r="G184" s="1150">
        <v>23</v>
      </c>
      <c r="H184" s="711">
        <f>G184*4+F184*9+E184*4</f>
        <v>134.19999999999999</v>
      </c>
      <c r="I184" s="1150">
        <v>5.6000000000000001E-2</v>
      </c>
      <c r="J184" s="1150">
        <v>0.5</v>
      </c>
      <c r="K184" s="1150">
        <v>17.7</v>
      </c>
      <c r="L184" s="1150">
        <v>0</v>
      </c>
      <c r="M184" s="1150">
        <v>117.5</v>
      </c>
      <c r="N184" s="1151">
        <v>104.6</v>
      </c>
      <c r="O184" s="1150">
        <v>18.899999999999999</v>
      </c>
      <c r="P184" s="642">
        <v>0.9</v>
      </c>
      <c r="Q184" s="1170">
        <v>0</v>
      </c>
      <c r="R184" s="54"/>
      <c r="S184" s="230"/>
      <c r="T184" s="212"/>
      <c r="U184" s="203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</row>
    <row r="185" spans="2:36">
      <c r="B185" s="55" t="s">
        <v>26</v>
      </c>
      <c r="C185" s="1361" t="s">
        <v>27</v>
      </c>
      <c r="D185" s="1705">
        <v>37</v>
      </c>
      <c r="E185" s="1663">
        <v>1.887</v>
      </c>
      <c r="F185" s="347">
        <v>0.315</v>
      </c>
      <c r="G185" s="347">
        <v>18.841000000000001</v>
      </c>
      <c r="H185" s="1664">
        <f>G185*4+F185*9+E185*4</f>
        <v>85.747</v>
      </c>
      <c r="I185" s="347">
        <v>3.6999999999999998E-2</v>
      </c>
      <c r="J185" s="347">
        <v>0</v>
      </c>
      <c r="K185" s="347">
        <v>0</v>
      </c>
      <c r="L185" s="347">
        <v>0.40699999999999997</v>
      </c>
      <c r="M185" s="347">
        <v>15.91</v>
      </c>
      <c r="N185" s="347">
        <v>31.45</v>
      </c>
      <c r="O185" s="347">
        <v>4.5730000000000004</v>
      </c>
      <c r="P185" s="1665">
        <v>0.04</v>
      </c>
      <c r="Q185" s="1706">
        <v>0</v>
      </c>
      <c r="R185" s="54"/>
      <c r="S185" s="230"/>
      <c r="T185" s="212"/>
      <c r="U185" s="203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</row>
    <row r="186" spans="2:36" ht="15.75" thickBot="1">
      <c r="B186" s="55" t="s">
        <v>26</v>
      </c>
      <c r="C186" s="1361" t="s">
        <v>32</v>
      </c>
      <c r="D186" s="1683">
        <v>30</v>
      </c>
      <c r="E186" s="1707">
        <v>1.6950000000000001</v>
      </c>
      <c r="F186" s="1700">
        <v>0.36</v>
      </c>
      <c r="G186" s="1700">
        <v>13.555</v>
      </c>
      <c r="H186" s="1701">
        <f>G186*4+F186*9+E186*4</f>
        <v>64.239999999999995</v>
      </c>
      <c r="I186" s="1700">
        <v>1.7000000000000001E-2</v>
      </c>
      <c r="J186" s="1700">
        <v>0</v>
      </c>
      <c r="K186" s="1700">
        <v>0</v>
      </c>
      <c r="L186" s="1700">
        <v>0.16500000000000001</v>
      </c>
      <c r="M186" s="1700">
        <v>38.33</v>
      </c>
      <c r="N186" s="1700">
        <v>35.630000000000003</v>
      </c>
      <c r="O186" s="1700">
        <v>6.75</v>
      </c>
      <c r="P186" s="1702">
        <v>4.8000000000000001E-2</v>
      </c>
      <c r="Q186" s="1703">
        <v>0</v>
      </c>
      <c r="R186" s="54"/>
      <c r="S186" s="230"/>
      <c r="T186" s="212"/>
      <c r="U186" s="211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</row>
    <row r="187" spans="2:36" ht="13.5" customHeight="1" thickBot="1">
      <c r="B187" s="60"/>
      <c r="C187" s="61"/>
      <c r="D187" s="62"/>
      <c r="E187" s="715"/>
      <c r="F187" s="716"/>
      <c r="G187" s="717"/>
      <c r="H187" s="718"/>
      <c r="I187" s="719"/>
      <c r="J187" s="717"/>
      <c r="K187" s="720"/>
      <c r="L187" s="719"/>
      <c r="M187" s="721"/>
      <c r="N187" s="718"/>
      <c r="O187" s="718"/>
      <c r="P187" s="722"/>
      <c r="Q187" s="723"/>
      <c r="R187" s="54"/>
      <c r="S187" s="230"/>
      <c r="T187" s="212"/>
      <c r="U187" s="203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</row>
    <row r="188" spans="2:36" ht="14.25" customHeight="1">
      <c r="B188" s="100"/>
      <c r="C188" s="401" t="s">
        <v>300</v>
      </c>
      <c r="D188" s="273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88"/>
      <c r="R188" s="54"/>
      <c r="S188" s="1662"/>
      <c r="T188" s="226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</row>
    <row r="189" spans="2:36">
      <c r="B189" s="383" t="s">
        <v>322</v>
      </c>
      <c r="C189" s="391" t="s">
        <v>309</v>
      </c>
      <c r="D189" s="399">
        <v>200</v>
      </c>
      <c r="E189" s="448">
        <v>0.13</v>
      </c>
      <c r="F189" s="449">
        <v>0.02</v>
      </c>
      <c r="G189" s="449">
        <v>15.2</v>
      </c>
      <c r="H189" s="450">
        <f>G189*4+F189*9+E189*4</f>
        <v>61.5</v>
      </c>
      <c r="I189" s="449">
        <v>0</v>
      </c>
      <c r="J189" s="449">
        <v>2.83</v>
      </c>
      <c r="K189" s="456">
        <v>0</v>
      </c>
      <c r="L189" s="449">
        <v>0.01</v>
      </c>
      <c r="M189" s="452">
        <v>14.2</v>
      </c>
      <c r="N189" s="449">
        <v>4.4000000000000004</v>
      </c>
      <c r="O189" s="449">
        <v>2.4</v>
      </c>
      <c r="P189" s="454">
        <v>0.36</v>
      </c>
      <c r="Q189" s="455">
        <v>0</v>
      </c>
      <c r="R189" s="54"/>
      <c r="S189" s="218"/>
      <c r="T189" s="226"/>
      <c r="U189" s="1195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</row>
    <row r="190" spans="2:36">
      <c r="B190" s="383" t="s">
        <v>323</v>
      </c>
      <c r="C190" s="547" t="s">
        <v>318</v>
      </c>
      <c r="D190" s="398">
        <v>90</v>
      </c>
      <c r="E190" s="514">
        <v>6.0659999999999998</v>
      </c>
      <c r="F190" s="452">
        <v>4.1628999999999996</v>
      </c>
      <c r="G190" s="452">
        <v>5.077</v>
      </c>
      <c r="H190" s="515">
        <f>G190*4+F190*9+E190*4</f>
        <v>82.0381</v>
      </c>
      <c r="I190" s="452">
        <v>0.19</v>
      </c>
      <c r="J190" s="452">
        <v>1.5</v>
      </c>
      <c r="K190" s="499">
        <v>28.969000000000001</v>
      </c>
      <c r="L190" s="452">
        <v>0.1003</v>
      </c>
      <c r="M190" s="452">
        <v>24.75</v>
      </c>
      <c r="N190" s="452">
        <v>29.8</v>
      </c>
      <c r="O190" s="452">
        <v>15.016999999999999</v>
      </c>
      <c r="P190" s="516">
        <v>0.27500000000000002</v>
      </c>
      <c r="Q190" s="517">
        <v>2.5000000000000001E-2</v>
      </c>
      <c r="R190" s="11"/>
      <c r="S190" s="245"/>
      <c r="T190" s="212"/>
      <c r="U190" s="203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</row>
    <row r="191" spans="2:36" ht="15.75" thickBot="1">
      <c r="B191" s="306" t="s">
        <v>29</v>
      </c>
      <c r="C191" s="307" t="s">
        <v>268</v>
      </c>
      <c r="D191" s="537">
        <v>100</v>
      </c>
      <c r="E191" s="457">
        <v>0.4</v>
      </c>
      <c r="F191" s="458">
        <v>0.4</v>
      </c>
      <c r="G191" s="459">
        <v>9.8000000000000007</v>
      </c>
      <c r="H191" s="460">
        <f>G191*4+F191*9+E191*4</f>
        <v>44.400000000000006</v>
      </c>
      <c r="I191" s="459">
        <v>0.03</v>
      </c>
      <c r="J191" s="459">
        <v>10</v>
      </c>
      <c r="K191" s="459">
        <v>0</v>
      </c>
      <c r="L191" s="459">
        <v>1.1000000000000001</v>
      </c>
      <c r="M191" s="459">
        <v>16</v>
      </c>
      <c r="N191" s="459">
        <v>11</v>
      </c>
      <c r="O191" s="461">
        <v>9</v>
      </c>
      <c r="P191" s="462">
        <v>1.93</v>
      </c>
      <c r="Q191" s="463">
        <v>0</v>
      </c>
      <c r="R191" s="11"/>
      <c r="S191" s="230"/>
      <c r="T191" s="212"/>
      <c r="U191" s="203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</row>
    <row r="192" spans="2:36" ht="16.5" thickBot="1">
      <c r="B192" s="60"/>
      <c r="C192" s="742" t="s">
        <v>378</v>
      </c>
      <c r="D192" s="78"/>
      <c r="E192" s="333">
        <f t="shared" ref="E192:Q192" si="32">SUM(E182:E191)</f>
        <v>22.073</v>
      </c>
      <c r="F192" s="737">
        <f t="shared" si="32"/>
        <v>22.529900000000001</v>
      </c>
      <c r="G192" s="737">
        <f t="shared" si="32"/>
        <v>135.87200000000001</v>
      </c>
      <c r="H192" s="738">
        <f t="shared" si="32"/>
        <v>834.54909999999995</v>
      </c>
      <c r="I192" s="737">
        <f t="shared" si="32"/>
        <v>0.43100000000000005</v>
      </c>
      <c r="J192" s="738">
        <f t="shared" si="32"/>
        <v>16.704000000000001</v>
      </c>
      <c r="K192" s="738">
        <f t="shared" si="32"/>
        <v>101.90899999999999</v>
      </c>
      <c r="L192" s="737">
        <f t="shared" si="32"/>
        <v>1.9923000000000002</v>
      </c>
      <c r="M192" s="739">
        <f t="shared" si="32"/>
        <v>367.46999999999997</v>
      </c>
      <c r="N192" s="738">
        <f t="shared" si="32"/>
        <v>273.29999999999995</v>
      </c>
      <c r="O192" s="737">
        <f t="shared" si="32"/>
        <v>68.245999999999995</v>
      </c>
      <c r="P192" s="737">
        <f t="shared" si="32"/>
        <v>4.5329999999999995</v>
      </c>
      <c r="Q192" s="740">
        <f t="shared" si="32"/>
        <v>2.5000000000000001E-2</v>
      </c>
      <c r="R192" s="76"/>
      <c r="S192" s="230"/>
      <c r="T192" s="212"/>
      <c r="U192" s="203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</row>
    <row r="193" spans="2:36" ht="15.75" thickBot="1">
      <c r="B193" s="64"/>
      <c r="C193" s="65" t="s">
        <v>30</v>
      </c>
      <c r="D193" s="81"/>
      <c r="E193" s="727">
        <v>30.8</v>
      </c>
      <c r="F193" s="728">
        <v>31.6</v>
      </c>
      <c r="G193" s="729">
        <v>134</v>
      </c>
      <c r="H193" s="729">
        <v>940</v>
      </c>
      <c r="I193" s="730">
        <v>0.48</v>
      </c>
      <c r="J193" s="729">
        <v>24</v>
      </c>
      <c r="K193" s="729">
        <v>280</v>
      </c>
      <c r="L193" s="731">
        <v>4</v>
      </c>
      <c r="M193" s="732">
        <v>440</v>
      </c>
      <c r="N193" s="729">
        <v>440</v>
      </c>
      <c r="O193" s="729">
        <v>100</v>
      </c>
      <c r="P193" s="741">
        <v>4.8</v>
      </c>
      <c r="Q193" s="733">
        <v>0.04</v>
      </c>
      <c r="R193" s="205"/>
      <c r="S193" s="230"/>
      <c r="T193" s="229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</row>
    <row r="194" spans="2:36">
      <c r="R194" s="72"/>
      <c r="S194" s="218"/>
      <c r="T194" s="229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</row>
    <row r="195" spans="2:36">
      <c r="R195" s="54"/>
      <c r="S195" s="218"/>
      <c r="T195" s="229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</row>
    <row r="196" spans="2:36" ht="15.75" thickBot="1">
      <c r="R196" s="54"/>
      <c r="S196" s="218"/>
      <c r="T196" s="502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</row>
    <row r="197" spans="2:36">
      <c r="B197" s="60"/>
      <c r="C197" s="98" t="s">
        <v>49</v>
      </c>
      <c r="D197" s="509"/>
      <c r="E197" s="83" t="s">
        <v>6</v>
      </c>
      <c r="F197" s="36"/>
      <c r="G197" s="37" t="s">
        <v>7</v>
      </c>
      <c r="H197" s="38" t="s">
        <v>8</v>
      </c>
      <c r="I197" s="39" t="s">
        <v>9</v>
      </c>
      <c r="J197" s="40"/>
      <c r="K197" s="36"/>
      <c r="L197" s="37"/>
      <c r="M197" s="41" t="s">
        <v>10</v>
      </c>
      <c r="N197" s="36"/>
      <c r="O197" s="36"/>
      <c r="P197" s="36"/>
      <c r="Q197" s="336"/>
      <c r="R197" s="54"/>
      <c r="S197" s="218"/>
      <c r="T197" s="212"/>
      <c r="U197" s="541"/>
      <c r="V197" s="513"/>
      <c r="W197" s="513"/>
      <c r="X197" s="513"/>
      <c r="Y197" s="513"/>
      <c r="Z197" s="513"/>
      <c r="AA197" s="513"/>
      <c r="AB197" s="513"/>
      <c r="AC197" s="513"/>
      <c r="AD197" s="513"/>
      <c r="AE197" s="513"/>
      <c r="AF197" s="218"/>
      <c r="AG197" s="218"/>
      <c r="AH197" s="218"/>
      <c r="AI197" s="218"/>
      <c r="AJ197" s="218"/>
    </row>
    <row r="198" spans="2:36" ht="15.75" thickBot="1">
      <c r="B198" s="105"/>
      <c r="C198" s="106"/>
      <c r="D198" s="508"/>
      <c r="E198" s="99" t="s">
        <v>12</v>
      </c>
      <c r="F198" s="47" t="s">
        <v>13</v>
      </c>
      <c r="G198" s="48" t="s">
        <v>14</v>
      </c>
      <c r="H198" s="47" t="s">
        <v>15</v>
      </c>
      <c r="I198" s="48" t="s">
        <v>16</v>
      </c>
      <c r="J198" s="495" t="s">
        <v>17</v>
      </c>
      <c r="K198" s="46" t="s">
        <v>18</v>
      </c>
      <c r="L198" s="495" t="s">
        <v>19</v>
      </c>
      <c r="M198" s="46" t="s">
        <v>20</v>
      </c>
      <c r="N198" s="495" t="s">
        <v>21</v>
      </c>
      <c r="O198" s="495" t="s">
        <v>22</v>
      </c>
      <c r="P198" s="46" t="s">
        <v>23</v>
      </c>
      <c r="Q198" s="311" t="s">
        <v>293</v>
      </c>
      <c r="R198" s="54"/>
      <c r="S198" s="230"/>
      <c r="T198" s="212"/>
      <c r="U198" s="211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</row>
    <row r="199" spans="2:36">
      <c r="B199" s="339"/>
      <c r="C199" s="338" t="s">
        <v>234</v>
      </c>
      <c r="D199" s="510">
        <v>1</v>
      </c>
      <c r="E199" s="1712">
        <v>77</v>
      </c>
      <c r="F199" s="101">
        <v>79</v>
      </c>
      <c r="G199" s="102">
        <v>335</v>
      </c>
      <c r="H199" s="102">
        <v>2350</v>
      </c>
      <c r="I199" s="103">
        <v>1.2</v>
      </c>
      <c r="J199" s="104">
        <v>60</v>
      </c>
      <c r="K199" s="104">
        <v>700</v>
      </c>
      <c r="L199" s="104">
        <v>10</v>
      </c>
      <c r="M199" s="104">
        <v>1100</v>
      </c>
      <c r="N199" s="104">
        <v>1100</v>
      </c>
      <c r="O199" s="104">
        <v>250</v>
      </c>
      <c r="P199" s="1713">
        <v>12</v>
      </c>
      <c r="Q199" s="1708">
        <v>0.1</v>
      </c>
      <c r="R199" s="49"/>
      <c r="S199" s="230"/>
      <c r="T199" s="212"/>
      <c r="U199" s="211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</row>
    <row r="200" spans="2:36" ht="15.75">
      <c r="B200" s="340"/>
      <c r="C200" s="344" t="s">
        <v>279</v>
      </c>
      <c r="D200" s="508"/>
      <c r="E200" s="647"/>
      <c r="F200" s="1714"/>
      <c r="G200" s="1714"/>
      <c r="H200" s="1714"/>
      <c r="I200" s="1714"/>
      <c r="J200" s="1714"/>
      <c r="K200" s="1714"/>
      <c r="L200" s="1714"/>
      <c r="M200" s="1714"/>
      <c r="N200" s="1714"/>
      <c r="O200" s="1714"/>
      <c r="P200" s="1715"/>
      <c r="Q200" s="1709"/>
      <c r="R200" s="11"/>
      <c r="S200" s="231"/>
      <c r="T200" s="598"/>
      <c r="U200" s="598"/>
      <c r="V200" s="542"/>
      <c r="W200" s="1656"/>
      <c r="X200" s="598"/>
      <c r="Y200" s="542"/>
      <c r="Z200" s="542"/>
      <c r="AA200" s="598"/>
      <c r="AB200" s="1657"/>
      <c r="AC200" s="598"/>
      <c r="AD200" s="598"/>
      <c r="AE200" s="218"/>
      <c r="AF200" s="250"/>
      <c r="AG200" s="218"/>
      <c r="AH200" s="218"/>
      <c r="AI200" s="218"/>
      <c r="AJ200" s="218"/>
    </row>
    <row r="201" spans="2:36">
      <c r="B201" s="337" t="s">
        <v>363</v>
      </c>
      <c r="C201" s="343" t="s">
        <v>377</v>
      </c>
      <c r="D201" s="713">
        <v>0.4</v>
      </c>
      <c r="E201" s="653">
        <v>30.8</v>
      </c>
      <c r="F201" s="1716">
        <v>31.6</v>
      </c>
      <c r="G201" s="1717">
        <v>134</v>
      </c>
      <c r="H201" s="1717">
        <v>940</v>
      </c>
      <c r="I201" s="1718">
        <v>0.48</v>
      </c>
      <c r="J201" s="1717">
        <v>24</v>
      </c>
      <c r="K201" s="1717">
        <v>280</v>
      </c>
      <c r="L201" s="1716">
        <v>4</v>
      </c>
      <c r="M201" s="1717">
        <v>440</v>
      </c>
      <c r="N201" s="1717">
        <v>440</v>
      </c>
      <c r="O201" s="1717">
        <v>100</v>
      </c>
      <c r="P201" s="1719">
        <v>4.8</v>
      </c>
      <c r="Q201" s="1710">
        <v>0.04</v>
      </c>
      <c r="R201" s="11"/>
      <c r="S201" s="598"/>
      <c r="T201" s="598"/>
      <c r="U201" s="598"/>
      <c r="V201" s="598"/>
      <c r="W201" s="598"/>
      <c r="X201" s="598"/>
      <c r="Y201" s="598"/>
      <c r="Z201" s="598"/>
      <c r="AA201" s="598"/>
      <c r="AB201" s="598"/>
      <c r="AC201" s="598"/>
      <c r="AD201" s="598"/>
      <c r="AE201" s="218"/>
      <c r="AF201" s="218"/>
      <c r="AG201" s="218"/>
      <c r="AH201" s="218"/>
      <c r="AI201" s="218"/>
      <c r="AJ201" s="218"/>
    </row>
    <row r="202" spans="2:36" ht="15.75">
      <c r="B202" s="105"/>
      <c r="C202" s="107"/>
      <c r="D202" s="511"/>
      <c r="E202" s="648"/>
      <c r="F202" s="1720"/>
      <c r="G202" s="1720"/>
      <c r="H202" s="1720"/>
      <c r="I202" s="1720"/>
      <c r="J202" s="1720"/>
      <c r="K202" s="1720"/>
      <c r="L202" s="1720"/>
      <c r="M202" s="1720"/>
      <c r="N202" s="1720"/>
      <c r="O202" s="1720"/>
      <c r="P202" s="1721"/>
      <c r="Q202" s="1006"/>
      <c r="R202" s="72"/>
      <c r="S202" s="598"/>
      <c r="T202" s="218"/>
      <c r="U202" s="218"/>
      <c r="V202" s="542"/>
      <c r="W202" s="542"/>
      <c r="X202" s="218"/>
      <c r="Y202" s="542"/>
      <c r="Z202" s="542"/>
      <c r="AA202" s="218"/>
      <c r="AB202" s="212"/>
      <c r="AC202" s="218"/>
      <c r="AD202" s="218"/>
      <c r="AE202" s="218"/>
      <c r="AF202" s="218"/>
      <c r="AG202" s="218"/>
      <c r="AH202" s="218"/>
      <c r="AI202" s="218"/>
      <c r="AJ202" s="218"/>
    </row>
    <row r="203" spans="2:36" ht="12.75" customHeight="1" thickBot="1">
      <c r="B203" s="341"/>
      <c r="C203" s="342" t="s">
        <v>362</v>
      </c>
      <c r="D203" s="512"/>
      <c r="E203" s="649">
        <f t="shared" ref="E203:Q203" si="33">(E22+E41+E56+E77+E95+E113+E135+E151+E169+E192)/10</f>
        <v>30.797899999999998</v>
      </c>
      <c r="F203" s="650">
        <f t="shared" si="33"/>
        <v>31.600339999999999</v>
      </c>
      <c r="G203" s="650">
        <f t="shared" si="33"/>
        <v>133.99959999999999</v>
      </c>
      <c r="H203" s="651">
        <f t="shared" si="33"/>
        <v>943.59306000000015</v>
      </c>
      <c r="I203" s="650">
        <f t="shared" si="33"/>
        <v>0.48299999999999998</v>
      </c>
      <c r="J203" s="651">
        <f t="shared" si="33"/>
        <v>24.005000000000003</v>
      </c>
      <c r="K203" s="651">
        <f t="shared" si="33"/>
        <v>280.00409999999999</v>
      </c>
      <c r="L203" s="650">
        <f t="shared" si="33"/>
        <v>4.0012699999999999</v>
      </c>
      <c r="M203" s="652">
        <f t="shared" si="33"/>
        <v>440.04710000000006</v>
      </c>
      <c r="N203" s="651">
        <f t="shared" si="33"/>
        <v>440.02440000000007</v>
      </c>
      <c r="O203" s="651">
        <f t="shared" si="33"/>
        <v>99.995699999999985</v>
      </c>
      <c r="P203" s="1722">
        <f t="shared" si="33"/>
        <v>4.8014999999999999</v>
      </c>
      <c r="Q203" s="1711">
        <f t="shared" si="33"/>
        <v>3.9964000000000006E-2</v>
      </c>
      <c r="R203" s="54"/>
      <c r="S203" s="218"/>
      <c r="T203" s="1667"/>
      <c r="U203" s="1668"/>
      <c r="V203" s="1669"/>
      <c r="W203" s="1580"/>
      <c r="X203" s="1580"/>
      <c r="Y203" s="1580"/>
      <c r="Z203" s="1580"/>
      <c r="AA203" s="1580"/>
      <c r="AB203" s="1580"/>
      <c r="AC203" s="1666"/>
      <c r="AD203" s="1666"/>
      <c r="AE203" s="1670"/>
      <c r="AF203" s="218"/>
      <c r="AG203" s="218"/>
      <c r="AH203" s="218"/>
      <c r="AI203" s="218"/>
      <c r="AJ203" s="218"/>
    </row>
    <row r="204" spans="2:36" ht="15.75">
      <c r="R204" s="54"/>
      <c r="S204" s="1666"/>
      <c r="T204" s="615"/>
      <c r="U204" s="615"/>
      <c r="V204" s="1671"/>
      <c r="W204" s="615"/>
      <c r="X204" s="615"/>
      <c r="Y204" s="615"/>
      <c r="Z204" s="615"/>
      <c r="AA204" s="615"/>
      <c r="AB204" s="615"/>
      <c r="AC204" s="615"/>
      <c r="AD204" s="615"/>
      <c r="AE204" s="615"/>
      <c r="AF204" s="218"/>
      <c r="AG204" s="218"/>
      <c r="AH204" s="218"/>
      <c r="AI204" s="218"/>
      <c r="AJ204" s="218"/>
    </row>
    <row r="205" spans="2:36">
      <c r="E205" s="519"/>
      <c r="F205" s="519"/>
      <c r="G205" s="519"/>
      <c r="H205" s="519"/>
      <c r="I205" s="519"/>
      <c r="J205" s="519"/>
      <c r="K205" s="519"/>
      <c r="L205" s="519"/>
      <c r="M205" s="519"/>
      <c r="N205" s="519"/>
      <c r="O205" s="519"/>
      <c r="P205" s="519"/>
      <c r="Q205" s="520"/>
      <c r="R205" s="54"/>
      <c r="S205" s="615"/>
      <c r="T205" s="231"/>
      <c r="U205" s="231"/>
      <c r="V205" s="505"/>
      <c r="W205" s="231"/>
      <c r="X205" s="231"/>
      <c r="Y205" s="231"/>
      <c r="Z205" s="231"/>
      <c r="AA205" s="231"/>
      <c r="AB205" s="231"/>
      <c r="AC205" s="231"/>
      <c r="AD205" s="231"/>
      <c r="AE205" s="504"/>
      <c r="AF205" s="218"/>
      <c r="AG205" s="218"/>
      <c r="AH205" s="218"/>
      <c r="AI205" s="218"/>
      <c r="AJ205" s="218"/>
    </row>
    <row r="206" spans="2:36">
      <c r="R206" s="54"/>
      <c r="S206" s="231"/>
      <c r="T206" s="1678"/>
      <c r="U206" s="1678"/>
      <c r="V206" s="1681"/>
      <c r="W206" s="1678"/>
      <c r="X206" s="1678"/>
      <c r="Y206" s="1678"/>
      <c r="Z206" s="1678"/>
      <c r="AA206" s="1679"/>
      <c r="AB206" s="1679"/>
      <c r="AC206" s="1678"/>
      <c r="AD206" s="1678"/>
      <c r="AE206" s="1678"/>
      <c r="AF206" s="218"/>
      <c r="AG206" s="218"/>
      <c r="AH206" s="218"/>
      <c r="AI206" s="218"/>
      <c r="AJ206" s="218"/>
    </row>
    <row r="207" spans="2:36">
      <c r="E207" s="520"/>
      <c r="F207" s="520"/>
      <c r="G207" s="519"/>
      <c r="H207" s="519"/>
      <c r="I207" s="519"/>
      <c r="J207" s="519"/>
      <c r="K207" s="519"/>
      <c r="L207" s="519"/>
      <c r="M207" s="519"/>
      <c r="N207" s="519"/>
      <c r="O207" s="519"/>
      <c r="P207" s="519"/>
      <c r="Q207" s="519"/>
      <c r="R207" s="49"/>
      <c r="S207" s="167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</row>
    <row r="208" spans="2:36">
      <c r="B208" s="2" t="s">
        <v>258</v>
      </c>
      <c r="D208"/>
      <c r="E208"/>
      <c r="F208"/>
      <c r="G208"/>
      <c r="H208"/>
      <c r="I208"/>
      <c r="J208"/>
      <c r="K208"/>
      <c r="L208"/>
      <c r="M208" t="s">
        <v>259</v>
      </c>
      <c r="N208"/>
      <c r="O208"/>
      <c r="P20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1657"/>
      <c r="AC208" s="218"/>
      <c r="AD208" s="1657"/>
      <c r="AE208" s="218"/>
      <c r="AF208" s="218"/>
      <c r="AG208" s="218"/>
      <c r="AH208" s="218"/>
      <c r="AI208" s="218"/>
      <c r="AJ208" s="218"/>
    </row>
    <row r="209" spans="2:36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S209" s="218"/>
      <c r="T209" s="218"/>
      <c r="U209" s="218"/>
      <c r="V209" s="1682"/>
      <c r="W209" s="218"/>
      <c r="X209" s="218"/>
      <c r="Y209" s="218"/>
      <c r="Z209" s="218"/>
      <c r="AA209" s="218"/>
      <c r="AB209" s="218"/>
      <c r="AC209" s="218"/>
      <c r="AD209" s="1657"/>
      <c r="AE209" s="218"/>
      <c r="AF209" s="218"/>
      <c r="AG209" s="218"/>
      <c r="AH209" s="218"/>
      <c r="AI209" s="218"/>
      <c r="AJ209" s="218"/>
    </row>
    <row r="210" spans="2:36">
      <c r="C210" t="s">
        <v>50</v>
      </c>
      <c r="D210"/>
      <c r="E210" s="6"/>
      <c r="F210"/>
      <c r="G210"/>
      <c r="H210"/>
      <c r="I210"/>
      <c r="J210"/>
      <c r="K210"/>
      <c r="L210"/>
      <c r="M210"/>
      <c r="N210"/>
      <c r="O210"/>
      <c r="P210"/>
      <c r="S210" s="218"/>
      <c r="T210" s="212"/>
      <c r="U210" s="211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</row>
    <row r="211" spans="2:36" ht="12.75" customHeight="1">
      <c r="B211" s="109">
        <v>1</v>
      </c>
      <c r="C211" s="110"/>
      <c r="D211" s="110"/>
      <c r="E211" s="111" t="s">
        <v>51</v>
      </c>
      <c r="F211" s="110"/>
      <c r="G211" s="110"/>
      <c r="H211" s="110"/>
      <c r="I211" s="110"/>
      <c r="J211" s="110"/>
      <c r="K211" s="110"/>
      <c r="L211" s="110"/>
      <c r="M211" s="111" t="s">
        <v>52</v>
      </c>
      <c r="N211" s="110"/>
      <c r="O211" s="110"/>
      <c r="P211" s="110"/>
      <c r="R211" s="193"/>
      <c r="S211" s="230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</row>
    <row r="212" spans="2:36" ht="15.75">
      <c r="B212" s="109"/>
      <c r="C212" s="108"/>
      <c r="D212" s="108"/>
      <c r="E212" s="113" t="s">
        <v>53</v>
      </c>
      <c r="F212" s="108"/>
      <c r="G212" s="108"/>
      <c r="H212" s="108"/>
      <c r="I212" s="108"/>
      <c r="J212" s="108"/>
      <c r="K212" s="108"/>
      <c r="L212" s="113" t="s">
        <v>54</v>
      </c>
      <c r="M212" s="108"/>
      <c r="N212" s="108"/>
      <c r="O212" s="108"/>
      <c r="P212" s="108"/>
      <c r="R212" s="193"/>
      <c r="S212" s="237"/>
      <c r="T212" s="212"/>
      <c r="U212" s="226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</row>
    <row r="213" spans="2:36">
      <c r="C213" s="108"/>
      <c r="D213" s="108"/>
      <c r="E213" s="114"/>
      <c r="F213" s="113" t="s">
        <v>55</v>
      </c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R213" s="193"/>
      <c r="S213" s="245"/>
      <c r="T213" s="212"/>
      <c r="U213" s="211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</row>
    <row r="214" spans="2:36" ht="13.5" customHeight="1">
      <c r="C214" s="108"/>
      <c r="D214" s="108"/>
      <c r="E214" s="114"/>
      <c r="F214" s="108"/>
      <c r="G214" s="113" t="s">
        <v>56</v>
      </c>
      <c r="H214" s="108"/>
      <c r="I214" s="108"/>
      <c r="J214" s="108"/>
      <c r="K214" s="108"/>
      <c r="L214" s="108"/>
      <c r="M214" s="108"/>
      <c r="N214" s="108"/>
      <c r="O214" s="344" t="s">
        <v>279</v>
      </c>
      <c r="P214" s="108"/>
      <c r="R214" s="193"/>
      <c r="S214" s="234"/>
      <c r="T214" s="212"/>
      <c r="U214" s="211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</row>
    <row r="215" spans="2:36">
      <c r="B215">
        <v>2</v>
      </c>
      <c r="C215" s="108" t="s">
        <v>57</v>
      </c>
      <c r="D215" s="108"/>
      <c r="E215" s="114"/>
      <c r="F215" s="108" t="s">
        <v>58</v>
      </c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R215" s="193"/>
      <c r="S215" s="230"/>
      <c r="T215" s="212"/>
      <c r="U215" s="211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</row>
    <row r="216" spans="2:36">
      <c r="C216" s="108" t="s">
        <v>59</v>
      </c>
      <c r="D216" s="108"/>
      <c r="E216" s="114"/>
      <c r="F216" s="108"/>
      <c r="G216" s="113"/>
      <c r="H216" s="108"/>
      <c r="I216" s="108"/>
      <c r="J216" s="108"/>
      <c r="K216" s="108"/>
      <c r="L216" s="108"/>
      <c r="M216" s="108"/>
      <c r="N216" s="108"/>
      <c r="O216" s="108"/>
      <c r="P216" s="108"/>
      <c r="R216" s="193"/>
      <c r="S216" s="230"/>
      <c r="T216" s="212"/>
      <c r="U216" s="211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</row>
    <row r="217" spans="2:36" ht="12.75" customHeight="1">
      <c r="B217">
        <v>3</v>
      </c>
      <c r="C217" s="108" t="s">
        <v>60</v>
      </c>
      <c r="D217" s="108"/>
      <c r="E217" s="114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R217" s="218"/>
      <c r="S217" s="230"/>
      <c r="T217" s="212"/>
      <c r="U217" s="211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</row>
    <row r="218" spans="2:36" ht="13.5" customHeight="1">
      <c r="C218" s="108" t="s">
        <v>61</v>
      </c>
      <c r="D218" s="108"/>
      <c r="E218" s="114"/>
      <c r="F218" s="108"/>
      <c r="G218" s="113"/>
      <c r="H218" s="108"/>
      <c r="I218" s="108"/>
      <c r="J218" s="108"/>
      <c r="K218" s="108"/>
      <c r="L218" s="108"/>
      <c r="M218" s="108"/>
      <c r="N218" s="108"/>
      <c r="O218" s="108"/>
      <c r="P218" s="108"/>
      <c r="R218" s="193"/>
      <c r="S218" s="231"/>
      <c r="T218" s="212"/>
      <c r="U218" s="211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</row>
    <row r="219" spans="2:36" ht="12.75" customHeight="1">
      <c r="S219" s="231"/>
      <c r="T219" s="212"/>
      <c r="U219" s="211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</row>
    <row r="220" spans="2:36" ht="12" customHeight="1">
      <c r="S220" s="315"/>
      <c r="T220" s="502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</row>
    <row r="221" spans="2:36">
      <c r="S221" s="218"/>
      <c r="T221" s="212"/>
      <c r="U221" s="211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</row>
    <row r="222" spans="2:36" ht="13.5" customHeight="1">
      <c r="S222" s="234"/>
      <c r="T222" s="217"/>
      <c r="U222" s="217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</row>
    <row r="223" spans="2:36" ht="13.5" customHeight="1">
      <c r="S223" s="501"/>
      <c r="T223" s="212"/>
      <c r="U223" s="217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</row>
    <row r="224" spans="2:36" ht="12.75" customHeight="1">
      <c r="S224" s="230"/>
      <c r="T224" s="212"/>
      <c r="U224" s="211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</row>
    <row r="225" spans="18:36" ht="14.25" customHeight="1">
      <c r="S225" s="234"/>
      <c r="T225" s="229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</row>
    <row r="226" spans="18:36" ht="13.5" customHeight="1">
      <c r="S226" s="218"/>
      <c r="T226" s="229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</row>
    <row r="227" spans="18:36">
      <c r="S227" s="218"/>
      <c r="T227" s="229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</row>
    <row r="228" spans="18:36">
      <c r="S228" s="218"/>
      <c r="T228" s="229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</row>
    <row r="229" spans="18:36"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</row>
    <row r="230" spans="18:36"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</row>
    <row r="231" spans="18:36"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</row>
    <row r="232" spans="18:36"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</row>
    <row r="233" spans="18:36"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</row>
    <row r="234" spans="18:36"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</row>
    <row r="235" spans="18:36">
      <c r="R235" s="11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</row>
    <row r="236" spans="18:36"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</row>
    <row r="237" spans="18:36">
      <c r="S237" s="218"/>
      <c r="T237" s="358"/>
      <c r="U237" s="358"/>
      <c r="V237" s="1723"/>
      <c r="W237" s="358"/>
      <c r="X237" s="358"/>
      <c r="Y237" s="1724"/>
      <c r="Z237" s="358"/>
      <c r="AA237" s="1737"/>
      <c r="AB237" s="1724"/>
      <c r="AC237" s="358"/>
      <c r="AD237" s="358"/>
      <c r="AE237" s="358"/>
      <c r="AF237" s="218"/>
      <c r="AG237" s="218"/>
      <c r="AH237" s="218"/>
      <c r="AI237" s="218"/>
      <c r="AJ237" s="218"/>
    </row>
    <row r="238" spans="18:36" ht="15.75">
      <c r="S238" s="358"/>
      <c r="T238" s="598"/>
      <c r="U238" s="598"/>
      <c r="V238" s="542"/>
      <c r="W238" s="1656"/>
      <c r="X238" s="598"/>
      <c r="Y238" s="542"/>
      <c r="Z238" s="542"/>
      <c r="AA238" s="598"/>
      <c r="AB238" s="1657"/>
      <c r="AC238" s="598"/>
      <c r="AD238" s="598"/>
      <c r="AE238" s="218"/>
      <c r="AF238" s="250"/>
      <c r="AG238" s="218"/>
      <c r="AH238" s="218"/>
      <c r="AI238" s="218"/>
      <c r="AJ238" s="218"/>
    </row>
    <row r="239" spans="18:36">
      <c r="S239" s="598"/>
      <c r="T239" s="598"/>
      <c r="U239" s="598"/>
      <c r="V239" s="598"/>
      <c r="W239" s="598"/>
      <c r="X239" s="598"/>
      <c r="Y239" s="598"/>
      <c r="Z239" s="598"/>
      <c r="AA239" s="598"/>
      <c r="AB239" s="598"/>
      <c r="AC239" s="598"/>
      <c r="AD239" s="598"/>
      <c r="AE239" s="218"/>
      <c r="AF239" s="218"/>
      <c r="AG239" s="218"/>
      <c r="AH239" s="218"/>
      <c r="AI239" s="218"/>
      <c r="AJ239" s="218"/>
    </row>
    <row r="240" spans="18:36" ht="15.75">
      <c r="S240" s="598"/>
      <c r="T240" s="218"/>
      <c r="U240" s="218"/>
      <c r="V240" s="542"/>
      <c r="W240" s="542"/>
      <c r="X240" s="218"/>
      <c r="Y240" s="542"/>
      <c r="Z240" s="542"/>
      <c r="AA240" s="218"/>
      <c r="AB240" s="212"/>
      <c r="AC240" s="218"/>
      <c r="AD240" s="218"/>
      <c r="AE240" s="218"/>
      <c r="AF240" s="218"/>
      <c r="AG240" s="218"/>
      <c r="AH240" s="218"/>
      <c r="AI240" s="218"/>
      <c r="AJ240" s="218"/>
    </row>
    <row r="241" spans="19:36" ht="15.75">
      <c r="S241" s="218"/>
      <c r="T241" s="1667"/>
      <c r="U241" s="1668"/>
      <c r="V241" s="1669"/>
      <c r="W241" s="1580"/>
      <c r="X241" s="1580"/>
      <c r="Y241" s="1580"/>
      <c r="Z241" s="1580"/>
      <c r="AA241" s="1580"/>
      <c r="AB241" s="1580"/>
      <c r="AC241" s="1666"/>
      <c r="AD241" s="1666"/>
      <c r="AE241" s="1670"/>
      <c r="AF241" s="218"/>
      <c r="AG241" s="218"/>
      <c r="AH241" s="218"/>
      <c r="AI241" s="218"/>
      <c r="AJ241" s="218"/>
    </row>
    <row r="242" spans="19:36" ht="15.75">
      <c r="S242" s="1666"/>
      <c r="T242" s="615"/>
      <c r="U242" s="615"/>
      <c r="V242" s="1671"/>
      <c r="W242" s="615"/>
      <c r="X242" s="615"/>
      <c r="Y242" s="615"/>
      <c r="Z242" s="615"/>
      <c r="AA242" s="615"/>
      <c r="AB242" s="615"/>
      <c r="AC242" s="615"/>
      <c r="AD242" s="615"/>
      <c r="AE242" s="615"/>
      <c r="AF242" s="218"/>
      <c r="AG242" s="218"/>
      <c r="AH242" s="218"/>
      <c r="AI242" s="218"/>
      <c r="AJ242" s="218"/>
    </row>
    <row r="243" spans="19:36">
      <c r="S243" s="615"/>
      <c r="T243" s="231"/>
      <c r="U243" s="231"/>
      <c r="V243" s="505"/>
      <c r="W243" s="231"/>
      <c r="X243" s="231"/>
      <c r="Y243" s="231"/>
      <c r="Z243" s="231"/>
      <c r="AA243" s="231"/>
      <c r="AB243" s="231"/>
      <c r="AC243" s="231"/>
      <c r="AD243" s="231"/>
      <c r="AE243" s="504"/>
      <c r="AF243" s="218"/>
      <c r="AG243" s="218"/>
      <c r="AH243" s="218"/>
      <c r="AI243" s="218"/>
      <c r="AJ243" s="218"/>
    </row>
    <row r="244" spans="19:36">
      <c r="S244" s="231"/>
      <c r="T244" s="1678"/>
      <c r="U244" s="1678"/>
      <c r="V244" s="1681"/>
      <c r="W244" s="1678"/>
      <c r="X244" s="1678"/>
      <c r="Y244" s="1678"/>
      <c r="Z244" s="1678"/>
      <c r="AA244" s="1679"/>
      <c r="AB244" s="1679"/>
      <c r="AC244" s="1678"/>
      <c r="AD244" s="1678"/>
      <c r="AE244" s="1678"/>
      <c r="AF244" s="218"/>
      <c r="AG244" s="218"/>
      <c r="AH244" s="218"/>
      <c r="AI244" s="218"/>
      <c r="AJ244" s="218"/>
    </row>
    <row r="245" spans="19:36">
      <c r="S245" s="167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</row>
    <row r="246" spans="19:36">
      <c r="S246" s="218"/>
      <c r="T246" s="218"/>
      <c r="U246" s="218"/>
      <c r="V246" s="218"/>
      <c r="W246" s="218"/>
      <c r="X246" s="218"/>
      <c r="Y246" s="218"/>
      <c r="Z246" s="218"/>
      <c r="AA246" s="218"/>
      <c r="AB246" s="1657"/>
      <c r="AC246" s="218"/>
      <c r="AD246" s="1657"/>
      <c r="AE246" s="218"/>
      <c r="AF246" s="218"/>
      <c r="AG246" s="218"/>
      <c r="AH246" s="218"/>
      <c r="AI246" s="218"/>
      <c r="AJ246" s="218"/>
    </row>
    <row r="247" spans="19:36">
      <c r="S247" s="218"/>
      <c r="T247" s="218"/>
      <c r="U247" s="218"/>
      <c r="V247" s="1682"/>
      <c r="W247" s="218"/>
      <c r="X247" s="218"/>
      <c r="Y247" s="218"/>
      <c r="Z247" s="218"/>
      <c r="AA247" s="218"/>
      <c r="AB247" s="218"/>
      <c r="AC247" s="218"/>
      <c r="AD247" s="1657"/>
      <c r="AE247" s="218"/>
      <c r="AF247" s="218"/>
      <c r="AG247" s="218"/>
      <c r="AH247" s="218"/>
      <c r="AI247" s="218"/>
      <c r="AJ247" s="218"/>
    </row>
    <row r="248" spans="19:36">
      <c r="S248" s="218"/>
      <c r="T248" s="212"/>
      <c r="U248" s="211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</row>
    <row r="249" spans="19:36">
      <c r="S249" s="230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</row>
    <row r="250" spans="19:36" ht="15.75">
      <c r="S250" s="237"/>
      <c r="T250" s="212"/>
      <c r="U250" s="1195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</row>
    <row r="251" spans="19:36">
      <c r="S251" s="245"/>
      <c r="T251" s="212"/>
      <c r="U251" s="203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</row>
    <row r="252" spans="19:36">
      <c r="S252" s="243"/>
      <c r="T252" s="212"/>
      <c r="U252" s="211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</row>
    <row r="253" spans="19:36">
      <c r="S253" s="232"/>
      <c r="T253" s="212"/>
      <c r="U253" s="203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</row>
    <row r="254" spans="19:36">
      <c r="S254" s="230"/>
      <c r="T254" s="212"/>
      <c r="U254" s="203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</row>
    <row r="255" spans="19:36">
      <c r="S255" s="230"/>
      <c r="T255" s="229"/>
      <c r="U255" s="366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</row>
    <row r="256" spans="19:36">
      <c r="S256" s="218"/>
      <c r="T256" s="229"/>
      <c r="U256" s="366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</row>
    <row r="257" spans="19:36">
      <c r="S257" s="218"/>
      <c r="T257" s="229"/>
      <c r="U257" s="366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</row>
    <row r="258" spans="19:36">
      <c r="S258" s="218"/>
      <c r="T258" s="229"/>
      <c r="U258" s="366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</row>
    <row r="259" spans="19:36">
      <c r="S259" s="218"/>
      <c r="T259" s="502"/>
      <c r="U259" s="366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</row>
    <row r="260" spans="19:36">
      <c r="S260" s="218"/>
      <c r="T260" s="212"/>
      <c r="U260" s="200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</row>
    <row r="261" spans="19:36">
      <c r="S261" s="230"/>
      <c r="T261" s="217"/>
      <c r="U261" s="200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</row>
    <row r="262" spans="19:36">
      <c r="S262" s="230"/>
      <c r="T262" s="212"/>
      <c r="U262" s="203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</row>
    <row r="263" spans="19:36">
      <c r="S263" s="234"/>
      <c r="T263" s="229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</row>
    <row r="264" spans="19:36">
      <c r="S264" s="218"/>
      <c r="T264" s="212"/>
      <c r="U264" s="211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</row>
    <row r="265" spans="19:36">
      <c r="S265" s="234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</row>
    <row r="266" spans="19:36"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</row>
    <row r="267" spans="19:36"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</row>
    <row r="268" spans="19:36"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</row>
    <row r="269" spans="19:36"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</row>
    <row r="270" spans="19:36"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</row>
    <row r="271" spans="19:36"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</row>
    <row r="272" spans="19:36"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</row>
    <row r="273" spans="2:36"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</row>
    <row r="274" spans="2:36"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</row>
    <row r="275" spans="2:36"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</row>
    <row r="276" spans="2:36"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</row>
    <row r="277" spans="2:36"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</row>
    <row r="278" spans="2:36"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</row>
    <row r="279" spans="2:36"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</row>
    <row r="280" spans="2:36"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</row>
    <row r="281" spans="2:36"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</row>
    <row r="282" spans="2:36"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</row>
    <row r="283" spans="2:36"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</row>
    <row r="284" spans="2:36"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</row>
    <row r="285" spans="2:36"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</row>
    <row r="286" spans="2:36"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</row>
    <row r="287" spans="2:36"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</row>
    <row r="288" spans="2:36">
      <c r="B288" s="11"/>
      <c r="C288" s="1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11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</row>
    <row r="289" spans="2:36">
      <c r="B289" s="54"/>
      <c r="C289" s="30"/>
      <c r="D289" s="15"/>
      <c r="E289" s="19"/>
      <c r="F289" s="19"/>
      <c r="G289" s="19"/>
      <c r="H289" s="20"/>
      <c r="I289" s="20"/>
      <c r="J289" s="112"/>
      <c r="K289" s="19"/>
      <c r="L289" s="19"/>
      <c r="M289" s="20"/>
      <c r="N289" s="19"/>
      <c r="O289" s="19"/>
      <c r="P289" s="19"/>
      <c r="Q289" s="19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</row>
    <row r="290" spans="2:36">
      <c r="B290" s="54"/>
      <c r="C290" s="11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</row>
    <row r="291" spans="2:36">
      <c r="B291" s="11"/>
      <c r="C291" s="438"/>
      <c r="D291" s="11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11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</row>
    <row r="292" spans="2:36">
      <c r="B292" s="232"/>
      <c r="C292" s="212"/>
      <c r="D292" s="15"/>
      <c r="E292" s="231"/>
      <c r="F292" s="231"/>
      <c r="G292" s="231"/>
      <c r="H292" s="1723"/>
      <c r="I292" s="72"/>
      <c r="J292" s="357"/>
      <c r="K292" s="72"/>
      <c r="L292" s="72"/>
      <c r="M292" s="72"/>
      <c r="N292" s="646"/>
      <c r="O292" s="72"/>
      <c r="P292" s="72"/>
      <c r="Q292" s="35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</row>
    <row r="293" spans="2:36">
      <c r="B293" s="54"/>
      <c r="C293" s="7"/>
      <c r="D293" s="15"/>
      <c r="E293" s="358"/>
      <c r="F293" s="358"/>
      <c r="G293" s="358"/>
      <c r="H293" s="1723"/>
      <c r="I293" s="358"/>
      <c r="J293" s="358"/>
      <c r="K293" s="1724"/>
      <c r="L293" s="1725"/>
      <c r="M293" s="358"/>
      <c r="N293" s="1726"/>
      <c r="O293" s="358"/>
      <c r="P293" s="358"/>
      <c r="Q293" s="35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</row>
    <row r="294" spans="2:36">
      <c r="B294" s="73"/>
      <c r="C294" s="7"/>
      <c r="D294" s="15"/>
      <c r="E294" s="72"/>
      <c r="F294" s="72"/>
      <c r="G294" s="72"/>
      <c r="H294" s="1723"/>
      <c r="I294" s="72"/>
      <c r="J294" s="72"/>
      <c r="K294" s="72"/>
      <c r="L294" s="72"/>
      <c r="M294" s="231"/>
      <c r="N294" s="72"/>
      <c r="O294" s="72"/>
      <c r="P294" s="72"/>
      <c r="Q294" s="35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</row>
    <row r="295" spans="2:36">
      <c r="B295" s="54"/>
      <c r="C295" s="7"/>
      <c r="D295" s="200"/>
      <c r="E295" s="72"/>
      <c r="F295" s="72"/>
      <c r="G295" s="72"/>
      <c r="H295" s="1723"/>
      <c r="I295" s="72"/>
      <c r="J295" s="72"/>
      <c r="K295" s="72"/>
      <c r="L295" s="72"/>
      <c r="M295" s="231"/>
      <c r="N295" s="72"/>
      <c r="O295" s="72"/>
      <c r="P295" s="72"/>
      <c r="Q295" s="35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</row>
    <row r="296" spans="2:36">
      <c r="B296" s="54"/>
      <c r="C296" s="7"/>
      <c r="D296" s="15"/>
      <c r="E296" s="72"/>
      <c r="F296" s="72"/>
      <c r="G296" s="72"/>
      <c r="H296" s="1723"/>
      <c r="I296" s="72"/>
      <c r="J296" s="72"/>
      <c r="K296" s="72"/>
      <c r="L296" s="72"/>
      <c r="M296" s="231"/>
      <c r="N296" s="72"/>
      <c r="O296" s="72"/>
      <c r="P296" s="72"/>
      <c r="Q296" s="35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</row>
    <row r="297" spans="2:36">
      <c r="B297" s="11"/>
      <c r="C297" s="438"/>
      <c r="D297" s="11"/>
      <c r="E297" s="72"/>
      <c r="F297" s="72"/>
      <c r="G297" s="72"/>
      <c r="H297" s="1723"/>
      <c r="I297" s="72"/>
      <c r="J297" s="72"/>
      <c r="K297" s="72"/>
      <c r="L297" s="72"/>
      <c r="M297" s="231"/>
      <c r="N297" s="72"/>
      <c r="O297" s="72"/>
      <c r="P297" s="72"/>
      <c r="Q297" s="35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</row>
    <row r="298" spans="2:36">
      <c r="B298" s="54"/>
      <c r="C298" s="212"/>
      <c r="D298" s="15"/>
      <c r="E298" s="72"/>
      <c r="F298" s="72"/>
      <c r="G298" s="72"/>
      <c r="H298" s="1723"/>
      <c r="I298" s="72"/>
      <c r="J298" s="72"/>
      <c r="K298" s="72"/>
      <c r="L298" s="72"/>
      <c r="M298" s="231"/>
      <c r="N298" s="72"/>
      <c r="O298" s="72"/>
      <c r="P298" s="72"/>
      <c r="Q298" s="35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</row>
    <row r="299" spans="2:36">
      <c r="B299" s="501"/>
      <c r="C299" s="217"/>
      <c r="D299" s="199"/>
      <c r="E299" s="72"/>
      <c r="F299" s="357"/>
      <c r="G299" s="72"/>
      <c r="H299" s="1723"/>
      <c r="I299" s="72"/>
      <c r="J299" s="72"/>
      <c r="K299" s="72"/>
      <c r="L299" s="72"/>
      <c r="M299" s="72"/>
      <c r="N299" s="72"/>
      <c r="O299" s="646"/>
      <c r="P299" s="72"/>
      <c r="Q299" s="35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</row>
    <row r="300" spans="2:36">
      <c r="B300" s="315"/>
      <c r="C300" s="212"/>
      <c r="D300" s="203"/>
      <c r="E300" s="231"/>
      <c r="F300" s="1196"/>
      <c r="G300" s="231"/>
      <c r="H300" s="505"/>
      <c r="I300" s="231"/>
      <c r="J300" s="231"/>
      <c r="K300" s="231"/>
      <c r="L300" s="231"/>
      <c r="M300" s="231"/>
      <c r="N300" s="231"/>
      <c r="O300" s="659"/>
      <c r="P300" s="231"/>
      <c r="Q300" s="504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</row>
    <row r="301" spans="2:36">
      <c r="B301" s="203"/>
      <c r="C301" s="1729"/>
      <c r="D301" s="211"/>
      <c r="E301" s="1727"/>
      <c r="F301" s="1727"/>
      <c r="G301" s="1727"/>
      <c r="H301" s="1730"/>
      <c r="I301" s="1727"/>
      <c r="J301" s="1731"/>
      <c r="K301" s="1730"/>
      <c r="L301" s="1732"/>
      <c r="M301" s="1727"/>
      <c r="N301" s="1730"/>
      <c r="O301" s="1727"/>
      <c r="P301" s="1727"/>
      <c r="Q301" s="1727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</row>
    <row r="302" spans="2:36">
      <c r="B302" s="218"/>
      <c r="C302" s="1733"/>
      <c r="D302" s="218"/>
      <c r="E302" s="1734"/>
      <c r="F302" s="1734"/>
      <c r="G302" s="1735"/>
      <c r="H302" s="1728"/>
      <c r="I302" s="1735"/>
      <c r="J302" s="1734"/>
      <c r="K302" s="1728"/>
      <c r="L302" s="1735"/>
      <c r="M302" s="1728"/>
      <c r="N302" s="1734"/>
      <c r="O302" s="1734"/>
      <c r="P302" s="1735"/>
      <c r="Q302" s="1736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</row>
    <row r="303" spans="2:36">
      <c r="B303" s="218"/>
      <c r="C303" s="218"/>
      <c r="D303" s="236"/>
      <c r="E303" s="236"/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</row>
    <row r="304" spans="2:36">
      <c r="B304" s="218"/>
      <c r="C304" s="218"/>
      <c r="D304" s="236"/>
      <c r="E304" s="236"/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</row>
    <row r="305" spans="2:36">
      <c r="B305" s="218"/>
      <c r="C305" s="218"/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6"/>
      <c r="P305" s="236"/>
      <c r="Q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</row>
    <row r="306" spans="2:36">
      <c r="B306" s="218"/>
      <c r="C306" s="218"/>
      <c r="D306" s="236"/>
      <c r="E306" s="236"/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</row>
    <row r="307" spans="2:36">
      <c r="B307" s="218"/>
      <c r="C307" s="218"/>
      <c r="D307" s="236"/>
      <c r="E307" s="236"/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</row>
    <row r="308" spans="2:36"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</row>
    <row r="309" spans="2:36"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</row>
    <row r="310" spans="2:36"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</row>
    <row r="311" spans="2:36"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</row>
    <row r="312" spans="2:36"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</row>
    <row r="313" spans="2:36"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</row>
    <row r="314" spans="2:36"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</row>
    <row r="315" spans="2:36"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</row>
    <row r="316" spans="2:36"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</row>
    <row r="317" spans="2:36"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</row>
    <row r="318" spans="2:36"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</row>
    <row r="319" spans="2:36"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</row>
    <row r="320" spans="2:36"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</row>
    <row r="321" spans="19:36"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</row>
    <row r="322" spans="19:36"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</row>
    <row r="323" spans="19:36"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</row>
    <row r="324" spans="19:36"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</row>
    <row r="325" spans="19:36"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</row>
    <row r="326" spans="19:36"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</row>
    <row r="327" spans="19:36"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</row>
    <row r="328" spans="19:36"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</row>
    <row r="329" spans="19:36"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</row>
    <row r="330" spans="19:36"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</row>
    <row r="331" spans="19:36"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</row>
    <row r="332" spans="19:36"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</row>
    <row r="333" spans="19:36"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</row>
    <row r="334" spans="19:36"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</row>
    <row r="335" spans="19:36"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</row>
    <row r="336" spans="19:36"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</row>
    <row r="337" spans="18:36"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</row>
    <row r="338" spans="18:36"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</row>
    <row r="339" spans="18:36"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</row>
    <row r="340" spans="18:36"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</row>
    <row r="341" spans="18:36"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</row>
    <row r="342" spans="18:36"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</row>
    <row r="343" spans="18:36"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</row>
    <row r="344" spans="18:36">
      <c r="R344" s="11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</row>
    <row r="345" spans="18:36">
      <c r="R345" s="11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</row>
    <row r="346" spans="18:36">
      <c r="R346" s="11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</row>
    <row r="347" spans="18:36">
      <c r="R347" s="11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</row>
    <row r="348" spans="18:36">
      <c r="R348" s="11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</row>
    <row r="349" spans="18:36">
      <c r="R349" s="11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</row>
    <row r="350" spans="18:36">
      <c r="R350" s="11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</row>
    <row r="351" spans="18:36">
      <c r="R351" s="11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</row>
    <row r="352" spans="18:36">
      <c r="R352" s="11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</row>
    <row r="353" spans="18:36">
      <c r="R353" s="11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</row>
    <row r="354" spans="18:36">
      <c r="R354" s="11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</row>
    <row r="355" spans="18:36">
      <c r="R355" s="11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</row>
    <row r="356" spans="18:36"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</row>
    <row r="357" spans="18:36"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</row>
    <row r="358" spans="18:36"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</row>
    <row r="359" spans="18:36"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</row>
    <row r="360" spans="18:36"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</row>
    <row r="361" spans="18:36"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</row>
    <row r="362" spans="18:36"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</row>
    <row r="363" spans="18:36"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</row>
    <row r="364" spans="18:36"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</row>
    <row r="365" spans="18:36"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</row>
    <row r="366" spans="18:36"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</row>
    <row r="367" spans="18:36"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</row>
    <row r="368" spans="18:36"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</row>
    <row r="369" spans="19:36"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</row>
    <row r="370" spans="19:36"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</row>
    <row r="371" spans="19:36"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</row>
    <row r="372" spans="19:36"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</row>
    <row r="373" spans="19:36"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</row>
    <row r="374" spans="19:36"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</row>
    <row r="375" spans="19:36"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</row>
    <row r="376" spans="19:36"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</row>
    <row r="377" spans="19:36"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</row>
    <row r="378" spans="19:36"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</row>
    <row r="379" spans="19:36"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</row>
    <row r="380" spans="19:36"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</row>
    <row r="381" spans="19:36"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</row>
    <row r="382" spans="19:36"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</row>
    <row r="383" spans="19:36"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</row>
    <row r="384" spans="19:36"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</row>
    <row r="385" spans="19:36"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</row>
    <row r="386" spans="19:36"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</row>
    <row r="387" spans="19:36"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</row>
    <row r="388" spans="19:36"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</row>
    <row r="389" spans="19:36"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</row>
    <row r="390" spans="19:36"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</row>
    <row r="391" spans="19:36"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</row>
    <row r="392" spans="19:36"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</row>
    <row r="393" spans="19:36"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</row>
    <row r="394" spans="19:36"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</row>
    <row r="395" spans="19:36"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</row>
    <row r="396" spans="19:36"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</row>
    <row r="397" spans="19:36"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</row>
    <row r="398" spans="19:36"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</row>
    <row r="399" spans="19:36"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</row>
    <row r="400" spans="19:36"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</row>
    <row r="401" spans="19:36"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</row>
    <row r="402" spans="19:36"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</row>
    <row r="403" spans="19:36"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</row>
    <row r="404" spans="19:36"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</row>
    <row r="405" spans="19:36"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</row>
    <row r="406" spans="19:36"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</row>
    <row r="407" spans="19:36"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</row>
    <row r="408" spans="19:36"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</row>
    <row r="409" spans="19:36"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</row>
    <row r="410" spans="19:36"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</row>
    <row r="411" spans="19:36"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</row>
    <row r="412" spans="19:36"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</row>
    <row r="413" spans="19:36"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</row>
    <row r="414" spans="19:36"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</row>
    <row r="415" spans="19:36"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</row>
    <row r="416" spans="19:36"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</row>
    <row r="417" spans="19:36"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</row>
    <row r="418" spans="19:36"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</row>
    <row r="419" spans="19:36"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</row>
    <row r="420" spans="19:36"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</row>
    <row r="421" spans="19:36"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</row>
    <row r="422" spans="19:36"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</row>
    <row r="423" spans="19:36"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</row>
    <row r="424" spans="19:36"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</row>
    <row r="425" spans="19:36"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</row>
    <row r="426" spans="19:36"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</row>
    <row r="427" spans="19:36"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</row>
    <row r="428" spans="19:36"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</row>
    <row r="429" spans="19:36"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</row>
    <row r="430" spans="19:36"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</row>
    <row r="431" spans="19:36"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</row>
    <row r="432" spans="19:36"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</row>
    <row r="433" spans="19:36"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</row>
    <row r="434" spans="19:36"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</row>
    <row r="435" spans="19:36"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</row>
    <row r="436" spans="19:36"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</row>
    <row r="437" spans="19:36"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</row>
    <row r="438" spans="19:36"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</row>
    <row r="439" spans="19:36"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</row>
    <row r="440" spans="19:36"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</row>
    <row r="441" spans="19:36"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</row>
    <row r="442" spans="19:36"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</row>
    <row r="443" spans="19:36"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</row>
    <row r="444" spans="19:36"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</row>
    <row r="445" spans="19:36"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</row>
    <row r="446" spans="19:36"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</row>
    <row r="447" spans="19:36"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</row>
    <row r="448" spans="19:36"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</row>
    <row r="449" spans="19:36"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</row>
    <row r="450" spans="19:36"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</row>
    <row r="451" spans="19:36"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</row>
    <row r="452" spans="19:36"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</row>
    <row r="453" spans="19:36"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</row>
    <row r="454" spans="19:36"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</row>
    <row r="455" spans="19:36"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</row>
    <row r="456" spans="19:36"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</row>
    <row r="457" spans="19:36"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</row>
    <row r="458" spans="19:36"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</row>
    <row r="459" spans="19:36"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</row>
    <row r="460" spans="19:36"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</row>
    <row r="461" spans="19:36"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</row>
    <row r="462" spans="19:36"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</row>
    <row r="463" spans="19:36"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</row>
    <row r="464" spans="19:36"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</row>
    <row r="465" spans="19:36">
      <c r="S465" s="218"/>
      <c r="T465" s="218"/>
      <c r="U465" s="218"/>
      <c r="V465" s="218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</row>
    <row r="466" spans="19:36">
      <c r="S466" s="218"/>
      <c r="T466" s="218"/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</row>
    <row r="467" spans="19:36">
      <c r="S467" s="218"/>
      <c r="T467" s="218"/>
      <c r="U467" s="218"/>
      <c r="V467" s="218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</row>
    <row r="468" spans="19:36">
      <c r="S468" s="218"/>
      <c r="T468" s="218"/>
      <c r="U468" s="218"/>
      <c r="V468" s="218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</row>
    <row r="469" spans="19:36"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</row>
    <row r="470" spans="19:36">
      <c r="S470" s="218"/>
      <c r="T470" s="218"/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</row>
    <row r="471" spans="19:36">
      <c r="S471" s="218"/>
      <c r="T471" s="218"/>
      <c r="U471" s="218"/>
      <c r="V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</row>
    <row r="472" spans="19:36">
      <c r="S472" s="218"/>
      <c r="T472" s="218"/>
      <c r="U472" s="218"/>
      <c r="V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</row>
    <row r="473" spans="19:36">
      <c r="S473" s="218"/>
      <c r="T473" s="218"/>
      <c r="U473" s="218"/>
      <c r="V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</row>
    <row r="474" spans="19:36"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</row>
    <row r="475" spans="19:36"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</row>
    <row r="476" spans="19:36"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</row>
    <row r="477" spans="19:36"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</row>
    <row r="478" spans="19:36"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</row>
    <row r="479" spans="19:36"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</row>
    <row r="480" spans="19:36">
      <c r="S480" s="218"/>
      <c r="T480" s="218"/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</row>
    <row r="481" spans="19:36">
      <c r="S481" s="218"/>
      <c r="T481" s="218"/>
      <c r="U481" s="218"/>
      <c r="V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</row>
    <row r="482" spans="19:36">
      <c r="S482" s="218"/>
      <c r="T482" s="218"/>
      <c r="U482" s="218"/>
      <c r="V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</row>
    <row r="483" spans="19:36">
      <c r="S483" s="218"/>
      <c r="T483" s="218"/>
      <c r="U483" s="218"/>
      <c r="V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</row>
    <row r="484" spans="19:36">
      <c r="S484" s="218"/>
      <c r="T484" s="218"/>
      <c r="U484" s="218"/>
      <c r="V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</row>
    <row r="485" spans="19:36">
      <c r="S485" s="218"/>
      <c r="T485" s="218"/>
      <c r="U485" s="218"/>
      <c r="V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</row>
    <row r="486" spans="19:36">
      <c r="S486" s="218"/>
      <c r="T486" s="218"/>
      <c r="U486" s="218"/>
      <c r="V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</row>
    <row r="487" spans="19:36">
      <c r="S487" s="218"/>
      <c r="T487" s="218"/>
      <c r="U487" s="218"/>
      <c r="V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</row>
    <row r="488" spans="19:36"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</row>
    <row r="489" spans="19:36">
      <c r="S489" s="218"/>
      <c r="T489" s="218"/>
      <c r="U489" s="218"/>
      <c r="V489" s="218"/>
      <c r="W489" s="218"/>
      <c r="X489" s="218"/>
      <c r="Y489" s="218"/>
      <c r="Z489" s="218"/>
      <c r="AA489" s="218"/>
      <c r="AB489" s="218"/>
      <c r="AC489" s="218"/>
      <c r="AD489" s="218"/>
      <c r="AE489" s="218"/>
      <c r="AF489" s="218"/>
      <c r="AG489" s="218"/>
      <c r="AH489" s="218"/>
      <c r="AI489" s="218"/>
      <c r="AJ489" s="218"/>
    </row>
    <row r="490" spans="19:36">
      <c r="S490" s="218"/>
      <c r="T490" s="218"/>
      <c r="U490" s="218"/>
      <c r="V490" s="218"/>
      <c r="W490" s="218"/>
      <c r="X490" s="218"/>
      <c r="Y490" s="218"/>
      <c r="Z490" s="218"/>
      <c r="AA490" s="218"/>
      <c r="AB490" s="218"/>
      <c r="AC490" s="218"/>
      <c r="AD490" s="218"/>
      <c r="AE490" s="218"/>
      <c r="AF490" s="218"/>
      <c r="AG490" s="218"/>
      <c r="AH490" s="218"/>
      <c r="AI490" s="218"/>
      <c r="AJ490" s="218"/>
    </row>
    <row r="491" spans="19:36">
      <c r="S491" s="218"/>
      <c r="T491" s="218"/>
      <c r="U491" s="218"/>
      <c r="V491" s="218"/>
      <c r="W491" s="218"/>
      <c r="X491" s="218"/>
      <c r="Y491" s="218"/>
      <c r="Z491" s="218"/>
      <c r="AA491" s="218"/>
      <c r="AB491" s="218"/>
      <c r="AC491" s="218"/>
      <c r="AD491" s="218"/>
      <c r="AE491" s="218"/>
      <c r="AF491" s="218"/>
      <c r="AG491" s="218"/>
      <c r="AH491" s="218"/>
      <c r="AI491" s="218"/>
      <c r="AJ491" s="218"/>
    </row>
    <row r="492" spans="19:36">
      <c r="S492" s="218"/>
      <c r="T492" s="218"/>
      <c r="U492" s="218"/>
      <c r="V492" s="218"/>
      <c r="W492" s="218"/>
      <c r="X492" s="218"/>
      <c r="Y492" s="218"/>
      <c r="Z492" s="218"/>
      <c r="AA492" s="218"/>
      <c r="AB492" s="218"/>
      <c r="AC492" s="218"/>
      <c r="AD492" s="218"/>
      <c r="AE492" s="218"/>
      <c r="AF492" s="218"/>
      <c r="AG492" s="218"/>
      <c r="AH492" s="218"/>
      <c r="AI492" s="218"/>
      <c r="AJ492" s="218"/>
    </row>
    <row r="493" spans="19:36">
      <c r="S493" s="218"/>
      <c r="T493" s="218"/>
      <c r="U493" s="218"/>
      <c r="V493" s="218"/>
      <c r="W493" s="218"/>
      <c r="X493" s="218"/>
      <c r="Y493" s="218"/>
      <c r="Z493" s="218"/>
      <c r="AA493" s="218"/>
      <c r="AB493" s="218"/>
      <c r="AC493" s="218"/>
      <c r="AD493" s="218"/>
      <c r="AE493" s="218"/>
      <c r="AF493" s="218"/>
      <c r="AG493" s="218"/>
      <c r="AH493" s="218"/>
      <c r="AI493" s="218"/>
      <c r="AJ493" s="218"/>
    </row>
    <row r="494" spans="19:36">
      <c r="S494" s="218"/>
      <c r="T494" s="218"/>
      <c r="U494" s="218"/>
      <c r="V494" s="218"/>
      <c r="W494" s="218"/>
      <c r="X494" s="218"/>
      <c r="Y494" s="218"/>
      <c r="Z494" s="218"/>
      <c r="AA494" s="218"/>
      <c r="AB494" s="218"/>
      <c r="AC494" s="218"/>
      <c r="AD494" s="218"/>
      <c r="AE494" s="218"/>
      <c r="AF494" s="218"/>
      <c r="AG494" s="218"/>
      <c r="AH494" s="218"/>
      <c r="AI494" s="218"/>
      <c r="AJ494" s="218"/>
    </row>
    <row r="495" spans="19:36">
      <c r="S495" s="218"/>
      <c r="T495" s="218"/>
      <c r="U495" s="218"/>
      <c r="V495" s="218"/>
      <c r="W495" s="218"/>
      <c r="X495" s="218"/>
      <c r="Y495" s="218"/>
      <c r="Z495" s="218"/>
      <c r="AA495" s="218"/>
      <c r="AB495" s="218"/>
      <c r="AC495" s="218"/>
      <c r="AD495" s="218"/>
      <c r="AE495" s="218"/>
      <c r="AF495" s="218"/>
      <c r="AG495" s="218"/>
      <c r="AH495" s="218"/>
      <c r="AI495" s="218"/>
      <c r="AJ495" s="218"/>
    </row>
    <row r="496" spans="19:36">
      <c r="S496" s="218"/>
      <c r="T496" s="218"/>
      <c r="U496" s="218"/>
      <c r="V496" s="218"/>
      <c r="W496" s="218"/>
      <c r="X496" s="218"/>
      <c r="Y496" s="218"/>
      <c r="Z496" s="218"/>
      <c r="AA496" s="218"/>
      <c r="AB496" s="218"/>
      <c r="AC496" s="218"/>
      <c r="AD496" s="218"/>
      <c r="AE496" s="218"/>
      <c r="AF496" s="218"/>
      <c r="AG496" s="218"/>
      <c r="AH496" s="218"/>
      <c r="AI496" s="218"/>
      <c r="AJ496" s="218"/>
    </row>
    <row r="497" spans="19:36">
      <c r="S497" s="218"/>
      <c r="T497" s="218"/>
      <c r="U497" s="218"/>
      <c r="V497" s="218"/>
      <c r="W497" s="218"/>
      <c r="X497" s="218"/>
      <c r="Y497" s="218"/>
      <c r="Z497" s="218"/>
      <c r="AA497" s="218"/>
      <c r="AB497" s="218"/>
      <c r="AC497" s="218"/>
      <c r="AD497" s="218"/>
      <c r="AE497" s="218"/>
      <c r="AF497" s="218"/>
      <c r="AG497" s="218"/>
      <c r="AH497" s="218"/>
      <c r="AI497" s="218"/>
      <c r="AJ497" s="218"/>
    </row>
    <row r="498" spans="19:36"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8"/>
      <c r="AD498" s="218"/>
      <c r="AE498" s="218"/>
      <c r="AF498" s="218"/>
      <c r="AG498" s="218"/>
      <c r="AH498" s="218"/>
      <c r="AI498" s="218"/>
      <c r="AJ498" s="218"/>
    </row>
    <row r="499" spans="19:36">
      <c r="S499" s="218"/>
      <c r="T499" s="218"/>
      <c r="U499" s="218"/>
      <c r="V499" s="218"/>
      <c r="W499" s="218"/>
      <c r="X499" s="218"/>
      <c r="Y499" s="218"/>
      <c r="Z499" s="218"/>
      <c r="AA499" s="218"/>
      <c r="AB499" s="218"/>
      <c r="AC499" s="218"/>
      <c r="AD499" s="218"/>
      <c r="AE499" s="218"/>
      <c r="AF499" s="218"/>
      <c r="AG499" s="218"/>
      <c r="AH499" s="218"/>
      <c r="AI499" s="218"/>
      <c r="AJ499" s="218"/>
    </row>
    <row r="500" spans="19:36">
      <c r="S500" s="218"/>
      <c r="T500" s="218"/>
      <c r="U500" s="218"/>
      <c r="V500" s="218"/>
      <c r="W500" s="218"/>
      <c r="X500" s="218"/>
      <c r="Y500" s="218"/>
      <c r="Z500" s="218"/>
      <c r="AA500" s="218"/>
      <c r="AB500" s="218"/>
      <c r="AC500" s="218"/>
      <c r="AD500" s="218"/>
      <c r="AE500" s="218"/>
      <c r="AF500" s="218"/>
      <c r="AG500" s="218"/>
      <c r="AH500" s="218"/>
      <c r="AI500" s="218"/>
      <c r="AJ500" s="218"/>
    </row>
    <row r="501" spans="19:36">
      <c r="S501" s="218"/>
      <c r="T501" s="218"/>
      <c r="U501" s="218"/>
      <c r="V501" s="218"/>
      <c r="W501" s="218"/>
      <c r="X501" s="218"/>
      <c r="Y501" s="218"/>
      <c r="Z501" s="218"/>
      <c r="AA501" s="218"/>
      <c r="AB501" s="218"/>
      <c r="AC501" s="218"/>
      <c r="AD501" s="218"/>
      <c r="AE501" s="218"/>
      <c r="AF501" s="218"/>
      <c r="AG501" s="218"/>
      <c r="AH501" s="218"/>
      <c r="AI501" s="218"/>
      <c r="AJ501" s="218"/>
    </row>
    <row r="502" spans="19:36">
      <c r="S502" s="218"/>
      <c r="T502" s="218"/>
      <c r="U502" s="218"/>
      <c r="V502" s="218"/>
      <c r="W502" s="218"/>
      <c r="X502" s="218"/>
      <c r="Y502" s="218"/>
      <c r="Z502" s="218"/>
      <c r="AA502" s="218"/>
      <c r="AB502" s="218"/>
      <c r="AC502" s="218"/>
      <c r="AD502" s="218"/>
      <c r="AE502" s="218"/>
      <c r="AF502" s="218"/>
      <c r="AG502" s="218"/>
      <c r="AH502" s="218"/>
      <c r="AI502" s="218"/>
      <c r="AJ502" s="218"/>
    </row>
    <row r="503" spans="19:36">
      <c r="S503" s="218"/>
      <c r="T503" s="218"/>
      <c r="U503" s="218"/>
      <c r="V503" s="218"/>
      <c r="W503" s="218"/>
      <c r="X503" s="218"/>
      <c r="Y503" s="218"/>
      <c r="Z503" s="218"/>
      <c r="AA503" s="218"/>
      <c r="AB503" s="218"/>
      <c r="AC503" s="218"/>
      <c r="AD503" s="218"/>
      <c r="AE503" s="218"/>
      <c r="AF503" s="218"/>
      <c r="AG503" s="218"/>
      <c r="AH503" s="218"/>
      <c r="AI503" s="218"/>
      <c r="AJ503" s="218"/>
    </row>
    <row r="504" spans="19:36">
      <c r="S504" s="218"/>
      <c r="T504" s="218"/>
      <c r="U504" s="218"/>
      <c r="V504" s="218"/>
      <c r="W504" s="218"/>
      <c r="X504" s="218"/>
      <c r="Y504" s="218"/>
      <c r="Z504" s="218"/>
      <c r="AA504" s="218"/>
      <c r="AB504" s="218"/>
      <c r="AC504" s="218"/>
      <c r="AD504" s="218"/>
      <c r="AE504" s="218"/>
      <c r="AF504" s="218"/>
      <c r="AG504" s="218"/>
      <c r="AH504" s="218"/>
      <c r="AI504" s="218"/>
      <c r="AJ504" s="218"/>
    </row>
    <row r="505" spans="19:36"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18"/>
      <c r="AG505" s="218"/>
      <c r="AH505" s="218"/>
      <c r="AI505" s="218"/>
      <c r="AJ505" s="218"/>
    </row>
    <row r="506" spans="19:36">
      <c r="S506" s="218"/>
      <c r="T506" s="218"/>
      <c r="U506" s="218"/>
      <c r="V506" s="218"/>
      <c r="W506" s="218"/>
      <c r="X506" s="218"/>
      <c r="Y506" s="218"/>
      <c r="Z506" s="218"/>
      <c r="AA506" s="218"/>
      <c r="AB506" s="218"/>
      <c r="AC506" s="218"/>
      <c r="AD506" s="218"/>
      <c r="AE506" s="218"/>
      <c r="AF506" s="218"/>
      <c r="AG506" s="218"/>
      <c r="AH506" s="218"/>
      <c r="AI506" s="218"/>
      <c r="AJ506" s="218"/>
    </row>
    <row r="507" spans="19:36">
      <c r="S507" s="218"/>
      <c r="T507" s="218"/>
      <c r="U507" s="218"/>
      <c r="V507" s="218"/>
      <c r="W507" s="218"/>
      <c r="X507" s="218"/>
      <c r="Y507" s="218"/>
      <c r="Z507" s="218"/>
      <c r="AA507" s="218"/>
      <c r="AB507" s="218"/>
      <c r="AC507" s="218"/>
      <c r="AD507" s="218"/>
      <c r="AE507" s="218"/>
      <c r="AF507" s="218"/>
      <c r="AG507" s="218"/>
      <c r="AH507" s="218"/>
      <c r="AI507" s="218"/>
      <c r="AJ507" s="218"/>
    </row>
    <row r="508" spans="19:36">
      <c r="S508" s="218"/>
      <c r="T508" s="218"/>
      <c r="U508" s="218"/>
      <c r="V508" s="218"/>
      <c r="W508" s="218"/>
      <c r="X508" s="218"/>
      <c r="Y508" s="218"/>
      <c r="Z508" s="218"/>
      <c r="AA508" s="218"/>
      <c r="AB508" s="218"/>
      <c r="AC508" s="218"/>
      <c r="AD508" s="218"/>
      <c r="AE508" s="218"/>
      <c r="AF508" s="218"/>
      <c r="AG508" s="218"/>
      <c r="AH508" s="218"/>
      <c r="AI508" s="218"/>
      <c r="AJ508" s="218"/>
    </row>
    <row r="509" spans="19:36">
      <c r="S509" s="218"/>
      <c r="T509" s="218"/>
      <c r="U509" s="218"/>
      <c r="V509" s="218"/>
      <c r="W509" s="218"/>
      <c r="X509" s="218"/>
      <c r="Y509" s="218"/>
      <c r="Z509" s="218"/>
      <c r="AA509" s="218"/>
      <c r="AB509" s="218"/>
      <c r="AC509" s="218"/>
      <c r="AD509" s="218"/>
      <c r="AE509" s="218"/>
      <c r="AF509" s="218"/>
      <c r="AG509" s="218"/>
      <c r="AH509" s="218"/>
      <c r="AI509" s="218"/>
      <c r="AJ509" s="218"/>
    </row>
    <row r="510" spans="19:36"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</row>
    <row r="511" spans="19:36"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</row>
    <row r="512" spans="19:36"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</row>
    <row r="513" spans="19:36"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</row>
    <row r="514" spans="19:36"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</row>
    <row r="515" spans="19:36"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8"/>
      <c r="AD515" s="218"/>
      <c r="AE515" s="218"/>
      <c r="AF515" s="218"/>
      <c r="AG515" s="218"/>
      <c r="AH515" s="218"/>
      <c r="AI515" s="218"/>
      <c r="AJ515" s="218"/>
    </row>
    <row r="516" spans="19:36">
      <c r="S516" s="218"/>
      <c r="T516" s="218"/>
      <c r="U516" s="218"/>
      <c r="V516" s="218"/>
      <c r="W516" s="218"/>
      <c r="X516" s="218"/>
      <c r="Y516" s="218"/>
      <c r="Z516" s="218"/>
      <c r="AA516" s="218"/>
      <c r="AB516" s="218"/>
      <c r="AC516" s="218"/>
      <c r="AD516" s="218"/>
      <c r="AE516" s="218"/>
      <c r="AF516" s="218"/>
      <c r="AG516" s="218"/>
      <c r="AH516" s="218"/>
      <c r="AI516" s="218"/>
      <c r="AJ516" s="218"/>
    </row>
    <row r="517" spans="19:36"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8"/>
      <c r="AD517" s="218"/>
      <c r="AE517" s="218"/>
      <c r="AF517" s="218"/>
      <c r="AG517" s="218"/>
      <c r="AH517" s="218"/>
      <c r="AI517" s="218"/>
      <c r="AJ517" s="218"/>
    </row>
    <row r="518" spans="19:36">
      <c r="S518" s="218"/>
      <c r="T518" s="218"/>
      <c r="U518" s="218"/>
      <c r="V518" s="218"/>
      <c r="W518" s="218"/>
      <c r="X518" s="218"/>
      <c r="Y518" s="218"/>
      <c r="Z518" s="218"/>
      <c r="AA518" s="218"/>
      <c r="AB518" s="218"/>
      <c r="AC518" s="218"/>
      <c r="AD518" s="218"/>
      <c r="AE518" s="218"/>
      <c r="AF518" s="218"/>
      <c r="AG518" s="218"/>
      <c r="AH518" s="218"/>
      <c r="AI518" s="218"/>
      <c r="AJ518" s="218"/>
    </row>
    <row r="519" spans="19:36">
      <c r="S519" s="218"/>
      <c r="T519" s="218"/>
      <c r="U519" s="218"/>
      <c r="V519" s="218"/>
      <c r="W519" s="218"/>
      <c r="X519" s="218"/>
      <c r="Y519" s="218"/>
      <c r="Z519" s="218"/>
      <c r="AA519" s="218"/>
      <c r="AB519" s="218"/>
      <c r="AC519" s="218"/>
      <c r="AD519" s="218"/>
      <c r="AE519" s="218"/>
      <c r="AF519" s="218"/>
      <c r="AG519" s="218"/>
      <c r="AH519" s="218"/>
      <c r="AI519" s="218"/>
      <c r="AJ519" s="218"/>
    </row>
    <row r="520" spans="19:36">
      <c r="S520" s="218"/>
      <c r="T520" s="218"/>
      <c r="U520" s="218"/>
      <c r="V520" s="218"/>
      <c r="W520" s="218"/>
      <c r="X520" s="218"/>
      <c r="Y520" s="218"/>
      <c r="Z520" s="218"/>
      <c r="AA520" s="218"/>
      <c r="AB520" s="218"/>
      <c r="AC520" s="218"/>
      <c r="AD520" s="218"/>
      <c r="AE520" s="218"/>
      <c r="AF520" s="218"/>
      <c r="AG520" s="218"/>
      <c r="AH520" s="218"/>
      <c r="AI520" s="218"/>
      <c r="AJ520" s="218"/>
    </row>
    <row r="521" spans="19:36">
      <c r="S521" s="218"/>
      <c r="T521" s="218"/>
      <c r="U521" s="218"/>
      <c r="V521" s="218"/>
      <c r="W521" s="218"/>
      <c r="X521" s="218"/>
      <c r="Y521" s="218"/>
      <c r="Z521" s="218"/>
      <c r="AA521" s="218"/>
      <c r="AB521" s="218"/>
      <c r="AC521" s="218"/>
      <c r="AD521" s="218"/>
      <c r="AE521" s="218"/>
      <c r="AF521" s="218"/>
      <c r="AG521" s="218"/>
      <c r="AH521" s="218"/>
      <c r="AI521" s="218"/>
      <c r="AJ521" s="218"/>
    </row>
    <row r="522" spans="19:36">
      <c r="S522" s="218"/>
      <c r="T522" s="218"/>
      <c r="U522" s="218"/>
      <c r="V522" s="218"/>
      <c r="W522" s="218"/>
      <c r="X522" s="218"/>
      <c r="Y522" s="218"/>
      <c r="Z522" s="218"/>
      <c r="AA522" s="218"/>
      <c r="AB522" s="218"/>
      <c r="AC522" s="218"/>
      <c r="AD522" s="218"/>
      <c r="AE522" s="218"/>
      <c r="AF522" s="218"/>
      <c r="AG522" s="218"/>
      <c r="AH522" s="218"/>
      <c r="AI522" s="218"/>
      <c r="AJ522" s="218"/>
    </row>
    <row r="523" spans="19:36">
      <c r="S523" s="218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8"/>
      <c r="AD523" s="218"/>
      <c r="AE523" s="218"/>
      <c r="AF523" s="218"/>
      <c r="AG523" s="218"/>
      <c r="AH523" s="218"/>
      <c r="AI523" s="218"/>
      <c r="AJ523" s="218"/>
    </row>
    <row r="524" spans="19:36"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8"/>
    </row>
    <row r="525" spans="19:36">
      <c r="S525" s="218"/>
      <c r="T525" s="218"/>
      <c r="U525" s="218"/>
      <c r="V525" s="218"/>
      <c r="W525" s="218"/>
      <c r="X525" s="218"/>
      <c r="Y525" s="218"/>
      <c r="Z525" s="218"/>
      <c r="AA525" s="218"/>
      <c r="AB525" s="218"/>
      <c r="AC525" s="218"/>
      <c r="AD525" s="218"/>
      <c r="AE525" s="218"/>
      <c r="AF525" s="218"/>
      <c r="AG525" s="218"/>
      <c r="AH525" s="218"/>
      <c r="AI525" s="218"/>
      <c r="AJ525" s="218"/>
    </row>
    <row r="526" spans="19:36"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8"/>
      <c r="AD526" s="218"/>
      <c r="AE526" s="218"/>
      <c r="AF526" s="218"/>
      <c r="AG526" s="218"/>
      <c r="AH526" s="218"/>
      <c r="AI526" s="218"/>
      <c r="AJ526" s="218"/>
    </row>
    <row r="527" spans="19:36">
      <c r="S527" s="218"/>
      <c r="T527" s="218"/>
      <c r="U527" s="218"/>
      <c r="V527" s="218"/>
      <c r="W527" s="218"/>
      <c r="X527" s="218"/>
      <c r="Y527" s="218"/>
      <c r="Z527" s="218"/>
      <c r="AA527" s="218"/>
      <c r="AB527" s="218"/>
      <c r="AC527" s="218"/>
      <c r="AD527" s="218"/>
      <c r="AE527" s="218"/>
      <c r="AF527" s="218"/>
      <c r="AG527" s="218"/>
      <c r="AH527" s="218"/>
      <c r="AI527" s="218"/>
      <c r="AJ527" s="218"/>
    </row>
    <row r="528" spans="19:36">
      <c r="S528" s="218"/>
      <c r="T528" s="218"/>
      <c r="U528" s="218"/>
      <c r="V528" s="218"/>
      <c r="W528" s="218"/>
      <c r="X528" s="218"/>
      <c r="Y528" s="218"/>
      <c r="Z528" s="218"/>
      <c r="AA528" s="218"/>
      <c r="AB528" s="218"/>
      <c r="AC528" s="218"/>
      <c r="AD528" s="218"/>
      <c r="AE528" s="218"/>
      <c r="AF528" s="218"/>
      <c r="AG528" s="218"/>
      <c r="AH528" s="218"/>
      <c r="AI528" s="218"/>
      <c r="AJ528" s="218"/>
    </row>
    <row r="529" spans="19:36">
      <c r="S529" s="218"/>
      <c r="T529" s="218"/>
      <c r="U529" s="218"/>
      <c r="V529" s="218"/>
      <c r="W529" s="218"/>
      <c r="X529" s="218"/>
      <c r="Y529" s="218"/>
      <c r="Z529" s="218"/>
      <c r="AA529" s="218"/>
      <c r="AB529" s="218"/>
      <c r="AC529" s="218"/>
      <c r="AD529" s="218"/>
      <c r="AE529" s="218"/>
      <c r="AF529" s="218"/>
      <c r="AG529" s="218"/>
      <c r="AH529" s="218"/>
      <c r="AI529" s="218"/>
      <c r="AJ529" s="218"/>
    </row>
    <row r="530" spans="19:36">
      <c r="S530" s="218"/>
      <c r="T530" s="218"/>
      <c r="U530" s="218"/>
      <c r="V530" s="218"/>
      <c r="W530" s="218"/>
      <c r="X530" s="218"/>
      <c r="Y530" s="218"/>
      <c r="Z530" s="218"/>
      <c r="AA530" s="218"/>
      <c r="AB530" s="218"/>
      <c r="AC530" s="218"/>
      <c r="AD530" s="218"/>
      <c r="AE530" s="218"/>
      <c r="AF530" s="218"/>
      <c r="AG530" s="218"/>
      <c r="AH530" s="218"/>
      <c r="AI530" s="218"/>
      <c r="AJ530" s="218"/>
    </row>
    <row r="531" spans="19:36">
      <c r="S531" s="218"/>
      <c r="T531" s="218"/>
      <c r="U531" s="218"/>
      <c r="V531" s="218"/>
      <c r="W531" s="218"/>
      <c r="X531" s="218"/>
      <c r="Y531" s="218"/>
      <c r="Z531" s="218"/>
      <c r="AA531" s="218"/>
      <c r="AB531" s="218"/>
      <c r="AC531" s="218"/>
      <c r="AD531" s="218"/>
      <c r="AE531" s="218"/>
      <c r="AF531" s="218"/>
      <c r="AG531" s="218"/>
      <c r="AH531" s="218"/>
      <c r="AI531" s="218"/>
      <c r="AJ531" s="218"/>
    </row>
    <row r="532" spans="19:36"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8"/>
      <c r="AE532" s="218"/>
      <c r="AF532" s="218"/>
      <c r="AG532" s="218"/>
      <c r="AH532" s="218"/>
      <c r="AI532" s="218"/>
      <c r="AJ532" s="218"/>
    </row>
    <row r="533" spans="19:36">
      <c r="S533" s="218"/>
      <c r="T533" s="218"/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F533" s="218"/>
      <c r="AG533" s="218"/>
      <c r="AH533" s="218"/>
      <c r="AI533" s="218"/>
      <c r="AJ533" s="218"/>
    </row>
    <row r="534" spans="19:36">
      <c r="S534" s="218"/>
      <c r="T534" s="218"/>
      <c r="U534" s="218"/>
      <c r="V534" s="218"/>
      <c r="W534" s="218"/>
      <c r="X534" s="218"/>
      <c r="Y534" s="218"/>
      <c r="Z534" s="218"/>
      <c r="AA534" s="218"/>
      <c r="AB534" s="218"/>
      <c r="AC534" s="218"/>
      <c r="AD534" s="218"/>
      <c r="AE534" s="218"/>
      <c r="AF534" s="218"/>
      <c r="AG534" s="218"/>
      <c r="AH534" s="218"/>
      <c r="AI534" s="218"/>
      <c r="AJ534" s="218"/>
    </row>
    <row r="535" spans="19:36">
      <c r="S535" s="218"/>
      <c r="T535" s="218"/>
      <c r="U535" s="218"/>
      <c r="V535" s="218"/>
      <c r="W535" s="218"/>
      <c r="X535" s="218"/>
      <c r="Y535" s="218"/>
      <c r="Z535" s="218"/>
      <c r="AA535" s="218"/>
      <c r="AB535" s="218"/>
      <c r="AC535" s="218"/>
      <c r="AD535" s="218"/>
      <c r="AE535" s="218"/>
      <c r="AF535" s="218"/>
      <c r="AG535" s="218"/>
      <c r="AH535" s="218"/>
      <c r="AI535" s="218"/>
      <c r="AJ535" s="218"/>
    </row>
    <row r="536" spans="19:36">
      <c r="S536" s="218"/>
      <c r="T536" s="218"/>
      <c r="U536" s="218"/>
      <c r="V536" s="218"/>
      <c r="W536" s="218"/>
      <c r="X536" s="218"/>
      <c r="Y536" s="218"/>
      <c r="Z536" s="218"/>
      <c r="AA536" s="218"/>
      <c r="AB536" s="218"/>
      <c r="AC536" s="218"/>
      <c r="AD536" s="218"/>
      <c r="AE536" s="218"/>
      <c r="AF536" s="218"/>
      <c r="AG536" s="218"/>
      <c r="AH536" s="218"/>
      <c r="AI536" s="218"/>
      <c r="AJ536" s="218"/>
    </row>
    <row r="537" spans="19:36">
      <c r="S537" s="218"/>
      <c r="T537" s="218"/>
      <c r="U537" s="218"/>
      <c r="V537" s="218"/>
      <c r="W537" s="218"/>
      <c r="X537" s="218"/>
      <c r="Y537" s="218"/>
      <c r="Z537" s="218"/>
      <c r="AA537" s="218"/>
      <c r="AB537" s="218"/>
      <c r="AC537" s="218"/>
      <c r="AD537" s="218"/>
      <c r="AE537" s="218"/>
      <c r="AF537" s="218"/>
      <c r="AG537" s="218"/>
      <c r="AH537" s="218"/>
      <c r="AI537" s="218"/>
      <c r="AJ537" s="218"/>
    </row>
    <row r="538" spans="19:36">
      <c r="S538" s="218"/>
      <c r="T538" s="218"/>
      <c r="U538" s="218"/>
      <c r="V538" s="218"/>
      <c r="W538" s="218"/>
      <c r="X538" s="218"/>
      <c r="Y538" s="218"/>
      <c r="Z538" s="218"/>
      <c r="AA538" s="218"/>
      <c r="AB538" s="218"/>
      <c r="AC538" s="218"/>
      <c r="AD538" s="218"/>
      <c r="AE538" s="218"/>
      <c r="AF538" s="218"/>
      <c r="AG538" s="218"/>
      <c r="AH538" s="218"/>
      <c r="AI538" s="218"/>
      <c r="AJ538" s="218"/>
    </row>
    <row r="539" spans="19:36">
      <c r="S539" s="218"/>
      <c r="T539" s="218"/>
      <c r="U539" s="218"/>
      <c r="V539" s="218"/>
      <c r="W539" s="218"/>
      <c r="X539" s="218"/>
      <c r="Y539" s="218"/>
      <c r="Z539" s="218"/>
      <c r="AA539" s="218"/>
      <c r="AB539" s="218"/>
      <c r="AC539" s="218"/>
      <c r="AD539" s="218"/>
      <c r="AE539" s="218"/>
      <c r="AF539" s="218"/>
      <c r="AG539" s="218"/>
      <c r="AH539" s="218"/>
      <c r="AI539" s="218"/>
      <c r="AJ539" s="218"/>
    </row>
    <row r="540" spans="19:36"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F540" s="218"/>
      <c r="AG540" s="218"/>
      <c r="AH540" s="218"/>
      <c r="AI540" s="218"/>
      <c r="AJ540" s="218"/>
    </row>
    <row r="541" spans="19:36">
      <c r="S541" s="218"/>
      <c r="T541" s="218"/>
      <c r="U541" s="218"/>
      <c r="V541" s="218"/>
      <c r="W541" s="218"/>
      <c r="X541" s="218"/>
      <c r="Y541" s="218"/>
      <c r="Z541" s="218"/>
      <c r="AA541" s="218"/>
      <c r="AB541" s="218"/>
      <c r="AC541" s="218"/>
      <c r="AD541" s="218"/>
      <c r="AE541" s="218"/>
      <c r="AF541" s="218"/>
      <c r="AG541" s="218"/>
      <c r="AH541" s="218"/>
      <c r="AI541" s="218"/>
      <c r="AJ541" s="218"/>
    </row>
    <row r="542" spans="19:36"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8"/>
      <c r="AD542" s="218"/>
      <c r="AE542" s="218"/>
      <c r="AF542" s="218"/>
      <c r="AG542" s="218"/>
      <c r="AH542" s="218"/>
      <c r="AI542" s="218"/>
      <c r="AJ542" s="218"/>
    </row>
    <row r="543" spans="19:36">
      <c r="S543" s="218"/>
      <c r="T543" s="218"/>
      <c r="U543" s="218"/>
      <c r="V543" s="218"/>
      <c r="W543" s="218"/>
      <c r="X543" s="218"/>
      <c r="Y543" s="218"/>
      <c r="Z543" s="218"/>
      <c r="AA543" s="218"/>
      <c r="AB543" s="218"/>
      <c r="AC543" s="218"/>
      <c r="AD543" s="218"/>
      <c r="AE543" s="218"/>
      <c r="AF543" s="218"/>
      <c r="AG543" s="218"/>
      <c r="AH543" s="218"/>
      <c r="AI543" s="218"/>
      <c r="AJ543" s="218"/>
    </row>
    <row r="544" spans="19:36">
      <c r="S544" s="218"/>
      <c r="T544" s="218"/>
      <c r="U544" s="218"/>
      <c r="V544" s="218"/>
      <c r="W544" s="218"/>
      <c r="X544" s="218"/>
      <c r="Y544" s="218"/>
      <c r="Z544" s="218"/>
      <c r="AA544" s="218"/>
      <c r="AB544" s="218"/>
      <c r="AC544" s="218"/>
      <c r="AD544" s="218"/>
      <c r="AE544" s="218"/>
      <c r="AF544" s="218"/>
      <c r="AG544" s="218"/>
      <c r="AH544" s="218"/>
      <c r="AI544" s="218"/>
      <c r="AJ544" s="218"/>
    </row>
    <row r="545" spans="19:36">
      <c r="S545" s="218"/>
      <c r="T545" s="218"/>
      <c r="U545" s="218"/>
      <c r="V545" s="218"/>
      <c r="W545" s="218"/>
      <c r="X545" s="218"/>
      <c r="Y545" s="218"/>
      <c r="Z545" s="218"/>
      <c r="AA545" s="218"/>
      <c r="AB545" s="218"/>
      <c r="AC545" s="218"/>
      <c r="AD545" s="218"/>
      <c r="AE545" s="218"/>
      <c r="AF545" s="218"/>
      <c r="AG545" s="218"/>
      <c r="AH545" s="218"/>
      <c r="AI545" s="218"/>
      <c r="AJ545" s="218"/>
    </row>
    <row r="546" spans="19:36">
      <c r="S546" s="218"/>
      <c r="T546" s="218"/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8"/>
      <c r="AE546" s="218"/>
      <c r="AF546" s="218"/>
      <c r="AG546" s="218"/>
      <c r="AH546" s="218"/>
      <c r="AI546" s="218"/>
      <c r="AJ546" s="218"/>
    </row>
    <row r="547" spans="19:36">
      <c r="S547" s="218"/>
      <c r="T547" s="218"/>
      <c r="U547" s="218"/>
      <c r="V547" s="218"/>
      <c r="W547" s="218"/>
      <c r="X547" s="218"/>
      <c r="Y547" s="218"/>
      <c r="Z547" s="218"/>
      <c r="AA547" s="218"/>
      <c r="AB547" s="218"/>
      <c r="AC547" s="218"/>
      <c r="AD547" s="218"/>
      <c r="AE547" s="218"/>
      <c r="AF547" s="218"/>
      <c r="AG547" s="218"/>
      <c r="AH547" s="218"/>
      <c r="AI547" s="218"/>
      <c r="AJ547" s="218"/>
    </row>
    <row r="548" spans="19:36">
      <c r="S548" s="218"/>
      <c r="T548" s="218"/>
      <c r="U548" s="218"/>
      <c r="V548" s="218"/>
      <c r="W548" s="218"/>
      <c r="X548" s="218"/>
      <c r="Y548" s="218"/>
      <c r="Z548" s="218"/>
      <c r="AA548" s="218"/>
      <c r="AB548" s="218"/>
      <c r="AC548" s="218"/>
      <c r="AD548" s="218"/>
      <c r="AE548" s="218"/>
      <c r="AF548" s="218"/>
      <c r="AG548" s="218"/>
      <c r="AH548" s="218"/>
      <c r="AI548" s="218"/>
      <c r="AJ548" s="218"/>
    </row>
    <row r="549" spans="19:36">
      <c r="S549" s="218"/>
      <c r="T549" s="218"/>
      <c r="U549" s="218"/>
      <c r="V549" s="218"/>
      <c r="W549" s="218"/>
      <c r="X549" s="218"/>
      <c r="Y549" s="218"/>
      <c r="Z549" s="218"/>
      <c r="AA549" s="218"/>
      <c r="AB549" s="218"/>
      <c r="AC549" s="218"/>
      <c r="AD549" s="218"/>
      <c r="AE549" s="218"/>
      <c r="AF549" s="218"/>
      <c r="AG549" s="218"/>
      <c r="AH549" s="218"/>
      <c r="AI549" s="218"/>
      <c r="AJ549" s="218"/>
    </row>
    <row r="550" spans="19:36">
      <c r="S550" s="218"/>
      <c r="T550" s="218"/>
      <c r="U550" s="218"/>
      <c r="V550" s="218"/>
      <c r="W550" s="218"/>
      <c r="X550" s="218"/>
      <c r="Y550" s="218"/>
      <c r="Z550" s="218"/>
      <c r="AA550" s="218"/>
      <c r="AB550" s="218"/>
      <c r="AC550" s="218"/>
      <c r="AD550" s="218"/>
      <c r="AE550" s="218"/>
      <c r="AF550" s="218"/>
      <c r="AG550" s="218"/>
      <c r="AH550" s="218"/>
      <c r="AI550" s="218"/>
      <c r="AJ550" s="218"/>
    </row>
  </sheetData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4"/>
  <sheetViews>
    <sheetView zoomScaleNormal="100" workbookViewId="0">
      <selection activeCell="J29" sqref="J29"/>
    </sheetView>
  </sheetViews>
  <sheetFormatPr defaultRowHeight="15"/>
  <cols>
    <col min="1" max="1" width="2.28515625" customWidth="1"/>
    <col min="2" max="2" width="6.140625" customWidth="1"/>
    <col min="3" max="3" width="20" style="125" customWidth="1"/>
    <col min="4" max="4" width="5.7109375" customWidth="1"/>
    <col min="5" max="5" width="10.5703125" customWidth="1"/>
    <col min="6" max="6" width="6" customWidth="1"/>
    <col min="7" max="7" width="5.85546875" customWidth="1"/>
    <col min="8" max="8" width="9.85546875" customWidth="1"/>
    <col min="9" max="9" width="6.140625" customWidth="1"/>
    <col min="10" max="10" width="6.28515625" customWidth="1"/>
    <col min="11" max="11" width="9.5703125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8.7109375" customWidth="1"/>
    <col min="18" max="18" width="6.85546875" customWidth="1"/>
    <col min="19" max="19" width="13.5703125" customWidth="1"/>
    <col min="20" max="20" width="7.85546875" customWidth="1"/>
    <col min="21" max="21" width="7.5703125" customWidth="1"/>
    <col min="22" max="22" width="7.28515625" customWidth="1"/>
    <col min="23" max="23" width="11" customWidth="1"/>
    <col min="24" max="24" width="7.42578125" customWidth="1"/>
    <col min="25" max="25" width="7.1406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7" ht="12" customHeight="1">
      <c r="W1" s="10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C2" s="13" t="s">
        <v>315</v>
      </c>
      <c r="G2" s="2"/>
      <c r="H2" s="2"/>
      <c r="I2" s="2"/>
      <c r="J2" s="204" t="s">
        <v>316</v>
      </c>
      <c r="L2" s="2"/>
      <c r="R2" s="267" t="s">
        <v>527</v>
      </c>
      <c r="T2" s="2"/>
      <c r="U2" s="2" t="s">
        <v>528</v>
      </c>
      <c r="V2" s="1229"/>
      <c r="W2" s="12"/>
      <c r="Z2" s="595"/>
      <c r="AA2" s="1084"/>
      <c r="AB2" s="218"/>
      <c r="AC2" s="218"/>
      <c r="AD2" s="218"/>
      <c r="AE2" s="218"/>
      <c r="AF2" s="218"/>
      <c r="AG2" s="218"/>
      <c r="AH2" s="367"/>
      <c r="AI2" s="367"/>
      <c r="AJ2" s="218"/>
      <c r="AK2" s="218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2:47">
      <c r="B3" s="108" t="s">
        <v>279</v>
      </c>
      <c r="C3"/>
      <c r="F3" s="126" t="s">
        <v>121</v>
      </c>
      <c r="G3" s="126"/>
      <c r="O3" s="2" t="s">
        <v>345</v>
      </c>
      <c r="U3" s="108"/>
      <c r="V3" s="204"/>
      <c r="W3" s="127"/>
      <c r="Z3" s="1220"/>
      <c r="AA3" s="1221"/>
      <c r="AB3" s="1228"/>
      <c r="AC3" s="218"/>
      <c r="AD3" s="218"/>
      <c r="AE3" s="218"/>
      <c r="AF3" s="212"/>
      <c r="AG3" s="212"/>
      <c r="AH3" s="212"/>
      <c r="AI3" s="212"/>
      <c r="AJ3" s="218"/>
      <c r="AK3" s="218"/>
      <c r="AL3" s="218"/>
      <c r="AM3" s="218"/>
      <c r="AN3" s="11"/>
      <c r="AO3" s="11"/>
      <c r="AP3" s="11"/>
      <c r="AQ3" s="11"/>
      <c r="AR3" s="11"/>
      <c r="AS3" s="11"/>
      <c r="AT3" s="11"/>
      <c r="AU3" s="11"/>
    </row>
    <row r="4" spans="2:47" ht="13.5" customHeight="1" thickBot="1">
      <c r="B4" s="2" t="s">
        <v>345</v>
      </c>
      <c r="C4" s="2"/>
      <c r="D4" s="128"/>
      <c r="F4" s="267" t="s">
        <v>347</v>
      </c>
      <c r="I4" s="129">
        <v>0.4</v>
      </c>
      <c r="K4" t="s">
        <v>410</v>
      </c>
      <c r="O4" s="204"/>
      <c r="Q4" s="1230" t="s">
        <v>529</v>
      </c>
      <c r="T4" s="312"/>
      <c r="U4" s="267" t="s">
        <v>530</v>
      </c>
      <c r="W4" s="204" t="s">
        <v>531</v>
      </c>
      <c r="Z4" s="502"/>
      <c r="AA4" s="1221"/>
      <c r="AB4" s="598"/>
      <c r="AC4" s="598"/>
      <c r="AD4" s="218"/>
      <c r="AE4" s="614"/>
      <c r="AF4" s="218"/>
      <c r="AG4" s="218"/>
      <c r="AH4" s="203"/>
      <c r="AI4" s="218"/>
      <c r="AJ4" s="218"/>
      <c r="AK4" s="218"/>
      <c r="AL4" s="218"/>
      <c r="AM4" s="218"/>
      <c r="AN4" s="11"/>
      <c r="AO4" s="11"/>
      <c r="AP4" s="11"/>
      <c r="AQ4" s="11"/>
      <c r="AR4" s="11"/>
      <c r="AS4" s="11"/>
      <c r="AT4" s="11"/>
      <c r="AU4" s="11"/>
    </row>
    <row r="5" spans="2:47" ht="13.5" customHeight="1">
      <c r="B5" s="33" t="s">
        <v>3</v>
      </c>
      <c r="C5" s="131" t="s">
        <v>4</v>
      </c>
      <c r="D5" s="792" t="s">
        <v>5</v>
      </c>
      <c r="E5" s="791" t="s">
        <v>123</v>
      </c>
      <c r="F5" s="117"/>
      <c r="G5" s="117"/>
      <c r="H5" s="117"/>
      <c r="I5" s="117"/>
      <c r="J5" s="117"/>
      <c r="K5" s="117"/>
      <c r="L5" s="117"/>
      <c r="M5" s="88"/>
      <c r="O5" s="204" t="s">
        <v>316</v>
      </c>
      <c r="Z5" s="502"/>
      <c r="AA5" s="1221"/>
      <c r="AB5" s="223"/>
      <c r="AC5" s="218"/>
      <c r="AD5" s="250"/>
      <c r="AE5" s="218"/>
      <c r="AF5" s="250"/>
      <c r="AG5" s="218"/>
      <c r="AH5" s="216"/>
      <c r="AI5" s="218"/>
      <c r="AJ5" s="218"/>
      <c r="AK5" s="218"/>
      <c r="AL5" s="218"/>
      <c r="AM5" s="218"/>
      <c r="AN5" s="11"/>
      <c r="AO5" s="11"/>
      <c r="AP5" s="11"/>
      <c r="AQ5" s="11"/>
      <c r="AR5" s="11"/>
      <c r="AS5" s="11"/>
      <c r="AT5" s="11"/>
      <c r="AU5" s="11"/>
    </row>
    <row r="6" spans="2:47" ht="13.5" customHeight="1" thickBot="1">
      <c r="B6" s="43" t="s">
        <v>11</v>
      </c>
      <c r="C6" s="44" t="s">
        <v>284</v>
      </c>
      <c r="D6" s="793" t="s">
        <v>124</v>
      </c>
      <c r="E6" s="95"/>
      <c r="F6" s="44"/>
      <c r="G6" s="44"/>
      <c r="H6" s="44"/>
      <c r="I6" s="44"/>
      <c r="J6" s="44"/>
      <c r="K6" s="44"/>
      <c r="L6" s="44"/>
      <c r="M6" s="124"/>
      <c r="O6" s="1231" t="s">
        <v>532</v>
      </c>
      <c r="S6" s="1126"/>
      <c r="T6" s="204" t="s">
        <v>533</v>
      </c>
      <c r="Y6" s="127"/>
      <c r="Z6" s="502"/>
      <c r="AA6" s="1221"/>
      <c r="AB6" s="223"/>
      <c r="AC6" s="218"/>
      <c r="AD6" s="250"/>
      <c r="AE6" s="218"/>
      <c r="AF6" s="250"/>
      <c r="AG6" s="218"/>
      <c r="AH6" s="216"/>
      <c r="AI6" s="218"/>
      <c r="AJ6" s="218"/>
      <c r="AK6" s="218"/>
      <c r="AL6" s="218"/>
      <c r="AM6" s="218"/>
      <c r="AN6" s="11"/>
      <c r="AO6" s="11"/>
      <c r="AP6" s="11"/>
      <c r="AQ6" s="11"/>
      <c r="AR6" s="11"/>
      <c r="AS6" s="11"/>
      <c r="AT6" s="11"/>
      <c r="AU6" s="11"/>
    </row>
    <row r="7" spans="2:47" ht="16.5" thickBot="1">
      <c r="B7" s="133" t="s">
        <v>127</v>
      </c>
      <c r="C7" s="152"/>
      <c r="D7" s="134"/>
      <c r="E7" s="788" t="s">
        <v>324</v>
      </c>
      <c r="F7" s="84"/>
      <c r="G7" s="84"/>
      <c r="H7" s="789" t="s">
        <v>395</v>
      </c>
      <c r="I7" s="790"/>
      <c r="J7" s="44"/>
      <c r="K7" s="44"/>
      <c r="L7" s="44"/>
      <c r="M7" s="124"/>
      <c r="Z7" s="502"/>
      <c r="AA7" s="1221"/>
      <c r="AB7" s="616"/>
      <c r="AC7" s="219"/>
      <c r="AD7" s="250"/>
      <c r="AE7" s="218"/>
      <c r="AF7" s="250"/>
      <c r="AG7" s="218"/>
      <c r="AH7" s="216"/>
      <c r="AI7" s="218"/>
      <c r="AJ7" s="218"/>
      <c r="AK7" s="218"/>
      <c r="AL7" s="218"/>
      <c r="AM7" s="218"/>
      <c r="AN7" s="11"/>
      <c r="AO7" s="11"/>
      <c r="AP7" s="11"/>
      <c r="AQ7" s="11"/>
      <c r="AR7" s="11"/>
      <c r="AS7" s="11"/>
      <c r="AT7" s="11"/>
      <c r="AU7" s="11"/>
    </row>
    <row r="8" spans="2:47" ht="16.5" thickBot="1">
      <c r="B8" s="138"/>
      <c r="C8" s="400" t="s">
        <v>299</v>
      </c>
      <c r="D8" s="88"/>
      <c r="E8" s="153" t="s">
        <v>196</v>
      </c>
      <c r="F8" s="154" t="s">
        <v>197</v>
      </c>
      <c r="G8" s="283" t="s">
        <v>198</v>
      </c>
      <c r="H8" s="935" t="s">
        <v>196</v>
      </c>
      <c r="I8" s="154" t="s">
        <v>197</v>
      </c>
      <c r="J8" s="283" t="s">
        <v>198</v>
      </c>
      <c r="K8" s="935" t="s">
        <v>196</v>
      </c>
      <c r="L8" s="154" t="s">
        <v>197</v>
      </c>
      <c r="M8" s="283" t="s">
        <v>198</v>
      </c>
      <c r="O8" s="1232" t="s">
        <v>284</v>
      </c>
      <c r="P8" s="1233"/>
      <c r="Q8" s="1233"/>
      <c r="R8" s="798"/>
      <c r="S8" s="66"/>
      <c r="T8" s="66"/>
      <c r="U8" s="66"/>
      <c r="V8" s="66"/>
      <c r="W8" s="66"/>
      <c r="X8" s="66"/>
      <c r="Y8" s="81"/>
      <c r="Z8" s="502"/>
      <c r="AA8" s="1221"/>
      <c r="AB8" s="616"/>
      <c r="AC8" s="623"/>
      <c r="AD8" s="250"/>
      <c r="AE8" s="218"/>
      <c r="AF8" s="250"/>
      <c r="AG8" s="218"/>
      <c r="AH8" s="212"/>
      <c r="AI8" s="218"/>
      <c r="AJ8" s="218"/>
      <c r="AK8" s="218"/>
      <c r="AL8" s="218"/>
      <c r="AM8" s="218"/>
      <c r="AN8" s="11"/>
      <c r="AO8" s="11"/>
      <c r="AP8" s="11"/>
      <c r="AQ8" s="11"/>
      <c r="AR8" s="11"/>
      <c r="AS8" s="11"/>
      <c r="AT8" s="11"/>
      <c r="AU8" s="11"/>
    </row>
    <row r="9" spans="2:47" ht="15.75" customHeight="1" thickBot="1">
      <c r="B9" s="581" t="s">
        <v>242</v>
      </c>
      <c r="C9" s="553" t="s">
        <v>295</v>
      </c>
      <c r="D9" s="865">
        <v>200</v>
      </c>
      <c r="E9" s="158" t="s">
        <v>140</v>
      </c>
      <c r="F9" s="260">
        <v>40</v>
      </c>
      <c r="G9" s="284">
        <v>32</v>
      </c>
      <c r="H9" s="782" t="s">
        <v>129</v>
      </c>
      <c r="I9" s="523">
        <v>91.36</v>
      </c>
      <c r="J9" s="582">
        <v>74</v>
      </c>
      <c r="K9" s="774" t="s">
        <v>114</v>
      </c>
      <c r="L9" s="689">
        <v>0.5</v>
      </c>
      <c r="M9" s="777">
        <v>0.5</v>
      </c>
      <c r="O9" s="1234" t="s">
        <v>196</v>
      </c>
      <c r="P9" s="1366" t="s">
        <v>197</v>
      </c>
      <c r="Q9" s="1290" t="s">
        <v>198</v>
      </c>
      <c r="R9" s="117"/>
      <c r="S9" s="1236" t="s">
        <v>196</v>
      </c>
      <c r="T9" s="1236" t="s">
        <v>197</v>
      </c>
      <c r="U9" s="1237" t="s">
        <v>198</v>
      </c>
      <c r="V9" s="117"/>
      <c r="W9" s="1236" t="s">
        <v>196</v>
      </c>
      <c r="X9" s="1236" t="s">
        <v>197</v>
      </c>
      <c r="Y9" s="1237" t="s">
        <v>198</v>
      </c>
      <c r="Z9" s="502"/>
      <c r="AA9" s="1221"/>
      <c r="AB9" s="223"/>
      <c r="AC9" s="218"/>
      <c r="AD9" s="250"/>
      <c r="AE9" s="218"/>
      <c r="AF9" s="250"/>
      <c r="AG9" s="218"/>
      <c r="AH9" s="212"/>
      <c r="AI9" s="218"/>
      <c r="AJ9" s="218"/>
      <c r="AK9" s="218"/>
      <c r="AL9" s="218"/>
      <c r="AM9" s="218"/>
      <c r="AN9" s="11"/>
      <c r="AO9" s="11"/>
      <c r="AP9" s="11"/>
      <c r="AQ9" s="11"/>
      <c r="AR9" s="11"/>
      <c r="AS9" s="11"/>
      <c r="AT9" s="11"/>
      <c r="AU9" s="11"/>
    </row>
    <row r="10" spans="2:47">
      <c r="B10" s="746" t="s">
        <v>383</v>
      </c>
      <c r="C10" s="889" t="s">
        <v>381</v>
      </c>
      <c r="D10" s="998" t="s">
        <v>466</v>
      </c>
      <c r="E10" s="545" t="s">
        <v>191</v>
      </c>
      <c r="F10" s="695">
        <v>21.25</v>
      </c>
      <c r="G10" s="700">
        <v>17</v>
      </c>
      <c r="H10" s="783" t="s">
        <v>167</v>
      </c>
      <c r="I10" s="697">
        <v>3.22</v>
      </c>
      <c r="J10" s="579">
        <v>3.22</v>
      </c>
      <c r="K10" s="775" t="s">
        <v>137</v>
      </c>
      <c r="L10" s="695">
        <v>5</v>
      </c>
      <c r="M10" s="778">
        <v>5</v>
      </c>
      <c r="O10" s="1238" t="s">
        <v>334</v>
      </c>
      <c r="P10" s="1239">
        <f>D15</f>
        <v>30</v>
      </c>
      <c r="Q10" s="1367">
        <f>D15</f>
        <v>30</v>
      </c>
      <c r="R10" s="11"/>
      <c r="S10" s="1241" t="s">
        <v>375</v>
      </c>
      <c r="T10" s="1239">
        <f>I20</f>
        <v>10.34</v>
      </c>
      <c r="U10" s="1240">
        <f>J20</f>
        <v>10</v>
      </c>
      <c r="V10" s="11"/>
      <c r="W10" s="1242" t="s">
        <v>534</v>
      </c>
      <c r="X10" s="208"/>
      <c r="Y10" s="209"/>
      <c r="Z10" s="502"/>
      <c r="AA10" s="1221"/>
      <c r="AB10" s="616"/>
      <c r="AC10" s="218"/>
      <c r="AD10" s="212"/>
      <c r="AE10" s="218"/>
      <c r="AF10" s="250"/>
      <c r="AG10" s="218"/>
      <c r="AH10" s="212"/>
      <c r="AI10" s="218"/>
      <c r="AJ10" s="218"/>
      <c r="AK10" s="218"/>
      <c r="AL10" s="218"/>
      <c r="AM10" s="218"/>
      <c r="AN10" s="11"/>
      <c r="AO10" s="11"/>
      <c r="AP10" s="11"/>
      <c r="AQ10" s="11"/>
      <c r="AR10" s="11"/>
      <c r="AS10" s="11"/>
      <c r="AT10" s="11"/>
      <c r="AU10" s="11"/>
    </row>
    <row r="11" spans="2:47">
      <c r="B11" s="744" t="s">
        <v>384</v>
      </c>
      <c r="C11" s="1445" t="s">
        <v>382</v>
      </c>
      <c r="D11" s="850"/>
      <c r="E11" s="545" t="s">
        <v>98</v>
      </c>
      <c r="F11" s="695">
        <v>21.4</v>
      </c>
      <c r="G11" s="700">
        <v>16.100000000000001</v>
      </c>
      <c r="H11" s="1116" t="s">
        <v>390</v>
      </c>
      <c r="I11" s="697">
        <v>1.32</v>
      </c>
      <c r="J11" s="579">
        <v>1.32</v>
      </c>
      <c r="K11" s="776" t="s">
        <v>572</v>
      </c>
      <c r="L11" s="11"/>
      <c r="M11" s="121"/>
      <c r="O11" s="1243" t="s">
        <v>333</v>
      </c>
      <c r="P11" s="1244">
        <f>I19+D14</f>
        <v>65</v>
      </c>
      <c r="Q11" s="1369">
        <f>J19+D14</f>
        <v>65</v>
      </c>
      <c r="R11" s="11"/>
      <c r="S11" s="705" t="s">
        <v>132</v>
      </c>
      <c r="T11" s="1244">
        <f>L13</f>
        <v>3.75</v>
      </c>
      <c r="U11" s="1240">
        <f>M13</f>
        <v>3.75</v>
      </c>
      <c r="V11" s="11"/>
      <c r="W11" s="1037" t="s">
        <v>535</v>
      </c>
      <c r="X11" s="1244">
        <f>L24</f>
        <v>83.34</v>
      </c>
      <c r="Y11" s="1370">
        <f>M24</f>
        <v>50</v>
      </c>
      <c r="Z11" s="1223"/>
      <c r="AA11" s="1221"/>
      <c r="AB11" s="616"/>
      <c r="AC11" s="218"/>
      <c r="AD11" s="250"/>
      <c r="AE11" s="218"/>
      <c r="AF11" s="250"/>
      <c r="AG11" s="218"/>
      <c r="AH11" s="212"/>
      <c r="AI11" s="218"/>
      <c r="AJ11" s="218"/>
      <c r="AK11" s="218"/>
      <c r="AL11" s="218"/>
      <c r="AM11" s="218"/>
      <c r="AN11" s="11"/>
      <c r="AO11" s="11"/>
      <c r="AP11" s="11"/>
      <c r="AQ11" s="11"/>
      <c r="AR11" s="11"/>
      <c r="AS11" s="11"/>
      <c r="AT11" s="11"/>
      <c r="AU11" s="11"/>
    </row>
    <row r="12" spans="2:47">
      <c r="B12" s="747" t="s">
        <v>385</v>
      </c>
      <c r="C12" s="1742" t="s">
        <v>386</v>
      </c>
      <c r="D12" s="996" t="s">
        <v>393</v>
      </c>
      <c r="E12" s="545" t="s">
        <v>133</v>
      </c>
      <c r="F12" s="695">
        <v>10</v>
      </c>
      <c r="G12" s="700">
        <v>8</v>
      </c>
      <c r="H12" s="575" t="s">
        <v>392</v>
      </c>
      <c r="I12" s="781">
        <v>3</v>
      </c>
      <c r="J12" s="663">
        <v>3</v>
      </c>
      <c r="K12" s="836" t="s">
        <v>147</v>
      </c>
      <c r="L12" s="697">
        <v>11.25</v>
      </c>
      <c r="M12" s="700"/>
      <c r="O12" s="1243" t="s">
        <v>144</v>
      </c>
      <c r="P12" s="1244">
        <f>I11+L14</f>
        <v>2.4500000000000002</v>
      </c>
      <c r="Q12" s="1371">
        <f>J11+M14</f>
        <v>2.4500000000000002</v>
      </c>
      <c r="R12" s="11"/>
      <c r="S12" s="705" t="s">
        <v>148</v>
      </c>
      <c r="T12" s="1244">
        <f>F14+I21+L21</f>
        <v>18</v>
      </c>
      <c r="U12" s="1240">
        <f>G14+J21+M21</f>
        <v>18</v>
      </c>
      <c r="V12" s="11"/>
      <c r="W12" s="1037" t="s">
        <v>181</v>
      </c>
      <c r="X12" s="1244">
        <f>F15</f>
        <v>6</v>
      </c>
      <c r="Y12" s="1372">
        <f>G15</f>
        <v>6</v>
      </c>
      <c r="Z12" s="502"/>
      <c r="AA12" s="1221"/>
      <c r="AB12" s="616"/>
      <c r="AC12" s="219"/>
      <c r="AD12" s="250"/>
      <c r="AE12" s="218"/>
      <c r="AF12" s="250"/>
      <c r="AG12" s="218"/>
      <c r="AH12" s="212"/>
      <c r="AI12" s="218"/>
      <c r="AJ12" s="218"/>
      <c r="AK12" s="218"/>
      <c r="AL12" s="218"/>
      <c r="AM12" s="218"/>
      <c r="AP12" s="11"/>
      <c r="AQ12" s="11"/>
      <c r="AR12" s="11"/>
      <c r="AS12" s="11"/>
      <c r="AT12" s="11"/>
      <c r="AU12" s="11"/>
    </row>
    <row r="13" spans="2:47">
      <c r="B13" s="750" t="s">
        <v>25</v>
      </c>
      <c r="C13" s="553" t="s">
        <v>294</v>
      </c>
      <c r="D13" s="852">
        <v>200</v>
      </c>
      <c r="E13" s="545" t="s">
        <v>241</v>
      </c>
      <c r="F13" s="695">
        <v>9.6</v>
      </c>
      <c r="G13" s="700">
        <v>8</v>
      </c>
      <c r="H13" s="575" t="s">
        <v>135</v>
      </c>
      <c r="I13" s="695">
        <v>16.04</v>
      </c>
      <c r="J13" s="663">
        <v>12</v>
      </c>
      <c r="K13" s="775" t="s">
        <v>168</v>
      </c>
      <c r="L13" s="695">
        <v>3.75</v>
      </c>
      <c r="M13" s="700">
        <v>3.75</v>
      </c>
      <c r="O13" s="1243" t="s">
        <v>167</v>
      </c>
      <c r="P13" s="1244">
        <f>I10</f>
        <v>3.22</v>
      </c>
      <c r="Q13" s="1373">
        <f>J10</f>
        <v>3.22</v>
      </c>
      <c r="R13" s="11"/>
      <c r="S13" s="705" t="s">
        <v>158</v>
      </c>
      <c r="T13" s="1244">
        <f>L10</f>
        <v>5</v>
      </c>
      <c r="U13" s="1240">
        <f>M10</f>
        <v>5</v>
      </c>
      <c r="V13" s="11"/>
      <c r="W13" s="1247" t="s">
        <v>332</v>
      </c>
      <c r="X13" s="1244">
        <f>F20</f>
        <v>1.3</v>
      </c>
      <c r="Y13" s="1372">
        <f>G20</f>
        <v>1.3</v>
      </c>
      <c r="Z13" s="502"/>
      <c r="AA13" s="1221"/>
      <c r="AB13" s="616"/>
      <c r="AC13" s="218"/>
      <c r="AD13" s="609"/>
      <c r="AE13" s="218"/>
      <c r="AF13" s="250"/>
      <c r="AG13" s="218"/>
      <c r="AH13" s="212"/>
      <c r="AI13" s="218"/>
      <c r="AJ13" s="218"/>
      <c r="AK13" s="218"/>
      <c r="AL13" s="218"/>
      <c r="AM13" s="218"/>
      <c r="AP13" s="11"/>
      <c r="AQ13" s="11"/>
      <c r="AR13" s="11"/>
      <c r="AS13" s="11"/>
      <c r="AT13" s="11"/>
      <c r="AU13" s="11"/>
    </row>
    <row r="14" spans="2:47">
      <c r="B14" s="573" t="s">
        <v>26</v>
      </c>
      <c r="C14" s="553" t="s">
        <v>27</v>
      </c>
      <c r="D14" s="864">
        <v>30</v>
      </c>
      <c r="E14" s="761" t="s">
        <v>148</v>
      </c>
      <c r="F14" s="762">
        <v>4</v>
      </c>
      <c r="G14" s="703">
        <v>4</v>
      </c>
      <c r="H14" s="770" t="s">
        <v>133</v>
      </c>
      <c r="I14" s="760">
        <v>28.75</v>
      </c>
      <c r="J14" s="757">
        <v>23</v>
      </c>
      <c r="K14" s="709" t="s">
        <v>188</v>
      </c>
      <c r="L14" s="754">
        <v>1.1299999999999999</v>
      </c>
      <c r="M14" s="767">
        <v>1.1299999999999999</v>
      </c>
      <c r="O14" s="1243" t="s">
        <v>220</v>
      </c>
      <c r="P14" s="1244">
        <f>L19</f>
        <v>33.6</v>
      </c>
      <c r="Q14" s="1373">
        <f>M19</f>
        <v>33.6</v>
      </c>
      <c r="R14" s="11"/>
      <c r="S14" s="1248" t="s">
        <v>536</v>
      </c>
      <c r="T14" s="1315">
        <f>U14/1000/0.04</f>
        <v>0.08</v>
      </c>
      <c r="U14" s="1246">
        <f>J15</f>
        <v>3.2</v>
      </c>
      <c r="V14" s="11"/>
      <c r="W14" s="1247" t="s">
        <v>537</v>
      </c>
      <c r="X14" s="1244">
        <f>F10</f>
        <v>21.25</v>
      </c>
      <c r="Y14" s="1372">
        <f>G10</f>
        <v>17</v>
      </c>
      <c r="Z14" s="502"/>
      <c r="AA14" s="1221"/>
      <c r="AB14" s="616"/>
      <c r="AC14" s="218"/>
      <c r="AD14" s="212"/>
      <c r="AE14" s="218"/>
      <c r="AF14" s="250"/>
      <c r="AG14" s="218"/>
      <c r="AH14" s="212"/>
      <c r="AI14" s="218"/>
      <c r="AJ14" s="250"/>
      <c r="AK14" s="230"/>
      <c r="AL14" s="218"/>
      <c r="AM14" s="218"/>
      <c r="AP14" s="11"/>
      <c r="AQ14" s="11"/>
      <c r="AR14" s="11"/>
      <c r="AS14" s="11"/>
      <c r="AT14" s="11"/>
      <c r="AU14" s="11"/>
    </row>
    <row r="15" spans="2:47">
      <c r="B15" s="573" t="s">
        <v>26</v>
      </c>
      <c r="C15" s="553" t="s">
        <v>32</v>
      </c>
      <c r="D15" s="864">
        <v>30</v>
      </c>
      <c r="E15" s="545" t="s">
        <v>181</v>
      </c>
      <c r="F15" s="697">
        <v>6</v>
      </c>
      <c r="G15" s="700">
        <v>6</v>
      </c>
      <c r="H15" s="770" t="s">
        <v>391</v>
      </c>
      <c r="I15" s="759" t="s">
        <v>394</v>
      </c>
      <c r="J15" s="787">
        <v>3.2</v>
      </c>
      <c r="K15" s="775" t="s">
        <v>180</v>
      </c>
      <c r="L15" s="754">
        <v>2.9999999999999997E-4</v>
      </c>
      <c r="M15" s="767">
        <v>2.9999999999999997E-4</v>
      </c>
      <c r="O15" s="756" t="s">
        <v>98</v>
      </c>
      <c r="P15" s="1244">
        <f>F11</f>
        <v>21.4</v>
      </c>
      <c r="Q15" s="1373">
        <f>G11</f>
        <v>16.100000000000001</v>
      </c>
      <c r="R15" s="11"/>
      <c r="S15" s="705" t="s">
        <v>109</v>
      </c>
      <c r="T15" s="1244">
        <f>F16+F26</f>
        <v>6</v>
      </c>
      <c r="U15" s="1240">
        <f>G16+G26</f>
        <v>6</v>
      </c>
      <c r="V15" s="11"/>
      <c r="W15" s="1247" t="s">
        <v>155</v>
      </c>
      <c r="X15" s="1244">
        <f>F13+I13</f>
        <v>25.64</v>
      </c>
      <c r="Y15" s="1372">
        <f>G13+J13</f>
        <v>20</v>
      </c>
      <c r="Z15" s="502"/>
      <c r="AA15" s="1221"/>
      <c r="AB15" s="616"/>
      <c r="AC15" s="218"/>
      <c r="AD15" s="606"/>
      <c r="AE15" s="218"/>
      <c r="AF15" s="250"/>
      <c r="AG15" s="218"/>
      <c r="AH15" s="212"/>
      <c r="AI15" s="218"/>
      <c r="AJ15" s="250"/>
      <c r="AK15" s="230"/>
      <c r="AL15" s="218"/>
      <c r="AM15" s="218"/>
      <c r="AP15" s="11"/>
      <c r="AQ15" s="11"/>
      <c r="AR15" s="11"/>
      <c r="AS15" s="11"/>
      <c r="AT15" s="11"/>
      <c r="AU15" s="11"/>
    </row>
    <row r="16" spans="2:47" ht="15.75" thickBot="1">
      <c r="B16" s="95"/>
      <c r="C16" s="1447"/>
      <c r="D16" s="1112"/>
      <c r="E16" s="545" t="s">
        <v>109</v>
      </c>
      <c r="F16" s="695">
        <v>1</v>
      </c>
      <c r="G16" s="700">
        <v>1</v>
      </c>
      <c r="H16" s="1739" t="s">
        <v>594</v>
      </c>
      <c r="I16" s="760">
        <v>10</v>
      </c>
      <c r="J16" s="757">
        <v>10</v>
      </c>
      <c r="K16" s="952" t="s">
        <v>114</v>
      </c>
      <c r="L16" s="768">
        <v>0.15</v>
      </c>
      <c r="M16" s="769">
        <v>0.15</v>
      </c>
      <c r="O16" s="1238" t="s">
        <v>335</v>
      </c>
      <c r="P16" s="1250">
        <f>X18</f>
        <v>216.28</v>
      </c>
      <c r="Q16" s="1374">
        <f>Y18</f>
        <v>157.30000000000001</v>
      </c>
      <c r="R16" s="11"/>
      <c r="S16" s="705" t="s">
        <v>275</v>
      </c>
      <c r="T16" s="1244">
        <f>F24</f>
        <v>4</v>
      </c>
      <c r="U16" s="1277">
        <f>G24</f>
        <v>4</v>
      </c>
      <c r="V16" s="11"/>
      <c r="W16" s="1247" t="s">
        <v>133</v>
      </c>
      <c r="X16" s="1250">
        <f>F12+I14</f>
        <v>38.75</v>
      </c>
      <c r="Y16" s="1372">
        <f>G12+J14</f>
        <v>31</v>
      </c>
      <c r="Z16" s="502"/>
      <c r="AA16" s="1221"/>
      <c r="AB16" s="616"/>
      <c r="AC16" s="620"/>
      <c r="AD16" s="250"/>
      <c r="AE16" s="218"/>
      <c r="AF16" s="250"/>
      <c r="AG16" s="218"/>
      <c r="AH16" s="254"/>
      <c r="AI16" s="218"/>
      <c r="AJ16" s="250"/>
      <c r="AK16" s="234"/>
      <c r="AL16" s="218"/>
      <c r="AM16" s="218"/>
      <c r="AP16" s="11"/>
      <c r="AQ16" s="11"/>
      <c r="AR16" s="11"/>
      <c r="AS16" s="11"/>
      <c r="AT16" s="11"/>
      <c r="AU16" s="11"/>
    </row>
    <row r="17" spans="2:47" ht="16.5" thickBot="1">
      <c r="B17" s="714"/>
      <c r="C17" s="522" t="s">
        <v>300</v>
      </c>
      <c r="D17" s="1210"/>
      <c r="E17" s="545" t="s">
        <v>151</v>
      </c>
      <c r="F17" s="695">
        <v>8.0000000000000002E-3</v>
      </c>
      <c r="G17" s="700">
        <v>8.0000000000000002E-3</v>
      </c>
      <c r="H17" s="1117" t="s">
        <v>296</v>
      </c>
      <c r="I17" s="753"/>
      <c r="J17" s="1118"/>
      <c r="K17" s="196" t="s">
        <v>280</v>
      </c>
      <c r="L17" s="117"/>
      <c r="M17" s="88"/>
      <c r="O17" s="1252" t="s">
        <v>138</v>
      </c>
      <c r="P17" s="1253">
        <f>D20</f>
        <v>100</v>
      </c>
      <c r="Q17" s="1373">
        <f>D20</f>
        <v>100</v>
      </c>
      <c r="R17" s="11"/>
      <c r="S17" s="705" t="s">
        <v>114</v>
      </c>
      <c r="T17" s="1244">
        <f>F18+L9+L16</f>
        <v>1.5499999999999998</v>
      </c>
      <c r="U17" s="1240">
        <f>G18+M16+M9</f>
        <v>1.55</v>
      </c>
      <c r="V17" s="11"/>
      <c r="W17" s="1247" t="s">
        <v>140</v>
      </c>
      <c r="X17" s="1244">
        <f>F9</f>
        <v>40</v>
      </c>
      <c r="Y17" s="1375">
        <f>G9</f>
        <v>32</v>
      </c>
      <c r="Z17" s="502"/>
      <c r="AA17" s="1221"/>
      <c r="AB17" s="616"/>
      <c r="AC17" s="620"/>
      <c r="AD17" s="250"/>
      <c r="AE17" s="218"/>
      <c r="AF17" s="250"/>
      <c r="AG17" s="218"/>
      <c r="AH17" s="218"/>
      <c r="AI17" s="218"/>
      <c r="AJ17" s="250"/>
      <c r="AK17" s="237"/>
      <c r="AL17" s="218"/>
      <c r="AM17" s="218"/>
      <c r="AP17" s="11"/>
      <c r="AQ17" s="11"/>
      <c r="AR17" s="11"/>
      <c r="AS17" s="11"/>
      <c r="AT17" s="11"/>
      <c r="AU17" s="11"/>
    </row>
    <row r="18" spans="2:47" ht="15.75" thickBot="1">
      <c r="B18" s="1211" t="s">
        <v>237</v>
      </c>
      <c r="C18" s="775" t="s">
        <v>236</v>
      </c>
      <c r="D18" s="707">
        <v>200</v>
      </c>
      <c r="E18" s="545" t="s">
        <v>114</v>
      </c>
      <c r="F18" s="695">
        <v>0.9</v>
      </c>
      <c r="G18" s="700">
        <v>0.9</v>
      </c>
      <c r="H18" s="935" t="s">
        <v>196</v>
      </c>
      <c r="I18" s="154" t="s">
        <v>197</v>
      </c>
      <c r="J18" s="283" t="s">
        <v>198</v>
      </c>
      <c r="K18" s="153" t="s">
        <v>196</v>
      </c>
      <c r="L18" s="154" t="s">
        <v>197</v>
      </c>
      <c r="M18" s="532" t="s">
        <v>198</v>
      </c>
      <c r="O18" s="1243" t="s">
        <v>538</v>
      </c>
      <c r="P18" s="1253">
        <f>D13</f>
        <v>200</v>
      </c>
      <c r="Q18" s="1364">
        <f>D13</f>
        <v>200</v>
      </c>
      <c r="R18" s="11"/>
      <c r="S18" s="705" t="s">
        <v>276</v>
      </c>
      <c r="T18" s="1249">
        <f>I12</f>
        <v>3</v>
      </c>
      <c r="U18" s="1240">
        <f>J12</f>
        <v>3</v>
      </c>
      <c r="V18" s="11"/>
      <c r="W18" s="1255" t="s">
        <v>539</v>
      </c>
      <c r="X18" s="1256">
        <f>SUM(X11:X17)</f>
        <v>216.28</v>
      </c>
      <c r="Y18" s="1257">
        <f>SUM(Y11:Y17)</f>
        <v>157.30000000000001</v>
      </c>
      <c r="Z18" s="1223">
        <f>F9+F10+F12+F13+F15+F20+I13+I14+L24</f>
        <v>216.28</v>
      </c>
      <c r="AA18" s="1381">
        <f>G9+G10+G12+G13+G15+J13+M24+J14</f>
        <v>156</v>
      </c>
      <c r="AB18" s="616"/>
      <c r="AC18" s="212"/>
      <c r="AD18" s="250"/>
      <c r="AE18" s="218"/>
      <c r="AF18" s="250"/>
      <c r="AG18" s="218"/>
      <c r="AH18" s="218"/>
      <c r="AI18" s="218"/>
      <c r="AJ18" s="250"/>
      <c r="AK18" s="230"/>
      <c r="AL18" s="218"/>
      <c r="AM18" s="218"/>
      <c r="AN18" s="11"/>
      <c r="AO18" s="11"/>
      <c r="AP18" s="11"/>
      <c r="AQ18" s="11"/>
      <c r="AR18" s="11"/>
      <c r="AS18" s="11"/>
      <c r="AT18" s="11"/>
      <c r="AU18" s="11"/>
    </row>
    <row r="19" spans="2:47">
      <c r="B19" s="1180" t="s">
        <v>298</v>
      </c>
      <c r="C19" s="1181" t="s">
        <v>296</v>
      </c>
      <c r="D19" s="861">
        <v>55</v>
      </c>
      <c r="E19" s="545" t="s">
        <v>147</v>
      </c>
      <c r="F19" s="695">
        <v>160</v>
      </c>
      <c r="G19" s="700">
        <v>160</v>
      </c>
      <c r="H19" s="262" t="s">
        <v>297</v>
      </c>
      <c r="I19" s="997">
        <v>35</v>
      </c>
      <c r="J19" s="777">
        <v>35</v>
      </c>
      <c r="K19" s="258" t="s">
        <v>130</v>
      </c>
      <c r="L19" s="257">
        <v>33.6</v>
      </c>
      <c r="M19" s="281">
        <v>33.6</v>
      </c>
      <c r="O19" s="1252" t="s">
        <v>540</v>
      </c>
      <c r="P19" s="1239">
        <f>I9</f>
        <v>91.36</v>
      </c>
      <c r="Q19" s="1376">
        <f>J9</f>
        <v>74</v>
      </c>
      <c r="R19" s="11"/>
      <c r="S19" s="705" t="s">
        <v>541</v>
      </c>
      <c r="T19" s="1244">
        <f>F17+L15</f>
        <v>8.3000000000000001E-3</v>
      </c>
      <c r="U19" s="1240">
        <f>G17+M15</f>
        <v>8.3000000000000001E-3</v>
      </c>
      <c r="V19" s="11"/>
      <c r="W19" s="11"/>
      <c r="X19" s="11"/>
      <c r="Y19" s="121"/>
      <c r="Z19" s="502"/>
      <c r="AA19" s="1221"/>
      <c r="AB19" s="621"/>
      <c r="AC19" s="216"/>
      <c r="AD19" s="250"/>
      <c r="AE19" s="218"/>
      <c r="AF19" s="250"/>
      <c r="AG19" s="218"/>
      <c r="AH19" s="218"/>
      <c r="AI19" s="218"/>
      <c r="AJ19" s="250"/>
      <c r="AK19" s="218"/>
      <c r="AL19" s="218"/>
      <c r="AM19" s="218"/>
      <c r="AN19" s="11"/>
      <c r="AO19" s="11"/>
      <c r="AP19" s="11"/>
      <c r="AQ19" s="11"/>
      <c r="AR19" s="11"/>
      <c r="AS19" s="11"/>
      <c r="AT19" s="11"/>
      <c r="AU19" s="11"/>
    </row>
    <row r="20" spans="2:47">
      <c r="B20" s="1212" t="s">
        <v>29</v>
      </c>
      <c r="C20" s="775" t="s">
        <v>267</v>
      </c>
      <c r="D20" s="707">
        <v>100</v>
      </c>
      <c r="E20" s="545" t="s">
        <v>406</v>
      </c>
      <c r="F20" s="695">
        <v>1.3</v>
      </c>
      <c r="G20" s="700">
        <v>1.3</v>
      </c>
      <c r="H20" s="701" t="s">
        <v>375</v>
      </c>
      <c r="I20" s="697">
        <v>10.34</v>
      </c>
      <c r="J20" s="700">
        <v>10</v>
      </c>
      <c r="K20" s="545" t="s">
        <v>147</v>
      </c>
      <c r="L20" s="695">
        <v>201.6</v>
      </c>
      <c r="M20" s="700"/>
      <c r="O20" s="1243" t="s">
        <v>122</v>
      </c>
      <c r="P20" s="1253">
        <f>F25</f>
        <v>190</v>
      </c>
      <c r="Q20" s="1240">
        <f>G25</f>
        <v>190</v>
      </c>
      <c r="R20" s="11"/>
      <c r="S20" s="1138" t="s">
        <v>186</v>
      </c>
      <c r="T20" s="1278">
        <f>I16</f>
        <v>10</v>
      </c>
      <c r="U20" s="1386">
        <f>J16</f>
        <v>10</v>
      </c>
      <c r="V20" s="11"/>
      <c r="W20" s="11"/>
      <c r="X20" s="11"/>
      <c r="Y20" s="121"/>
      <c r="Z20" s="502"/>
      <c r="AA20" s="1221"/>
      <c r="AB20" s="250"/>
      <c r="AC20" s="212"/>
      <c r="AD20" s="218"/>
      <c r="AE20" s="218"/>
      <c r="AF20" s="250"/>
      <c r="AG20" s="218"/>
      <c r="AH20" s="218"/>
      <c r="AI20" s="218"/>
      <c r="AJ20" s="250"/>
      <c r="AK20" s="230"/>
      <c r="AL20" s="218"/>
      <c r="AM20" s="218"/>
      <c r="AQ20" s="11"/>
      <c r="AR20" s="11"/>
      <c r="AS20" s="11"/>
      <c r="AT20" s="11"/>
      <c r="AU20" s="11"/>
    </row>
    <row r="21" spans="2:47" ht="15.75" thickBot="1">
      <c r="B21" s="214"/>
      <c r="C21" s="1491"/>
      <c r="D21" s="213"/>
      <c r="E21" s="105"/>
      <c r="F21" s="11"/>
      <c r="G21" s="121"/>
      <c r="H21" s="701" t="s">
        <v>148</v>
      </c>
      <c r="I21" s="702">
        <v>10</v>
      </c>
      <c r="J21" s="703">
        <v>10</v>
      </c>
      <c r="K21" s="545" t="s">
        <v>148</v>
      </c>
      <c r="L21" s="695">
        <v>4</v>
      </c>
      <c r="M21" s="778">
        <v>4</v>
      </c>
      <c r="O21" s="95"/>
      <c r="P21" s="44"/>
      <c r="Q21" s="44"/>
      <c r="R21" s="44"/>
      <c r="S21" s="44"/>
      <c r="T21" s="44"/>
      <c r="U21" s="44"/>
      <c r="V21" s="44"/>
      <c r="W21" s="44"/>
      <c r="X21" s="44"/>
      <c r="Y21" s="124"/>
      <c r="Z21" s="502"/>
      <c r="AA21" s="1221"/>
      <c r="AB21" s="250"/>
      <c r="AC21" s="218"/>
      <c r="AD21" s="218"/>
      <c r="AE21" s="218"/>
      <c r="AF21" s="212"/>
      <c r="AG21" s="212"/>
      <c r="AH21" s="218"/>
      <c r="AI21" s="218"/>
      <c r="AJ21" s="218"/>
      <c r="AK21" s="218"/>
      <c r="AL21" s="218"/>
      <c r="AM21" s="218"/>
    </row>
    <row r="22" spans="2:47" ht="15.75" thickBot="1">
      <c r="B22" s="105"/>
      <c r="C22" s="1491"/>
      <c r="D22" s="121"/>
      <c r="E22" s="228" t="s">
        <v>236</v>
      </c>
      <c r="F22" s="241"/>
      <c r="G22" s="224"/>
      <c r="H22" s="543"/>
      <c r="I22" s="544"/>
      <c r="J22" s="411"/>
      <c r="K22" s="784" t="s">
        <v>387</v>
      </c>
      <c r="L22" s="695"/>
      <c r="M22" s="778"/>
      <c r="Z22" s="218"/>
      <c r="AA22" s="218"/>
      <c r="AB22" s="218"/>
      <c r="AC22" s="218"/>
      <c r="AD22" s="218"/>
      <c r="AE22" s="218"/>
      <c r="AF22" s="212"/>
      <c r="AG22" s="218"/>
      <c r="AH22" s="218"/>
      <c r="AI22" s="218"/>
      <c r="AJ22" s="218"/>
      <c r="AK22" s="218"/>
      <c r="AL22" s="218"/>
      <c r="AM22" s="218"/>
    </row>
    <row r="23" spans="2:47" ht="16.5" thickBot="1">
      <c r="B23" s="105"/>
      <c r="C23" s="1491"/>
      <c r="D23" s="121"/>
      <c r="E23" s="935" t="s">
        <v>196</v>
      </c>
      <c r="F23" s="154" t="s">
        <v>197</v>
      </c>
      <c r="G23" s="283" t="s">
        <v>198</v>
      </c>
      <c r="H23" s="11"/>
      <c r="I23" s="11"/>
      <c r="J23" s="11"/>
      <c r="K23" s="395" t="s">
        <v>388</v>
      </c>
      <c r="L23" s="785"/>
      <c r="M23" s="786"/>
      <c r="W23" s="27"/>
      <c r="X23" s="27"/>
      <c r="Y23" s="1258"/>
      <c r="Z23" s="218"/>
      <c r="AA23" s="218"/>
      <c r="AJ23" s="218"/>
      <c r="AK23" s="218"/>
      <c r="AL23" s="218"/>
      <c r="AM23" s="218"/>
    </row>
    <row r="24" spans="2:47" ht="16.5" thickBot="1">
      <c r="B24" s="105"/>
      <c r="C24" s="1491"/>
      <c r="D24" s="121"/>
      <c r="E24" s="262" t="s">
        <v>236</v>
      </c>
      <c r="F24" s="274">
        <v>4</v>
      </c>
      <c r="G24" s="277">
        <v>4</v>
      </c>
      <c r="H24" s="11"/>
      <c r="I24" s="11"/>
      <c r="J24" s="11"/>
      <c r="K24" s="550" t="s">
        <v>389</v>
      </c>
      <c r="L24" s="695">
        <v>83.34</v>
      </c>
      <c r="M24" s="778">
        <v>50</v>
      </c>
      <c r="O24" s="1232" t="s">
        <v>282</v>
      </c>
      <c r="P24" s="1233"/>
      <c r="Q24" s="1233"/>
      <c r="R24" s="798"/>
      <c r="S24" s="66"/>
      <c r="T24" s="66"/>
      <c r="U24" s="66"/>
      <c r="V24" s="66"/>
      <c r="W24" s="66"/>
      <c r="X24" s="66"/>
      <c r="Y24" s="81"/>
      <c r="Z24" s="596"/>
      <c r="AA24" s="595"/>
      <c r="AJ24" s="218"/>
      <c r="AK24" s="218"/>
      <c r="AL24" s="218"/>
      <c r="AM24" s="218"/>
    </row>
    <row r="25" spans="2:47" ht="15.75" thickBot="1">
      <c r="B25" s="105"/>
      <c r="C25" s="1491"/>
      <c r="D25" s="121"/>
      <c r="E25" s="550" t="s">
        <v>122</v>
      </c>
      <c r="F25" s="695">
        <v>190</v>
      </c>
      <c r="G25" s="698">
        <v>190</v>
      </c>
      <c r="H25" s="11"/>
      <c r="I25" s="11"/>
      <c r="J25" s="11"/>
      <c r="K25" s="105"/>
      <c r="L25" s="11"/>
      <c r="M25" s="121"/>
      <c r="O25" s="1234" t="s">
        <v>196</v>
      </c>
      <c r="P25" s="1235" t="s">
        <v>197</v>
      </c>
      <c r="Q25" s="1259" t="s">
        <v>198</v>
      </c>
      <c r="R25" s="117"/>
      <c r="S25" s="1236" t="s">
        <v>196</v>
      </c>
      <c r="T25" s="1236" t="s">
        <v>197</v>
      </c>
      <c r="U25" s="1237" t="s">
        <v>198</v>
      </c>
      <c r="V25" s="117"/>
      <c r="W25" s="1236" t="s">
        <v>196</v>
      </c>
      <c r="X25" s="1236" t="s">
        <v>197</v>
      </c>
      <c r="Y25" s="1237" t="s">
        <v>198</v>
      </c>
      <c r="Z25" s="1224"/>
      <c r="AA25" s="218"/>
      <c r="AJ25" s="218"/>
      <c r="AK25" s="218"/>
      <c r="AL25" s="218"/>
      <c r="AM25" s="218"/>
    </row>
    <row r="26" spans="2:47" ht="15.75">
      <c r="B26" s="105"/>
      <c r="C26" s="1491"/>
      <c r="D26" s="121"/>
      <c r="E26" s="545" t="s">
        <v>109</v>
      </c>
      <c r="F26" s="695">
        <v>5</v>
      </c>
      <c r="G26" s="698">
        <v>5</v>
      </c>
      <c r="H26" s="11"/>
      <c r="I26" s="11"/>
      <c r="J26" s="11"/>
      <c r="K26" s="105"/>
      <c r="L26" s="11"/>
      <c r="M26" s="121"/>
      <c r="O26" s="1238" t="s">
        <v>334</v>
      </c>
      <c r="P26" s="1239">
        <f>D39</f>
        <v>30</v>
      </c>
      <c r="Q26" s="1362">
        <f>D39</f>
        <v>30</v>
      </c>
      <c r="S26" s="1260" t="s">
        <v>148</v>
      </c>
      <c r="T26" s="1244">
        <f>F35+F44+I54+L36</f>
        <v>10.6</v>
      </c>
      <c r="U26" s="1384">
        <f>G35+G44+J54+M36</f>
        <v>10.6</v>
      </c>
      <c r="W26" s="1242" t="s">
        <v>534</v>
      </c>
      <c r="X26" s="208"/>
      <c r="Y26" s="209"/>
      <c r="Z26" s="542"/>
      <c r="AA26" s="218"/>
      <c r="AJ26" s="218"/>
      <c r="AK26" s="218"/>
      <c r="AL26" s="218"/>
      <c r="AM26" s="218"/>
    </row>
    <row r="27" spans="2:47" ht="18.75" customHeight="1" thickBot="1">
      <c r="B27" s="95"/>
      <c r="C27" s="1743"/>
      <c r="D27" s="124"/>
      <c r="E27" s="585" t="s">
        <v>147</v>
      </c>
      <c r="F27" s="600">
        <v>30</v>
      </c>
      <c r="G27" s="552">
        <v>30</v>
      </c>
      <c r="H27" s="44"/>
      <c r="I27" s="44"/>
      <c r="J27" s="44"/>
      <c r="K27" s="215"/>
      <c r="L27" s="666"/>
      <c r="M27" s="665"/>
      <c r="O27" s="1243" t="s">
        <v>333</v>
      </c>
      <c r="P27" s="1244">
        <f>I50+D38+L53</f>
        <v>81.7</v>
      </c>
      <c r="Q27" s="1363">
        <f>J50+D38+M53</f>
        <v>81.7</v>
      </c>
      <c r="S27" s="705" t="s">
        <v>158</v>
      </c>
      <c r="T27" s="1244">
        <f>I38+L51</f>
        <v>8.4499999999999993</v>
      </c>
      <c r="U27" s="1384">
        <f>J38+M51</f>
        <v>8.4499999999999993</v>
      </c>
      <c r="W27" s="1037" t="s">
        <v>542</v>
      </c>
      <c r="X27" s="1244">
        <f>F48</f>
        <v>92.4</v>
      </c>
      <c r="Y27" s="1362">
        <f>G48</f>
        <v>60</v>
      </c>
      <c r="Z27" s="542"/>
      <c r="AA27" s="218"/>
      <c r="AJ27" s="218"/>
      <c r="AK27" s="218"/>
      <c r="AL27" s="218"/>
      <c r="AM27" s="218"/>
    </row>
    <row r="28" spans="2:47" ht="14.25" customHeight="1">
      <c r="B28" s="193" t="s">
        <v>282</v>
      </c>
      <c r="C28" s="249"/>
      <c r="O28" s="1243" t="s">
        <v>144</v>
      </c>
      <c r="P28" s="1244">
        <f>L32</f>
        <v>0.4</v>
      </c>
      <c r="Q28" s="1362">
        <f>M32</f>
        <v>0.4</v>
      </c>
      <c r="S28" s="1248" t="s">
        <v>536</v>
      </c>
      <c r="T28" s="1262">
        <f>X38</f>
        <v>0.16499999999999998</v>
      </c>
      <c r="U28" s="1385">
        <f>J36+J52</f>
        <v>6.6</v>
      </c>
      <c r="W28" s="1037" t="s">
        <v>181</v>
      </c>
      <c r="X28" s="1244">
        <f>L34</f>
        <v>2.06</v>
      </c>
      <c r="Y28" s="1360">
        <f>M34</f>
        <v>2.06</v>
      </c>
      <c r="Z28" s="542"/>
      <c r="AA28" s="218"/>
      <c r="AB28" s="613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</row>
    <row r="29" spans="2:47" ht="15" customHeight="1" thickBot="1">
      <c r="C29" s="249"/>
      <c r="O29" s="1243" t="s">
        <v>476</v>
      </c>
      <c r="P29" s="1244">
        <f>F32</f>
        <v>20</v>
      </c>
      <c r="Q29" s="1362">
        <f>G32</f>
        <v>20</v>
      </c>
      <c r="S29" s="705" t="s">
        <v>109</v>
      </c>
      <c r="T29" s="1263">
        <f>F53</f>
        <v>10</v>
      </c>
      <c r="U29" s="1384">
        <f>G53</f>
        <v>10</v>
      </c>
      <c r="W29" s="1247" t="s">
        <v>332</v>
      </c>
      <c r="X29" s="1244">
        <f>I34+L40</f>
        <v>3.8</v>
      </c>
      <c r="Y29" s="1360">
        <f>J34+M40</f>
        <v>3.8</v>
      </c>
      <c r="Z29" s="542"/>
      <c r="AA29" s="218"/>
      <c r="AB29" s="598"/>
      <c r="AC29" s="598"/>
      <c r="AD29" s="218"/>
      <c r="AE29" s="614"/>
      <c r="AF29" s="218"/>
      <c r="AG29" s="218"/>
      <c r="AH29" s="203"/>
      <c r="AI29" s="218"/>
      <c r="AJ29" s="218"/>
      <c r="AK29" s="218"/>
      <c r="AL29" s="218"/>
      <c r="AM29" s="218"/>
    </row>
    <row r="30" spans="2:47" ht="13.5" customHeight="1" thickBot="1">
      <c r="B30" s="795" t="s">
        <v>120</v>
      </c>
      <c r="C30" s="225"/>
      <c r="D30" s="796"/>
      <c r="E30" s="240" t="s">
        <v>396</v>
      </c>
      <c r="F30" s="241"/>
      <c r="G30" s="224"/>
      <c r="H30" s="797" t="s">
        <v>397</v>
      </c>
      <c r="I30" s="66"/>
      <c r="J30" s="66"/>
      <c r="K30" s="798" t="s">
        <v>398</v>
      </c>
      <c r="L30" s="66"/>
      <c r="M30" s="81"/>
      <c r="O30" s="756" t="s">
        <v>98</v>
      </c>
      <c r="P30" s="1264">
        <f>F43</f>
        <v>117.34</v>
      </c>
      <c r="Q30" s="1368">
        <f>G43</f>
        <v>88</v>
      </c>
      <c r="S30" s="705" t="s">
        <v>111</v>
      </c>
      <c r="T30" s="1244">
        <f>F51</f>
        <v>1</v>
      </c>
      <c r="U30" s="1384">
        <f>G51</f>
        <v>1</v>
      </c>
      <c r="W30" s="1247" t="s">
        <v>155</v>
      </c>
      <c r="X30" s="1244">
        <f>F34+I33+I53+L35</f>
        <v>37.630000000000003</v>
      </c>
      <c r="Y30" s="1382">
        <f>G34+J33+J53+M35</f>
        <v>33.075000000000003</v>
      </c>
      <c r="Z30" s="542"/>
      <c r="AA30" s="218"/>
      <c r="AB30" s="223"/>
      <c r="AC30" s="218"/>
      <c r="AD30" s="250"/>
      <c r="AE30" s="218"/>
      <c r="AF30" s="250"/>
      <c r="AG30" s="218"/>
      <c r="AH30" s="216"/>
      <c r="AI30" s="218"/>
      <c r="AJ30" s="218"/>
      <c r="AK30" s="218"/>
      <c r="AL30" s="218"/>
      <c r="AM30" s="218"/>
    </row>
    <row r="31" spans="2:47" ht="12.75" customHeight="1" thickBot="1">
      <c r="B31" s="100"/>
      <c r="C31" s="1744" t="s">
        <v>299</v>
      </c>
      <c r="D31" s="273"/>
      <c r="E31" s="369" t="s">
        <v>196</v>
      </c>
      <c r="F31" s="370" t="s">
        <v>197</v>
      </c>
      <c r="G31" s="371" t="s">
        <v>198</v>
      </c>
      <c r="H31" s="866" t="s">
        <v>196</v>
      </c>
      <c r="I31" s="159" t="s">
        <v>197</v>
      </c>
      <c r="J31" s="279" t="s">
        <v>198</v>
      </c>
      <c r="K31" s="799" t="s">
        <v>196</v>
      </c>
      <c r="L31" s="154" t="s">
        <v>197</v>
      </c>
      <c r="M31" s="283" t="s">
        <v>198</v>
      </c>
      <c r="O31" s="1238" t="s">
        <v>335</v>
      </c>
      <c r="P31" s="1265">
        <f>X33</f>
        <v>205.33</v>
      </c>
      <c r="Q31" s="1387">
        <f>Y33</f>
        <v>162.405</v>
      </c>
      <c r="S31" s="1241" t="s">
        <v>114</v>
      </c>
      <c r="T31" s="1239">
        <f>F37+L39+L49</f>
        <v>1.45</v>
      </c>
      <c r="U31" s="1365">
        <f>G37+M39+M49</f>
        <v>1.45</v>
      </c>
      <c r="W31" s="1247" t="s">
        <v>133</v>
      </c>
      <c r="X31" s="1244">
        <f>F33+L37</f>
        <v>16.84</v>
      </c>
      <c r="Y31" s="1360">
        <f>G33+M37</f>
        <v>13.469999999999999</v>
      </c>
      <c r="Z31" s="218"/>
      <c r="AA31" s="218"/>
      <c r="AB31" s="223"/>
      <c r="AC31" s="218"/>
      <c r="AD31" s="250"/>
      <c r="AE31" s="218"/>
      <c r="AF31" s="250"/>
      <c r="AG31" s="218"/>
      <c r="AH31" s="216"/>
      <c r="AI31" s="218"/>
      <c r="AJ31" s="218"/>
      <c r="AK31" s="218"/>
      <c r="AL31" s="218"/>
      <c r="AM31" s="218"/>
    </row>
    <row r="32" spans="2:47" ht="13.5" customHeight="1">
      <c r="B32" s="1380" t="s">
        <v>591</v>
      </c>
      <c r="C32" s="672" t="s">
        <v>396</v>
      </c>
      <c r="D32" s="206">
        <v>200</v>
      </c>
      <c r="E32" s="258" t="s">
        <v>476</v>
      </c>
      <c r="F32" s="266">
        <v>20</v>
      </c>
      <c r="G32" s="272">
        <v>20</v>
      </c>
      <c r="H32" s="801" t="s">
        <v>399</v>
      </c>
      <c r="I32" s="260">
        <v>110.4</v>
      </c>
      <c r="J32" s="275">
        <v>77.400000000000006</v>
      </c>
      <c r="K32" s="782" t="s">
        <v>400</v>
      </c>
      <c r="L32" s="260">
        <v>0.4</v>
      </c>
      <c r="M32" s="275">
        <v>0.4</v>
      </c>
      <c r="O32" s="1252" t="s">
        <v>361</v>
      </c>
      <c r="P32" s="1244">
        <f>D44</f>
        <v>100</v>
      </c>
      <c r="Q32" s="1362">
        <f>D44</f>
        <v>100</v>
      </c>
      <c r="S32" s="705" t="s">
        <v>541</v>
      </c>
      <c r="T32" s="1250">
        <f>F36+L38</f>
        <v>2.8000000000000001E-2</v>
      </c>
      <c r="U32" s="1365">
        <f>G36+M38</f>
        <v>2.8000000000000001E-2</v>
      </c>
      <c r="W32" s="1247" t="s">
        <v>330</v>
      </c>
      <c r="X32" s="1264">
        <f>I44</f>
        <v>52.6</v>
      </c>
      <c r="Y32" s="1383">
        <f>J44</f>
        <v>50</v>
      </c>
      <c r="Z32" s="595"/>
      <c r="AA32" s="1084"/>
      <c r="AB32" s="616"/>
      <c r="AC32" s="219"/>
      <c r="AD32" s="250"/>
      <c r="AE32" s="218"/>
      <c r="AF32" s="250"/>
      <c r="AG32" s="218"/>
      <c r="AH32" s="216"/>
      <c r="AI32" s="218"/>
      <c r="AJ32" s="218"/>
      <c r="AK32" s="218"/>
      <c r="AL32" s="218"/>
      <c r="AM32" s="218"/>
    </row>
    <row r="33" spans="1:57">
      <c r="B33" s="854" t="s">
        <v>44</v>
      </c>
      <c r="C33" s="553" t="s">
        <v>401</v>
      </c>
      <c r="D33" s="852">
        <v>50</v>
      </c>
      <c r="E33" s="545" t="s">
        <v>133</v>
      </c>
      <c r="F33" s="867">
        <v>10</v>
      </c>
      <c r="G33" s="868">
        <v>8</v>
      </c>
      <c r="H33" s="756" t="s">
        <v>241</v>
      </c>
      <c r="I33" s="754">
        <v>18</v>
      </c>
      <c r="J33" s="767">
        <v>16.2</v>
      </c>
      <c r="K33" s="770" t="s">
        <v>147</v>
      </c>
      <c r="L33" s="754">
        <v>13.15</v>
      </c>
      <c r="M33" s="767">
        <v>13.15</v>
      </c>
      <c r="O33" s="1243" t="s">
        <v>538</v>
      </c>
      <c r="P33" s="1253">
        <f>D37</f>
        <v>200</v>
      </c>
      <c r="Q33" s="1384">
        <f>D37</f>
        <v>200</v>
      </c>
      <c r="S33" s="1138" t="s">
        <v>186</v>
      </c>
      <c r="T33" s="1239">
        <f>I37+L50</f>
        <v>15.8</v>
      </c>
      <c r="U33" s="1386">
        <f>J37+M50</f>
        <v>15.8</v>
      </c>
      <c r="W33" s="1255" t="s">
        <v>539</v>
      </c>
      <c r="X33" s="1266">
        <f>SUM(X27:X32)</f>
        <v>205.33</v>
      </c>
      <c r="Y33" s="1267">
        <f>SUM(Y27:Y32)</f>
        <v>162.405</v>
      </c>
      <c r="Z33" s="1223">
        <f>F33+F34+F48+I33+I34+I44+I53+L34+L35+L37+L40</f>
        <v>205.33</v>
      </c>
      <c r="AA33" s="1388">
        <f>+G33+G34+J33+J34+J44+M34+M35+M37+M40+G48+J53</f>
        <v>162.405</v>
      </c>
      <c r="AB33" s="616"/>
      <c r="AC33" s="623"/>
      <c r="AD33" s="250"/>
      <c r="AE33" s="218"/>
      <c r="AF33" s="250"/>
      <c r="AG33" s="218"/>
      <c r="AH33" s="212"/>
      <c r="AI33" s="218"/>
      <c r="AJ33" s="218"/>
      <c r="AK33" s="218"/>
      <c r="AL33" s="218"/>
      <c r="AM33" s="218"/>
    </row>
    <row r="34" spans="1:57" ht="15" customHeight="1">
      <c r="B34" s="855" t="s">
        <v>402</v>
      </c>
      <c r="C34" s="553" t="s">
        <v>403</v>
      </c>
      <c r="D34" s="1000" t="s">
        <v>353</v>
      </c>
      <c r="E34" s="545" t="s">
        <v>241</v>
      </c>
      <c r="F34" s="867">
        <v>9.6</v>
      </c>
      <c r="G34" s="868">
        <v>8</v>
      </c>
      <c r="H34" s="804" t="s">
        <v>404</v>
      </c>
      <c r="I34" s="771">
        <v>1.8</v>
      </c>
      <c r="J34" s="772">
        <v>1.8</v>
      </c>
      <c r="K34" s="770" t="s">
        <v>131</v>
      </c>
      <c r="L34" s="754">
        <v>2.06</v>
      </c>
      <c r="M34" s="767">
        <v>2.06</v>
      </c>
      <c r="O34" s="920" t="s">
        <v>543</v>
      </c>
      <c r="P34" s="1264">
        <f>I49</f>
        <v>55.74</v>
      </c>
      <c r="Q34" s="1384">
        <f>J49</f>
        <v>31.25</v>
      </c>
      <c r="Y34" s="121"/>
      <c r="Z34" s="502"/>
      <c r="AA34" s="1221"/>
      <c r="AB34" s="223"/>
      <c r="AC34" s="218"/>
      <c r="AD34" s="250"/>
      <c r="AE34" s="218"/>
      <c r="AF34" s="250"/>
      <c r="AG34" s="218"/>
      <c r="AH34" s="212"/>
      <c r="AI34" s="218"/>
      <c r="AJ34" s="218"/>
      <c r="AK34" s="218"/>
      <c r="AL34" s="218"/>
      <c r="AM34" s="218"/>
    </row>
    <row r="35" spans="1:57" ht="13.5" customHeight="1">
      <c r="B35" s="856" t="s">
        <v>379</v>
      </c>
      <c r="C35" s="889" t="s">
        <v>238</v>
      </c>
      <c r="D35" s="1121" t="s">
        <v>425</v>
      </c>
      <c r="E35" s="545" t="s">
        <v>148</v>
      </c>
      <c r="F35" s="867">
        <v>4</v>
      </c>
      <c r="G35" s="868">
        <v>4</v>
      </c>
      <c r="H35" s="756" t="s">
        <v>146</v>
      </c>
      <c r="I35" s="806">
        <v>7.2</v>
      </c>
      <c r="J35" s="769">
        <v>7.2</v>
      </c>
      <c r="K35" s="770" t="s">
        <v>176</v>
      </c>
      <c r="L35" s="808">
        <v>1.03</v>
      </c>
      <c r="M35" s="809">
        <v>0.875</v>
      </c>
      <c r="O35" s="1243" t="s">
        <v>544</v>
      </c>
      <c r="P35" s="1264">
        <f>I32</f>
        <v>110.4</v>
      </c>
      <c r="Q35" s="1240">
        <f>J32</f>
        <v>77.400000000000006</v>
      </c>
      <c r="W35" s="1268" t="s">
        <v>545</v>
      </c>
      <c r="X35" s="1269" t="s">
        <v>546</v>
      </c>
      <c r="Y35" s="1270" t="s">
        <v>547</v>
      </c>
      <c r="Z35" s="502"/>
      <c r="AA35" s="1221"/>
      <c r="AB35" s="616"/>
      <c r="AC35" s="218"/>
      <c r="AD35" s="212"/>
      <c r="AE35" s="218"/>
      <c r="AF35" s="250"/>
      <c r="AG35" s="218"/>
      <c r="AH35" s="212"/>
      <c r="AI35" s="218"/>
      <c r="AJ35" s="218"/>
      <c r="AK35" s="218"/>
      <c r="AL35" s="218"/>
      <c r="AM35" s="218"/>
    </row>
    <row r="36" spans="1:57">
      <c r="B36" s="857"/>
      <c r="C36" s="1445" t="s">
        <v>380</v>
      </c>
      <c r="D36" s="1122"/>
      <c r="E36" s="554" t="s">
        <v>151</v>
      </c>
      <c r="F36" s="696">
        <v>8.0000000000000002E-3</v>
      </c>
      <c r="G36" s="699">
        <v>8.0000000000000002E-3</v>
      </c>
      <c r="H36" s="756" t="s">
        <v>169</v>
      </c>
      <c r="I36" s="811" t="s">
        <v>595</v>
      </c>
      <c r="J36" s="767">
        <v>3.6</v>
      </c>
      <c r="K36" s="770" t="s">
        <v>134</v>
      </c>
      <c r="L36" s="754">
        <v>1.6</v>
      </c>
      <c r="M36" s="755">
        <v>1.6</v>
      </c>
      <c r="O36" s="1243" t="s">
        <v>122</v>
      </c>
      <c r="P36" s="1264">
        <f>F45+I35+I51</f>
        <v>29.2</v>
      </c>
      <c r="Q36" s="1385">
        <f>G45+J35+J51</f>
        <v>28.2</v>
      </c>
      <c r="W36" s="1037" t="s">
        <v>548</v>
      </c>
      <c r="X36" s="1272">
        <f>Y36/1000/0.04</f>
        <v>0.09</v>
      </c>
      <c r="Y36" s="1273">
        <f>J36</f>
        <v>3.6</v>
      </c>
      <c r="Z36" s="502"/>
      <c r="AA36" s="1221"/>
      <c r="AB36" s="616"/>
      <c r="AC36" s="219"/>
      <c r="AD36" s="250"/>
      <c r="AE36" s="218"/>
      <c r="AF36" s="250"/>
      <c r="AG36" s="218"/>
      <c r="AH36" s="212"/>
      <c r="AI36" s="218"/>
      <c r="AJ36" s="218"/>
      <c r="AK36" s="218"/>
      <c r="AL36" s="218"/>
      <c r="AM36" s="218"/>
    </row>
    <row r="37" spans="1:57">
      <c r="B37" s="858" t="s">
        <v>25</v>
      </c>
      <c r="C37" s="1745" t="s">
        <v>294</v>
      </c>
      <c r="D37" s="999">
        <v>200</v>
      </c>
      <c r="E37" s="554" t="s">
        <v>150</v>
      </c>
      <c r="F37" s="869">
        <v>0.7</v>
      </c>
      <c r="G37" s="870">
        <v>0.7</v>
      </c>
      <c r="H37" s="756" t="s">
        <v>186</v>
      </c>
      <c r="I37" s="815">
        <v>10.8</v>
      </c>
      <c r="J37" s="932">
        <v>10.8</v>
      </c>
      <c r="K37" s="770" t="s">
        <v>133</v>
      </c>
      <c r="L37" s="754">
        <v>6.84</v>
      </c>
      <c r="M37" s="755">
        <v>5.47</v>
      </c>
      <c r="O37" s="105"/>
      <c r="W37" s="1037" t="s">
        <v>549</v>
      </c>
      <c r="X37" s="1272">
        <f>Y37/1000/0.04</f>
        <v>7.4999999999999997E-2</v>
      </c>
      <c r="Y37" s="1273">
        <f>J52</f>
        <v>3</v>
      </c>
      <c r="Z37" s="502"/>
      <c r="AA37" s="1221"/>
      <c r="AB37" s="616"/>
      <c r="AC37" s="617"/>
      <c r="AD37" s="250"/>
      <c r="AE37" s="218"/>
      <c r="AF37" s="250"/>
      <c r="AG37" s="218"/>
      <c r="AH37" s="212"/>
      <c r="AI37" s="218"/>
      <c r="AJ37" s="218"/>
      <c r="AK37" s="218"/>
    </row>
    <row r="38" spans="1:57" ht="15.75" thickBot="1">
      <c r="B38" s="859" t="s">
        <v>26</v>
      </c>
      <c r="C38" s="553" t="s">
        <v>27</v>
      </c>
      <c r="D38" s="1000">
        <v>40</v>
      </c>
      <c r="E38" s="761" t="s">
        <v>147</v>
      </c>
      <c r="F38" s="871">
        <v>200</v>
      </c>
      <c r="G38" s="872">
        <v>200</v>
      </c>
      <c r="H38" s="756" t="s">
        <v>158</v>
      </c>
      <c r="I38" s="754">
        <v>5.45</v>
      </c>
      <c r="J38" s="767">
        <v>5.45</v>
      </c>
      <c r="K38" s="770" t="s">
        <v>151</v>
      </c>
      <c r="L38" s="816">
        <v>0.02</v>
      </c>
      <c r="M38" s="817">
        <v>0.02</v>
      </c>
      <c r="O38" s="95"/>
      <c r="P38" s="44"/>
      <c r="Q38" s="44"/>
      <c r="R38" s="44"/>
      <c r="S38" s="44"/>
      <c r="T38" s="44"/>
      <c r="U38" s="44"/>
      <c r="V38" s="44"/>
      <c r="W38" s="1274" t="s">
        <v>550</v>
      </c>
      <c r="X38" s="1275">
        <f>SUM(X36:X37)</f>
        <v>0.16499999999999998</v>
      </c>
      <c r="Y38" s="1276">
        <f>SUM(Y36:Y37)</f>
        <v>6.6</v>
      </c>
      <c r="Z38" s="502"/>
      <c r="AA38" s="1221"/>
      <c r="AB38" s="616"/>
      <c r="AC38" s="218"/>
      <c r="AD38" s="609"/>
      <c r="AE38" s="218"/>
      <c r="AF38" s="250"/>
      <c r="AG38" s="218"/>
      <c r="AH38" s="212"/>
      <c r="AI38" s="218"/>
      <c r="AJ38" s="218"/>
      <c r="AK38" s="218"/>
    </row>
    <row r="39" spans="1:57" ht="15.75" thickBot="1">
      <c r="B39" s="859" t="s">
        <v>26</v>
      </c>
      <c r="C39" s="553" t="s">
        <v>32</v>
      </c>
      <c r="D39" s="1000">
        <v>30</v>
      </c>
      <c r="E39" s="1119"/>
      <c r="F39" s="1120"/>
      <c r="G39" s="838"/>
      <c r="H39" s="846"/>
      <c r="I39" s="806"/>
      <c r="J39" s="973"/>
      <c r="K39" s="770" t="s">
        <v>114</v>
      </c>
      <c r="L39" s="821">
        <v>0.05</v>
      </c>
      <c r="M39" s="773">
        <v>0.05</v>
      </c>
      <c r="Z39" s="502"/>
      <c r="AA39" s="1221"/>
      <c r="AB39" s="616"/>
      <c r="AC39" s="218"/>
      <c r="AD39" s="250"/>
      <c r="AE39" s="218"/>
      <c r="AF39" s="250"/>
      <c r="AG39" s="218"/>
      <c r="AH39" s="212"/>
      <c r="AI39" s="218"/>
      <c r="AJ39" s="218"/>
      <c r="AK39" s="218"/>
      <c r="AL39" s="218"/>
      <c r="AM39" s="218"/>
      <c r="AN39" s="218"/>
    </row>
    <row r="40" spans="1:57" ht="15.75" thickBot="1">
      <c r="B40" s="1379"/>
      <c r="C40" s="1744" t="s">
        <v>300</v>
      </c>
      <c r="D40" s="1111"/>
      <c r="E40" s="704"/>
      <c r="F40" s="693"/>
      <c r="G40" s="574"/>
      <c r="H40" s="543"/>
      <c r="I40" s="544"/>
      <c r="J40" s="411"/>
      <c r="K40" s="989" t="s">
        <v>406</v>
      </c>
      <c r="L40" s="818">
        <v>2</v>
      </c>
      <c r="M40" s="819">
        <v>2</v>
      </c>
      <c r="Z40" s="502"/>
      <c r="AA40" s="1221"/>
      <c r="AB40" s="616"/>
      <c r="AC40" s="212"/>
      <c r="AD40" s="606"/>
      <c r="AE40" s="218"/>
      <c r="AF40" s="250"/>
      <c r="AG40" s="218"/>
      <c r="AH40" s="212"/>
      <c r="AI40" s="218"/>
      <c r="AJ40" s="250"/>
      <c r="AK40" s="230"/>
      <c r="AL40" s="218"/>
      <c r="AM40" s="218"/>
      <c r="AN40" s="218"/>
      <c r="AQ40" s="11"/>
      <c r="AR40" s="11"/>
      <c r="AS40" s="11"/>
      <c r="AT40" s="11"/>
      <c r="AU40" s="11"/>
    </row>
    <row r="41" spans="1:57" ht="15.75" thickBot="1">
      <c r="B41" s="1377" t="s">
        <v>303</v>
      </c>
      <c r="C41" s="1746" t="s">
        <v>317</v>
      </c>
      <c r="D41" s="199">
        <v>80</v>
      </c>
      <c r="E41" s="845" t="s">
        <v>405</v>
      </c>
      <c r="F41" s="66"/>
      <c r="G41" s="66"/>
      <c r="H41" s="95"/>
      <c r="I41" s="44"/>
      <c r="J41" s="124"/>
      <c r="K41" s="544"/>
      <c r="L41" s="544"/>
      <c r="M41" s="411"/>
      <c r="Z41" s="1223"/>
      <c r="AA41" s="1221"/>
      <c r="AB41" s="616"/>
      <c r="AC41" s="620"/>
      <c r="AD41" s="1389"/>
      <c r="AE41" s="218"/>
      <c r="AF41" s="250"/>
      <c r="AG41" s="218"/>
      <c r="AH41" s="254"/>
      <c r="AI41" s="218"/>
      <c r="AJ41" s="250"/>
      <c r="AK41" s="230"/>
      <c r="AL41" s="218"/>
      <c r="AM41" s="218"/>
      <c r="AN41" s="218"/>
      <c r="AQ41" s="11"/>
      <c r="AR41" s="11"/>
      <c r="AS41" s="11"/>
      <c r="AT41" s="11"/>
      <c r="AU41" s="11"/>
    </row>
    <row r="42" spans="1:57" ht="16.5" thickBot="1">
      <c r="B42" s="860"/>
      <c r="C42" s="1747" t="s">
        <v>235</v>
      </c>
      <c r="D42" s="850"/>
      <c r="E42" s="799" t="s">
        <v>196</v>
      </c>
      <c r="F42" s="154" t="s">
        <v>197</v>
      </c>
      <c r="G42" s="283" t="s">
        <v>198</v>
      </c>
      <c r="H42" s="844" t="s">
        <v>407</v>
      </c>
      <c r="I42" s="824"/>
      <c r="J42" s="81"/>
      <c r="K42" s="138"/>
      <c r="L42" s="117"/>
      <c r="M42" s="88"/>
      <c r="O42" s="1232" t="s">
        <v>283</v>
      </c>
      <c r="P42" s="1233"/>
      <c r="Q42" s="1233"/>
      <c r="R42" s="798"/>
      <c r="S42" s="66"/>
      <c r="T42" s="66"/>
      <c r="U42" s="66"/>
      <c r="V42" s="66"/>
      <c r="W42" s="66"/>
      <c r="X42" s="66"/>
      <c r="Y42" s="81"/>
      <c r="Z42" s="502"/>
      <c r="AA42" s="1221"/>
      <c r="AB42" s="616"/>
      <c r="AC42" s="218"/>
      <c r="AD42" s="250"/>
      <c r="AE42" s="218"/>
      <c r="AF42" s="250"/>
      <c r="AG42" s="218"/>
      <c r="AH42" s="218"/>
      <c r="AI42" s="218"/>
      <c r="AJ42" s="250"/>
      <c r="AK42" s="230"/>
      <c r="AL42" s="218"/>
      <c r="AM42" s="218"/>
      <c r="AN42" s="218"/>
      <c r="AQ42" s="11"/>
      <c r="AR42" s="11"/>
      <c r="AS42" s="11"/>
      <c r="AT42" s="11"/>
      <c r="AU42" s="11"/>
    </row>
    <row r="43" spans="1:57" ht="15.75" thickBot="1">
      <c r="B43" s="857" t="s">
        <v>39</v>
      </c>
      <c r="C43" s="1445" t="s">
        <v>162</v>
      </c>
      <c r="D43" s="851">
        <v>200</v>
      </c>
      <c r="E43" s="158" t="s">
        <v>98</v>
      </c>
      <c r="F43" s="825">
        <v>117.34</v>
      </c>
      <c r="G43" s="826">
        <v>88</v>
      </c>
      <c r="H43" s="799" t="s">
        <v>196</v>
      </c>
      <c r="I43" s="154" t="s">
        <v>197</v>
      </c>
      <c r="J43" s="283" t="s">
        <v>198</v>
      </c>
      <c r="K43" s="105"/>
      <c r="L43" s="11"/>
      <c r="M43" s="121"/>
      <c r="O43" s="1234" t="s">
        <v>196</v>
      </c>
      <c r="P43" s="1235" t="s">
        <v>197</v>
      </c>
      <c r="Q43" s="1259" t="s">
        <v>198</v>
      </c>
      <c r="R43" s="117"/>
      <c r="S43" s="1236" t="s">
        <v>196</v>
      </c>
      <c r="T43" s="1236" t="s">
        <v>197</v>
      </c>
      <c r="U43" s="1237" t="s">
        <v>198</v>
      </c>
      <c r="V43" s="117"/>
      <c r="W43" s="1236" t="s">
        <v>196</v>
      </c>
      <c r="X43" s="1236" t="s">
        <v>197</v>
      </c>
      <c r="Y43" s="1237" t="s">
        <v>198</v>
      </c>
      <c r="Z43" s="502"/>
      <c r="AA43" s="1221"/>
      <c r="AB43" s="616"/>
      <c r="AC43" s="212"/>
      <c r="AD43" s="250"/>
      <c r="AE43" s="218"/>
      <c r="AF43" s="250"/>
      <c r="AG43" s="218"/>
      <c r="AH43" s="218"/>
      <c r="AI43" s="218"/>
      <c r="AJ43" s="250"/>
      <c r="AK43" s="232"/>
      <c r="AL43" s="218"/>
      <c r="AM43" s="218"/>
      <c r="AN43" s="218"/>
      <c r="AQ43" s="11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5.75">
      <c r="A44" s="193"/>
      <c r="B44" s="854" t="s">
        <v>29</v>
      </c>
      <c r="C44" s="553" t="s">
        <v>267</v>
      </c>
      <c r="D44" s="852">
        <v>100</v>
      </c>
      <c r="E44" s="549" t="s">
        <v>232</v>
      </c>
      <c r="F44" s="754">
        <v>3</v>
      </c>
      <c r="G44" s="578">
        <v>3</v>
      </c>
      <c r="H44" s="842" t="s">
        <v>119</v>
      </c>
      <c r="I44" s="825">
        <v>52.6</v>
      </c>
      <c r="J44" s="826">
        <v>50</v>
      </c>
      <c r="K44" s="105"/>
      <c r="L44" s="11"/>
      <c r="M44" s="121"/>
      <c r="O44" s="1238" t="s">
        <v>334</v>
      </c>
      <c r="P44" s="1239">
        <f>D68</f>
        <v>30</v>
      </c>
      <c r="Q44" s="1240">
        <f>D68</f>
        <v>30</v>
      </c>
      <c r="R44" s="11"/>
      <c r="S44" s="1241" t="s">
        <v>109</v>
      </c>
      <c r="T44" s="1278">
        <f>I65+L64</f>
        <v>16</v>
      </c>
      <c r="U44" s="1251">
        <f>J65+M64</f>
        <v>16</v>
      </c>
      <c r="V44" s="11"/>
      <c r="W44" s="1279" t="s">
        <v>534</v>
      </c>
      <c r="X44" s="207"/>
      <c r="Y44" s="210"/>
      <c r="Z44" s="502"/>
      <c r="AA44" s="1221"/>
      <c r="AB44" s="620"/>
      <c r="AC44" s="216"/>
      <c r="AD44" s="250"/>
      <c r="AE44" s="218"/>
      <c r="AF44" s="250"/>
      <c r="AG44" s="218"/>
      <c r="AH44" s="218"/>
      <c r="AI44" s="218"/>
      <c r="AJ44" s="250"/>
      <c r="AK44" s="238"/>
      <c r="AL44" s="218"/>
      <c r="AM44" s="218"/>
      <c r="AN44" s="218"/>
      <c r="AQ44" s="11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>
      <c r="B45" s="105"/>
      <c r="C45" s="1458"/>
      <c r="E45" s="758" t="s">
        <v>146</v>
      </c>
      <c r="F45" s="806">
        <v>16</v>
      </c>
      <c r="G45" s="807">
        <v>15</v>
      </c>
      <c r="H45" s="105"/>
      <c r="I45" s="11"/>
      <c r="J45" s="121"/>
      <c r="K45" s="105"/>
      <c r="L45" s="11"/>
      <c r="M45" s="121"/>
      <c r="O45" s="1243" t="s">
        <v>333</v>
      </c>
      <c r="P45" s="1244">
        <f>D67</f>
        <v>30</v>
      </c>
      <c r="Q45" s="1245">
        <f>D67</f>
        <v>30</v>
      </c>
      <c r="R45" s="11"/>
      <c r="S45" s="709" t="s">
        <v>551</v>
      </c>
      <c r="T45" s="1244">
        <f>D71</f>
        <v>20</v>
      </c>
      <c r="U45" s="1240">
        <f>D71</f>
        <v>20</v>
      </c>
      <c r="V45" s="11"/>
      <c r="W45" s="1037" t="s">
        <v>181</v>
      </c>
      <c r="X45" s="1244">
        <f>F67</f>
        <v>1.2</v>
      </c>
      <c r="Y45" s="1372">
        <f>G67</f>
        <v>1.2</v>
      </c>
      <c r="Z45" s="502"/>
      <c r="AA45" s="1221"/>
      <c r="AB45" s="250"/>
      <c r="AC45" s="212"/>
      <c r="AD45" s="218"/>
      <c r="AE45" s="218"/>
      <c r="AF45" s="250"/>
      <c r="AG45" s="218"/>
      <c r="AH45" s="218"/>
      <c r="AI45" s="218"/>
      <c r="AJ45" s="250"/>
      <c r="AK45" s="234"/>
      <c r="AL45" s="218"/>
      <c r="AM45" s="218"/>
      <c r="AN45" s="218"/>
      <c r="AO45" s="11"/>
      <c r="AP45" s="11"/>
      <c r="AQ45" s="11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 ht="15.75" thickBot="1">
      <c r="B46" s="105"/>
      <c r="C46" s="1458"/>
      <c r="D46" s="121"/>
      <c r="E46" s="549"/>
      <c r="F46" s="821"/>
      <c r="G46" s="820"/>
      <c r="H46" s="95"/>
      <c r="I46" s="44"/>
      <c r="J46" s="124"/>
      <c r="K46" s="95"/>
      <c r="L46" s="44"/>
      <c r="M46" s="124"/>
      <c r="O46" s="1243" t="s">
        <v>167</v>
      </c>
      <c r="P46" s="1244">
        <f>I64</f>
        <v>10.5</v>
      </c>
      <c r="Q46" s="1373">
        <f>J64</f>
        <v>10.5</v>
      </c>
      <c r="R46" s="11"/>
      <c r="S46" s="705" t="s">
        <v>275</v>
      </c>
      <c r="T46" s="1244">
        <f>L63</f>
        <v>4</v>
      </c>
      <c r="U46" s="1240">
        <f>M63</f>
        <v>4</v>
      </c>
      <c r="V46" s="11"/>
      <c r="W46" s="1247" t="s">
        <v>155</v>
      </c>
      <c r="X46" s="1244">
        <f>F65</f>
        <v>9.6</v>
      </c>
      <c r="Y46" s="1390">
        <f>G65</f>
        <v>8</v>
      </c>
      <c r="Z46" s="502"/>
      <c r="AA46" s="1221"/>
      <c r="AB46" s="250"/>
      <c r="AC46" s="218"/>
      <c r="AD46" s="218"/>
      <c r="AE46" s="218"/>
      <c r="AF46" s="212"/>
      <c r="AG46" s="218"/>
      <c r="AH46" s="218"/>
      <c r="AI46" s="218"/>
      <c r="AJ46" s="250"/>
      <c r="AK46" s="230"/>
      <c r="AL46" s="218"/>
      <c r="AM46" s="218"/>
      <c r="AN46" s="218"/>
      <c r="AO46" s="11"/>
      <c r="AP46" s="11"/>
      <c r="AQ46" s="11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 ht="15.75" thickBot="1">
      <c r="B47" s="105"/>
      <c r="C47" s="1458"/>
      <c r="D47" s="121"/>
      <c r="E47" s="832" t="s">
        <v>408</v>
      </c>
      <c r="F47" s="5"/>
      <c r="G47" s="843"/>
      <c r="H47" s="829" t="s">
        <v>409</v>
      </c>
      <c r="I47" s="66"/>
      <c r="J47" s="830"/>
      <c r="K47" s="66"/>
      <c r="L47" s="66"/>
      <c r="M47" s="81"/>
      <c r="O47" s="1243" t="s">
        <v>220</v>
      </c>
      <c r="P47" s="1244">
        <f>F63</f>
        <v>16</v>
      </c>
      <c r="Q47" s="1240">
        <f>G63</f>
        <v>16</v>
      </c>
      <c r="R47" s="11"/>
      <c r="S47" s="705" t="s">
        <v>114</v>
      </c>
      <c r="T47" s="1244">
        <f>F68</f>
        <v>0.8</v>
      </c>
      <c r="U47" s="1240">
        <f>G68</f>
        <v>0.8</v>
      </c>
      <c r="V47" s="11"/>
      <c r="W47" s="1247" t="s">
        <v>133</v>
      </c>
      <c r="X47" s="1244">
        <f>F64</f>
        <v>10</v>
      </c>
      <c r="Y47" s="1372">
        <f>G64</f>
        <v>8</v>
      </c>
      <c r="Z47" s="502"/>
      <c r="AA47" s="1221"/>
      <c r="AB47" s="218"/>
      <c r="AC47" s="218"/>
      <c r="AD47" s="218"/>
      <c r="AE47" s="218"/>
      <c r="AF47" s="212"/>
      <c r="AG47" s="218"/>
      <c r="AH47" s="212"/>
      <c r="AI47" s="212"/>
      <c r="AJ47" s="250"/>
      <c r="AK47" s="212"/>
      <c r="AL47" s="218"/>
      <c r="AM47" s="218"/>
      <c r="AN47" s="218"/>
      <c r="AO47" s="11"/>
      <c r="AP47" s="11"/>
      <c r="AQ47" s="11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 ht="15.75" thickBot="1">
      <c r="B48" s="105"/>
      <c r="C48" s="1458"/>
      <c r="D48" s="121"/>
      <c r="E48" s="756" t="s">
        <v>145</v>
      </c>
      <c r="F48" s="821">
        <v>92.4</v>
      </c>
      <c r="G48" s="773">
        <v>60</v>
      </c>
      <c r="H48" s="831" t="s">
        <v>196</v>
      </c>
      <c r="I48" s="765" t="s">
        <v>197</v>
      </c>
      <c r="J48" s="766" t="s">
        <v>198</v>
      </c>
      <c r="K48" s="831" t="s">
        <v>196</v>
      </c>
      <c r="L48" s="765" t="s">
        <v>197</v>
      </c>
      <c r="M48" s="766" t="s">
        <v>198</v>
      </c>
      <c r="O48" s="1238" t="s">
        <v>335</v>
      </c>
      <c r="P48" s="1265">
        <f>X48</f>
        <v>20.799999999999997</v>
      </c>
      <c r="Q48" s="1371">
        <f>Y48</f>
        <v>17.2</v>
      </c>
      <c r="R48" s="11"/>
      <c r="S48" s="705" t="s">
        <v>541</v>
      </c>
      <c r="T48" s="1244">
        <f>F69</f>
        <v>8.0000000000000002E-3</v>
      </c>
      <c r="U48" s="1240">
        <f>G69</f>
        <v>8.0000000000000002E-3</v>
      </c>
      <c r="V48" s="11"/>
      <c r="W48" s="1280" t="s">
        <v>539</v>
      </c>
      <c r="X48" s="1281">
        <f>SUM(X45:X47)</f>
        <v>20.799999999999997</v>
      </c>
      <c r="Y48" s="1282">
        <f>SUM(Y45:Y47)</f>
        <v>17.2</v>
      </c>
      <c r="Z48" s="502">
        <f>F64+F65+F67</f>
        <v>20.8</v>
      </c>
      <c r="AA48" s="1221">
        <f>G64+G65+G67</f>
        <v>17.2</v>
      </c>
      <c r="AB48" s="625"/>
      <c r="AC48" s="261"/>
      <c r="AJ48" s="250"/>
      <c r="AK48" s="212"/>
      <c r="AL48" s="218"/>
      <c r="AM48" s="218"/>
      <c r="AN48" s="218"/>
      <c r="AO48" s="11"/>
      <c r="AP48" s="11"/>
      <c r="AQ48" s="11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5.75" thickBot="1">
      <c r="B49" s="105"/>
      <c r="C49" s="1458"/>
      <c r="D49" s="121"/>
      <c r="E49" s="240" t="s">
        <v>286</v>
      </c>
      <c r="F49" s="241"/>
      <c r="G49" s="224"/>
      <c r="H49" s="801" t="s">
        <v>543</v>
      </c>
      <c r="I49" s="667">
        <v>55.74</v>
      </c>
      <c r="J49" s="528">
        <v>31.25</v>
      </c>
      <c r="K49" s="835" t="s">
        <v>150</v>
      </c>
      <c r="L49" s="677">
        <v>0.7</v>
      </c>
      <c r="M49" s="278">
        <v>0.7</v>
      </c>
      <c r="O49" s="1243" t="s">
        <v>122</v>
      </c>
      <c r="P49" s="1253">
        <f>L65</f>
        <v>190</v>
      </c>
      <c r="Q49" s="1251">
        <f>M65</f>
        <v>190</v>
      </c>
      <c r="R49" s="11"/>
      <c r="S49" s="709" t="s">
        <v>186</v>
      </c>
      <c r="T49" s="1263">
        <f>I68</f>
        <v>7</v>
      </c>
      <c r="U49" s="1240">
        <f>J68</f>
        <v>7</v>
      </c>
      <c r="V49" s="11"/>
      <c r="W49" s="11"/>
      <c r="X49" s="11"/>
      <c r="Y49" s="121"/>
      <c r="Z49" s="502"/>
      <c r="AA49" s="1221"/>
      <c r="AJ49" s="250"/>
      <c r="AK49" s="218"/>
      <c r="AL49" s="218"/>
      <c r="AM49" s="218"/>
      <c r="AN49" s="218"/>
      <c r="AO49" s="11"/>
      <c r="AP49" s="11"/>
      <c r="AQ49" s="11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 ht="15.75" thickBot="1">
      <c r="B50" s="105"/>
      <c r="C50" s="1458"/>
      <c r="D50" s="121"/>
      <c r="E50" s="799" t="s">
        <v>196</v>
      </c>
      <c r="F50" s="154" t="s">
        <v>197</v>
      </c>
      <c r="G50" s="283" t="s">
        <v>198</v>
      </c>
      <c r="H50" s="545" t="s">
        <v>297</v>
      </c>
      <c r="I50" s="695">
        <v>11.7</v>
      </c>
      <c r="J50" s="576">
        <v>11.7</v>
      </c>
      <c r="K50" s="836" t="s">
        <v>257</v>
      </c>
      <c r="L50" s="697">
        <v>5</v>
      </c>
      <c r="M50" s="699">
        <v>5</v>
      </c>
      <c r="O50" s="1243" t="s">
        <v>359</v>
      </c>
      <c r="P50" s="1253">
        <f>L71</f>
        <v>207</v>
      </c>
      <c r="Q50" s="1240">
        <f>M71</f>
        <v>200</v>
      </c>
      <c r="R50" s="11"/>
      <c r="S50" s="11"/>
      <c r="T50" s="11"/>
      <c r="U50" s="11"/>
      <c r="V50" s="11"/>
      <c r="W50" s="1391"/>
      <c r="X50" s="438"/>
      <c r="Y50" s="1283"/>
      <c r="Z50" s="502"/>
      <c r="AA50" s="1221"/>
      <c r="AJ50" s="250"/>
      <c r="AK50" s="218"/>
      <c r="AL50" s="218"/>
      <c r="AM50" s="218"/>
      <c r="AN50" s="218"/>
      <c r="AO50" s="11"/>
      <c r="AP50" s="11"/>
      <c r="AQ50" s="11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>
      <c r="B51" s="105"/>
      <c r="C51" s="1458"/>
      <c r="D51" s="121"/>
      <c r="E51" s="258" t="s">
        <v>166</v>
      </c>
      <c r="F51" s="257">
        <v>1</v>
      </c>
      <c r="G51" s="268">
        <v>1</v>
      </c>
      <c r="H51" s="550" t="s">
        <v>146</v>
      </c>
      <c r="I51" s="697">
        <v>6</v>
      </c>
      <c r="J51" s="579">
        <v>6</v>
      </c>
      <c r="K51" s="775" t="s">
        <v>158</v>
      </c>
      <c r="L51" s="695">
        <v>3</v>
      </c>
      <c r="M51" s="698">
        <v>3</v>
      </c>
      <c r="O51" s="1243" t="s">
        <v>125</v>
      </c>
      <c r="P51" s="1244">
        <f>I63</f>
        <v>167.56</v>
      </c>
      <c r="Q51" s="1240">
        <f>J63</f>
        <v>164</v>
      </c>
      <c r="R51" s="11"/>
      <c r="S51" s="11"/>
      <c r="T51" s="11"/>
      <c r="U51" s="11"/>
      <c r="V51" s="11"/>
      <c r="W51" s="11"/>
      <c r="X51" s="11"/>
      <c r="Y51" s="121"/>
      <c r="Z51" s="502"/>
      <c r="AA51" s="1221"/>
      <c r="AJ51" s="250"/>
      <c r="AK51" s="218"/>
      <c r="AL51" s="218"/>
      <c r="AM51" s="218"/>
      <c r="AN51" s="218"/>
      <c r="AO51" s="11"/>
      <c r="AP51" s="11"/>
      <c r="AQ51" s="11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>
      <c r="B52" s="105"/>
      <c r="C52" s="1458"/>
      <c r="D52" s="121"/>
      <c r="E52" s="761" t="s">
        <v>147</v>
      </c>
      <c r="F52" s="762">
        <v>66</v>
      </c>
      <c r="G52" s="841">
        <v>66</v>
      </c>
      <c r="H52" s="550" t="s">
        <v>169</v>
      </c>
      <c r="I52" s="697" t="s">
        <v>339</v>
      </c>
      <c r="J52" s="576">
        <v>3</v>
      </c>
      <c r="K52" s="837" t="s">
        <v>302</v>
      </c>
      <c r="L52" s="702">
        <v>50</v>
      </c>
      <c r="M52" s="668"/>
      <c r="O52" s="1243" t="s">
        <v>132</v>
      </c>
      <c r="P52" s="1263">
        <f>I69+I70</f>
        <v>17</v>
      </c>
      <c r="Q52" s="1240">
        <f>J69+J70</f>
        <v>17</v>
      </c>
      <c r="R52" s="11"/>
      <c r="S52" s="11"/>
      <c r="T52" s="11"/>
      <c r="U52" s="11"/>
      <c r="V52" s="11"/>
      <c r="W52" s="11"/>
      <c r="X52" s="11"/>
      <c r="Y52" s="121"/>
      <c r="Z52" s="218"/>
      <c r="AA52" s="218"/>
      <c r="AB52" s="1228"/>
      <c r="AC52" s="218"/>
      <c r="AD52" s="218"/>
      <c r="AE52" s="218"/>
      <c r="AF52" s="218"/>
      <c r="AG52" s="218"/>
      <c r="AH52" s="218"/>
      <c r="AI52" s="218"/>
      <c r="AJ52" s="250"/>
      <c r="AK52" s="212"/>
      <c r="AL52" s="218"/>
      <c r="AM52" s="218"/>
      <c r="AN52" s="218"/>
      <c r="AO52" s="11"/>
      <c r="AP52" s="11"/>
      <c r="AQ52" s="11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>
      <c r="B53" s="105"/>
      <c r="C53" s="1458"/>
      <c r="D53" s="121"/>
      <c r="E53" s="545" t="s">
        <v>109</v>
      </c>
      <c r="F53" s="695">
        <v>10</v>
      </c>
      <c r="G53" s="698">
        <v>10</v>
      </c>
      <c r="H53" s="701" t="s">
        <v>135</v>
      </c>
      <c r="I53" s="702">
        <v>9</v>
      </c>
      <c r="J53" s="834">
        <v>8</v>
      </c>
      <c r="K53" s="431" t="s">
        <v>297</v>
      </c>
      <c r="L53" s="702">
        <v>30</v>
      </c>
      <c r="M53" s="838">
        <v>30</v>
      </c>
      <c r="O53" s="1243" t="s">
        <v>148</v>
      </c>
      <c r="P53" s="1263">
        <f>F66+I67</f>
        <v>11</v>
      </c>
      <c r="Q53" s="1240">
        <f>G66+J67</f>
        <v>11</v>
      </c>
      <c r="R53" s="11"/>
      <c r="S53" s="11"/>
      <c r="T53" s="11"/>
      <c r="U53" s="11"/>
      <c r="V53" s="11"/>
      <c r="W53" s="11"/>
      <c r="X53" s="11"/>
      <c r="Y53" s="121"/>
      <c r="Z53" s="218"/>
      <c r="AA53" s="218"/>
      <c r="AB53" s="598"/>
      <c r="AC53" s="598"/>
      <c r="AD53" s="218"/>
      <c r="AE53" s="614"/>
      <c r="AF53" s="615"/>
      <c r="AG53" s="218"/>
      <c r="AH53" s="203"/>
      <c r="AI53" s="218"/>
      <c r="AJ53" s="250"/>
      <c r="AK53" s="212"/>
      <c r="AL53" s="218"/>
      <c r="AM53" s="218"/>
      <c r="AN53" s="218"/>
      <c r="AO53" s="11"/>
      <c r="AP53" s="11"/>
      <c r="AQ53" s="11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 ht="15.75" thickBot="1">
      <c r="B54" s="95"/>
      <c r="C54" s="1447"/>
      <c r="D54" s="44"/>
      <c r="E54" s="585" t="s">
        <v>147</v>
      </c>
      <c r="F54" s="600">
        <v>150</v>
      </c>
      <c r="G54" s="552">
        <v>150</v>
      </c>
      <c r="H54" s="557" t="s">
        <v>148</v>
      </c>
      <c r="I54" s="558">
        <v>2</v>
      </c>
      <c r="J54" s="839">
        <v>2</v>
      </c>
      <c r="K54" s="763"/>
      <c r="L54" s="693"/>
      <c r="M54" s="574"/>
      <c r="O54" s="1284" t="s">
        <v>536</v>
      </c>
      <c r="P54" s="1285">
        <f>Q54/1000/0.04</f>
        <v>0.17499999999999999</v>
      </c>
      <c r="Q54" s="1392">
        <f>J66</f>
        <v>7</v>
      </c>
      <c r="R54" s="44"/>
      <c r="S54" s="44"/>
      <c r="T54" s="44"/>
      <c r="U54" s="44"/>
      <c r="V54" s="44"/>
      <c r="W54" s="44"/>
      <c r="X54" s="44"/>
      <c r="Y54" s="124"/>
      <c r="Z54" s="218"/>
      <c r="AA54" s="218"/>
      <c r="AB54" s="216"/>
      <c r="AC54" s="218"/>
      <c r="AD54" s="250"/>
      <c r="AE54" s="218"/>
      <c r="AF54" s="250"/>
      <c r="AG54" s="218"/>
      <c r="AH54" s="216"/>
      <c r="AI54" s="218"/>
      <c r="AJ54" s="250"/>
      <c r="AK54" s="212"/>
      <c r="AL54" s="218"/>
      <c r="AM54" s="218"/>
      <c r="AN54" s="218"/>
      <c r="AO54" s="11"/>
      <c r="AP54" s="11"/>
      <c r="AQ54" s="11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>
      <c r="C55" s="249"/>
      <c r="Z55" s="218"/>
      <c r="AA55" s="218"/>
      <c r="AB55" s="216"/>
      <c r="AC55" s="218"/>
      <c r="AD55" s="250"/>
      <c r="AE55" s="218"/>
      <c r="AF55" s="250"/>
      <c r="AG55" s="218"/>
      <c r="AH55" s="216"/>
      <c r="AI55" s="218"/>
      <c r="AJ55" s="212"/>
      <c r="AK55" s="212"/>
      <c r="AL55" s="218"/>
      <c r="AM55" s="218"/>
      <c r="AN55" s="218"/>
      <c r="AO55" s="11"/>
      <c r="AP55" s="11"/>
      <c r="AQ55" s="11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C56" s="249"/>
      <c r="Z56" s="218"/>
      <c r="AA56" s="218"/>
      <c r="AB56" s="219"/>
      <c r="AC56" s="219"/>
      <c r="AD56" s="250"/>
      <c r="AE56" s="218"/>
      <c r="AF56" s="250"/>
      <c r="AG56" s="218"/>
      <c r="AH56" s="216"/>
      <c r="AI56" s="218"/>
      <c r="AJ56" s="212"/>
      <c r="AK56" s="218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1" t="s">
        <v>283</v>
      </c>
      <c r="C57" s="249"/>
      <c r="F57" s="267" t="s">
        <v>347</v>
      </c>
      <c r="J57" s="204" t="s">
        <v>316</v>
      </c>
      <c r="L57" s="2"/>
      <c r="Z57" s="218"/>
      <c r="AA57" s="218"/>
      <c r="AB57" s="219"/>
      <c r="AC57" s="623"/>
      <c r="AD57" s="250"/>
      <c r="AE57" s="218"/>
      <c r="AF57" s="250"/>
      <c r="AG57" s="218"/>
      <c r="AH57" s="212"/>
      <c r="AI57" s="218"/>
      <c r="AJ57" s="212"/>
      <c r="AK57" s="218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 thickBot="1">
      <c r="B58" s="2" t="s">
        <v>345</v>
      </c>
      <c r="C58" s="249"/>
      <c r="K58" s="204" t="s">
        <v>410</v>
      </c>
      <c r="R58" s="267" t="s">
        <v>527</v>
      </c>
      <c r="T58" s="2"/>
      <c r="U58" s="2" t="s">
        <v>528</v>
      </c>
      <c r="V58" s="1229"/>
      <c r="W58" s="12"/>
      <c r="Z58" s="218"/>
      <c r="AA58" s="218"/>
      <c r="AB58" s="216"/>
      <c r="AC58" s="218"/>
      <c r="AD58" s="250"/>
      <c r="AE58" s="218"/>
      <c r="AF58" s="250"/>
      <c r="AG58" s="218"/>
      <c r="AH58" s="212"/>
      <c r="AI58" s="218"/>
      <c r="AJ58" s="212"/>
      <c r="AK58" s="218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B59" s="33" t="s">
        <v>3</v>
      </c>
      <c r="C59" s="1435" t="s">
        <v>4</v>
      </c>
      <c r="D59" s="132" t="s">
        <v>5</v>
      </c>
      <c r="E59" s="138" t="s">
        <v>123</v>
      </c>
      <c r="F59" s="117"/>
      <c r="G59" s="117"/>
      <c r="H59" s="117"/>
      <c r="I59" s="117"/>
      <c r="J59" s="117"/>
      <c r="K59" s="117"/>
      <c r="L59" s="117"/>
      <c r="M59" s="88"/>
      <c r="O59" s="2" t="s">
        <v>345</v>
      </c>
      <c r="U59" s="108"/>
      <c r="V59" s="204"/>
      <c r="W59" s="127"/>
      <c r="Z59" s="595"/>
      <c r="AA59" s="1084"/>
      <c r="AB59" s="219"/>
      <c r="AC59" s="219"/>
      <c r="AD59" s="212"/>
      <c r="AE59" s="619"/>
      <c r="AF59" s="250"/>
      <c r="AG59" s="218"/>
      <c r="AH59" s="212"/>
      <c r="AI59" s="218"/>
      <c r="AJ59" s="218"/>
      <c r="AK59" s="218"/>
      <c r="BA59" s="11"/>
      <c r="BB59" s="11"/>
      <c r="BC59" s="11"/>
      <c r="BD59" s="11"/>
      <c r="BE59" s="11"/>
    </row>
    <row r="60" spans="2:57" ht="16.5" customHeight="1" thickBot="1">
      <c r="B60" s="873" t="s">
        <v>11</v>
      </c>
      <c r="C60" s="193"/>
      <c r="D60" s="874" t="s">
        <v>124</v>
      </c>
      <c r="E60" s="95"/>
      <c r="F60" s="44"/>
      <c r="G60" s="44"/>
      <c r="H60" s="44"/>
      <c r="I60" s="44"/>
      <c r="J60" s="44"/>
      <c r="K60" s="44"/>
      <c r="L60" s="44"/>
      <c r="M60" s="124"/>
      <c r="O60" s="204"/>
      <c r="Q60" s="1230" t="s">
        <v>529</v>
      </c>
      <c r="T60" s="312"/>
      <c r="U60" s="267" t="s">
        <v>530</v>
      </c>
      <c r="W60" s="204" t="s">
        <v>531</v>
      </c>
      <c r="Z60" s="1223"/>
      <c r="AA60" s="1225"/>
      <c r="AB60" s="219"/>
      <c r="AC60" s="617"/>
      <c r="AD60" s="250"/>
      <c r="AE60" s="218"/>
      <c r="AF60" s="250"/>
      <c r="AG60" s="218"/>
      <c r="AH60" s="212"/>
      <c r="AI60" s="218"/>
      <c r="AJ60" s="218"/>
      <c r="AK60" s="218"/>
      <c r="BA60" s="11"/>
      <c r="BB60" s="11"/>
      <c r="BC60" s="11"/>
      <c r="BD60" s="11"/>
      <c r="BE60" s="11"/>
    </row>
    <row r="61" spans="2:57" ht="17.25" customHeight="1" thickBot="1">
      <c r="B61" s="875" t="s">
        <v>152</v>
      </c>
      <c r="C61" s="241"/>
      <c r="D61" s="81"/>
      <c r="E61" s="1395" t="s">
        <v>411</v>
      </c>
      <c r="F61" s="225"/>
      <c r="G61" s="225"/>
      <c r="H61" s="240" t="s">
        <v>161</v>
      </c>
      <c r="I61" s="248"/>
      <c r="J61" s="224"/>
      <c r="K61" s="228" t="s">
        <v>236</v>
      </c>
      <c r="L61" s="289"/>
      <c r="M61" s="894"/>
      <c r="O61" s="204" t="s">
        <v>316</v>
      </c>
      <c r="Z61" s="502"/>
      <c r="AA61" s="1221"/>
      <c r="AB61" s="219"/>
      <c r="AC61" s="617"/>
      <c r="AD61" s="250"/>
      <c r="AE61" s="218"/>
      <c r="AF61" s="250"/>
      <c r="AG61" s="218"/>
      <c r="AH61" s="212"/>
      <c r="AI61" s="218"/>
      <c r="AJ61" s="218"/>
      <c r="AK61" s="218"/>
      <c r="BA61" s="11"/>
      <c r="BB61" s="11"/>
      <c r="BC61" s="11"/>
      <c r="BD61" s="11"/>
      <c r="BE61" s="11"/>
    </row>
    <row r="62" spans="2:57" ht="15.75" thickBot="1">
      <c r="B62" s="138"/>
      <c r="C62" s="522" t="s">
        <v>299</v>
      </c>
      <c r="D62" s="88"/>
      <c r="E62" s="1396" t="s">
        <v>196</v>
      </c>
      <c r="F62" s="370" t="s">
        <v>197</v>
      </c>
      <c r="G62" s="371" t="s">
        <v>198</v>
      </c>
      <c r="H62" s="426" t="s">
        <v>196</v>
      </c>
      <c r="I62" s="424" t="s">
        <v>197</v>
      </c>
      <c r="J62" s="425" t="s">
        <v>198</v>
      </c>
      <c r="K62" s="674" t="s">
        <v>196</v>
      </c>
      <c r="L62" s="675" t="s">
        <v>197</v>
      </c>
      <c r="M62" s="676" t="s">
        <v>198</v>
      </c>
      <c r="O62" s="1231" t="s">
        <v>532</v>
      </c>
      <c r="S62" s="1126"/>
      <c r="T62" s="204" t="s">
        <v>533</v>
      </c>
      <c r="Y62" s="127"/>
      <c r="Z62" s="502"/>
      <c r="AA62" s="1221"/>
      <c r="AB62" s="219"/>
      <c r="AC62" s="218"/>
      <c r="AD62" s="609"/>
      <c r="AE62" s="218"/>
      <c r="AF62" s="250"/>
      <c r="AG62" s="218"/>
      <c r="AH62" s="212"/>
      <c r="AI62" s="218"/>
      <c r="AJ62" s="218"/>
      <c r="AK62" s="218"/>
      <c r="AZ62" s="11"/>
      <c r="BA62" s="11"/>
      <c r="BB62" s="11"/>
      <c r="BC62" s="11"/>
      <c r="BD62" s="11"/>
      <c r="BE62" s="11"/>
    </row>
    <row r="63" spans="2:57" ht="15.75" thickBot="1">
      <c r="B63" s="877" t="s">
        <v>593</v>
      </c>
      <c r="C63" s="1748" t="s">
        <v>266</v>
      </c>
      <c r="D63" s="878">
        <v>200</v>
      </c>
      <c r="E63" s="258" t="s">
        <v>220</v>
      </c>
      <c r="F63" s="266">
        <v>16</v>
      </c>
      <c r="G63" s="272">
        <v>16</v>
      </c>
      <c r="H63" s="259" t="s">
        <v>164</v>
      </c>
      <c r="I63" s="257">
        <v>167.56</v>
      </c>
      <c r="J63" s="633">
        <v>164</v>
      </c>
      <c r="K63" s="288" t="s">
        <v>236</v>
      </c>
      <c r="L63" s="257">
        <v>4</v>
      </c>
      <c r="M63" s="268">
        <v>4</v>
      </c>
      <c r="Z63" s="502"/>
      <c r="AA63" s="1221"/>
      <c r="AB63" s="219"/>
      <c r="AC63" s="218"/>
      <c r="AD63" s="212"/>
      <c r="AE63" s="218"/>
      <c r="AF63" s="250"/>
      <c r="AG63" s="218"/>
      <c r="AH63" s="212"/>
      <c r="AI63" s="218"/>
      <c r="AJ63" s="218"/>
      <c r="AK63" s="218"/>
      <c r="AZ63" s="11"/>
      <c r="BA63" s="11"/>
      <c r="BB63" s="11"/>
      <c r="BC63" s="11"/>
      <c r="BD63" s="11"/>
      <c r="BE63" s="11"/>
    </row>
    <row r="64" spans="2:57" ht="16.5" thickBot="1">
      <c r="B64" s="379" t="s">
        <v>163</v>
      </c>
      <c r="C64" s="889" t="s">
        <v>473</v>
      </c>
      <c r="D64" s="525" t="s">
        <v>475</v>
      </c>
      <c r="E64" s="545" t="s">
        <v>133</v>
      </c>
      <c r="F64" s="867">
        <v>10</v>
      </c>
      <c r="G64" s="868">
        <v>8</v>
      </c>
      <c r="H64" s="376" t="s">
        <v>167</v>
      </c>
      <c r="I64" s="390">
        <v>10.5</v>
      </c>
      <c r="J64" s="576">
        <v>10.5</v>
      </c>
      <c r="K64" s="545" t="s">
        <v>109</v>
      </c>
      <c r="L64" s="695">
        <v>5</v>
      </c>
      <c r="M64" s="698">
        <v>5</v>
      </c>
      <c r="O64" s="1286" t="s">
        <v>285</v>
      </c>
      <c r="P64" s="1287"/>
      <c r="Q64" s="1287"/>
      <c r="R64" s="1063"/>
      <c r="S64" s="117"/>
      <c r="T64" s="117"/>
      <c r="U64" s="117"/>
      <c r="V64" s="117"/>
      <c r="W64" s="117"/>
      <c r="X64" s="117"/>
      <c r="Y64" s="88"/>
      <c r="Z64" s="502"/>
      <c r="AA64" s="1221"/>
      <c r="AB64" s="219"/>
      <c r="AC64" s="212"/>
      <c r="AD64" s="606"/>
      <c r="AE64" s="218"/>
      <c r="AF64" s="250"/>
      <c r="AG64" s="218"/>
      <c r="AH64" s="212"/>
      <c r="AI64" s="218"/>
      <c r="AJ64" s="218"/>
      <c r="AK64" s="218"/>
      <c r="AZ64" s="11"/>
      <c r="BA64" s="11"/>
      <c r="BB64" s="11"/>
      <c r="BC64" s="11"/>
      <c r="BD64" s="11"/>
      <c r="BE64" s="11"/>
    </row>
    <row r="65" spans="2:57" ht="15.75" thickBot="1">
      <c r="B65" s="214"/>
      <c r="C65" s="672" t="s">
        <v>474</v>
      </c>
      <c r="D65" s="213"/>
      <c r="E65" s="545" t="s">
        <v>241</v>
      </c>
      <c r="F65" s="867">
        <v>9.6</v>
      </c>
      <c r="G65" s="868">
        <v>8</v>
      </c>
      <c r="H65" s="376" t="s">
        <v>157</v>
      </c>
      <c r="I65" s="405">
        <v>11</v>
      </c>
      <c r="J65" s="634">
        <v>11</v>
      </c>
      <c r="K65" s="761" t="s">
        <v>146</v>
      </c>
      <c r="L65" s="702">
        <v>190</v>
      </c>
      <c r="M65" s="703">
        <v>190</v>
      </c>
      <c r="O65" s="1288" t="s">
        <v>196</v>
      </c>
      <c r="P65" s="1289" t="s">
        <v>197</v>
      </c>
      <c r="Q65" s="1290" t="s">
        <v>198</v>
      </c>
      <c r="R65" s="117"/>
      <c r="S65" s="1236" t="s">
        <v>196</v>
      </c>
      <c r="T65" s="1236" t="s">
        <v>197</v>
      </c>
      <c r="U65" s="1290" t="s">
        <v>198</v>
      </c>
      <c r="V65" s="117"/>
      <c r="W65" s="1236" t="s">
        <v>196</v>
      </c>
      <c r="X65" s="1291" t="s">
        <v>197</v>
      </c>
      <c r="Y65" s="1292" t="s">
        <v>198</v>
      </c>
      <c r="Z65" s="502"/>
      <c r="AA65" s="1221"/>
      <c r="AB65" s="219"/>
      <c r="AC65" s="620"/>
      <c r="AD65" s="250"/>
      <c r="AE65" s="218"/>
      <c r="AF65" s="250"/>
      <c r="AG65" s="218"/>
      <c r="AH65" s="254"/>
      <c r="AI65" s="218"/>
      <c r="AJ65" s="218"/>
      <c r="AK65" s="218"/>
      <c r="AZ65" s="11"/>
      <c r="BA65" s="11"/>
      <c r="BB65" s="11"/>
      <c r="BC65" s="11"/>
      <c r="BD65" s="11"/>
      <c r="BE65" s="11"/>
    </row>
    <row r="66" spans="2:57" ht="15.75" thickBot="1">
      <c r="B66" s="879" t="s">
        <v>237</v>
      </c>
      <c r="C66" s="553" t="s">
        <v>236</v>
      </c>
      <c r="D66" s="752">
        <v>200</v>
      </c>
      <c r="E66" s="545" t="s">
        <v>148</v>
      </c>
      <c r="F66" s="867">
        <v>4</v>
      </c>
      <c r="G66" s="868">
        <v>4</v>
      </c>
      <c r="H66" s="376" t="s">
        <v>350</v>
      </c>
      <c r="I66" s="586" t="s">
        <v>351</v>
      </c>
      <c r="J66" s="635">
        <v>7</v>
      </c>
      <c r="K66" s="585" t="s">
        <v>147</v>
      </c>
      <c r="L66" s="600">
        <v>30</v>
      </c>
      <c r="M66" s="552">
        <v>30</v>
      </c>
      <c r="O66" s="386" t="s">
        <v>334</v>
      </c>
      <c r="P66" s="1293">
        <f>D79</f>
        <v>30</v>
      </c>
      <c r="Q66" s="1240">
        <f>D79</f>
        <v>30</v>
      </c>
      <c r="R66" s="11"/>
      <c r="S66" s="1260" t="s">
        <v>109</v>
      </c>
      <c r="T66" s="1244">
        <f>L77+L87</f>
        <v>15</v>
      </c>
      <c r="U66" s="1251">
        <f>M77+M87</f>
        <v>15</v>
      </c>
      <c r="V66" s="11"/>
      <c r="W66" s="1295" t="s">
        <v>534</v>
      </c>
      <c r="X66" s="208"/>
      <c r="Y66" s="209"/>
      <c r="Z66" s="502"/>
      <c r="AA66" s="1221"/>
      <c r="AB66" s="219"/>
      <c r="AC66" s="212"/>
      <c r="AD66" s="250"/>
      <c r="AE66" s="218"/>
      <c r="AF66" s="250"/>
      <c r="AG66" s="218"/>
      <c r="AH66" s="218"/>
      <c r="AI66" s="218"/>
      <c r="AJ66" s="218"/>
      <c r="AK66" s="218"/>
      <c r="AZ66" s="11"/>
      <c r="BA66" s="11"/>
      <c r="BB66" s="11"/>
      <c r="BC66" s="11"/>
      <c r="BD66" s="11"/>
      <c r="BE66" s="11"/>
    </row>
    <row r="67" spans="2:57">
      <c r="B67" s="890" t="s">
        <v>26</v>
      </c>
      <c r="C67" s="553" t="s">
        <v>27</v>
      </c>
      <c r="D67" s="602">
        <v>30</v>
      </c>
      <c r="E67" s="545" t="s">
        <v>131</v>
      </c>
      <c r="F67" s="695">
        <v>1.2</v>
      </c>
      <c r="G67" s="698">
        <v>1.2</v>
      </c>
      <c r="H67" s="376" t="s">
        <v>170</v>
      </c>
      <c r="I67" s="392">
        <v>7</v>
      </c>
      <c r="J67" s="579">
        <v>7</v>
      </c>
      <c r="K67" s="1397"/>
      <c r="L67" s="1398"/>
      <c r="M67" s="668"/>
      <c r="O67" s="1243" t="s">
        <v>333</v>
      </c>
      <c r="P67" s="1296">
        <f>I86+D78</f>
        <v>75</v>
      </c>
      <c r="Q67" s="1245">
        <f>J86+D78</f>
        <v>75</v>
      </c>
      <c r="R67" s="11"/>
      <c r="S67" s="705" t="s">
        <v>337</v>
      </c>
      <c r="T67" s="1244">
        <f>L85</f>
        <v>2</v>
      </c>
      <c r="U67" s="1240">
        <f>M85</f>
        <v>2</v>
      </c>
      <c r="V67" s="11"/>
      <c r="W67" s="1037" t="s">
        <v>181</v>
      </c>
      <c r="X67" s="1244">
        <f>I79</f>
        <v>5.65</v>
      </c>
      <c r="Y67" s="1372">
        <f>J79</f>
        <v>5.65</v>
      </c>
      <c r="Z67" s="502"/>
      <c r="AA67" s="1221"/>
      <c r="AB67" s="219"/>
      <c r="AC67" s="212"/>
      <c r="AD67" s="250"/>
      <c r="AE67" s="218"/>
      <c r="AF67" s="250"/>
      <c r="AG67" s="218"/>
      <c r="AH67" s="218"/>
      <c r="AI67" s="218"/>
      <c r="AJ67" s="218"/>
      <c r="AK67" s="218"/>
      <c r="AZ67" s="11"/>
      <c r="BA67" s="11"/>
      <c r="BB67" s="11"/>
      <c r="BC67" s="11"/>
      <c r="BD67" s="11"/>
      <c r="BE67" s="11"/>
    </row>
    <row r="68" spans="2:57" ht="15.75" thickBot="1">
      <c r="B68" s="891" t="s">
        <v>26</v>
      </c>
      <c r="C68" s="526" t="s">
        <v>32</v>
      </c>
      <c r="D68" s="892">
        <v>30</v>
      </c>
      <c r="E68" s="554" t="s">
        <v>150</v>
      </c>
      <c r="F68" s="869">
        <v>0.8</v>
      </c>
      <c r="G68" s="870">
        <v>0.8</v>
      </c>
      <c r="H68" s="376" t="s">
        <v>165</v>
      </c>
      <c r="I68" s="392">
        <v>7</v>
      </c>
      <c r="J68" s="579">
        <v>7</v>
      </c>
      <c r="K68" s="215"/>
      <c r="L68" s="666"/>
      <c r="M68" s="665"/>
      <c r="O68" s="1243" t="s">
        <v>552</v>
      </c>
      <c r="P68" s="1296">
        <f>F78</f>
        <v>16</v>
      </c>
      <c r="Q68" s="1373">
        <f>G78</f>
        <v>16</v>
      </c>
      <c r="R68" s="11"/>
      <c r="S68" s="705" t="s">
        <v>114</v>
      </c>
      <c r="T68" s="1244">
        <f>F80+I83</f>
        <v>1.4</v>
      </c>
      <c r="U68" s="1240">
        <f>G80+J83</f>
        <v>1.4</v>
      </c>
      <c r="V68" s="11"/>
      <c r="W68" s="1247" t="s">
        <v>332</v>
      </c>
      <c r="X68" s="1244">
        <f>I80</f>
        <v>2</v>
      </c>
      <c r="Y68" s="1372">
        <f>J80</f>
        <v>2</v>
      </c>
      <c r="Z68" s="1223"/>
      <c r="AA68" s="1221"/>
      <c r="AB68" s="620"/>
      <c r="AC68" s="216"/>
      <c r="AD68" s="250"/>
      <c r="AE68" s="218"/>
      <c r="AF68" s="250"/>
      <c r="AG68" s="218"/>
      <c r="AH68" s="218"/>
      <c r="AI68" s="218"/>
      <c r="AJ68" s="218"/>
      <c r="AK68" s="218"/>
      <c r="AZ68" s="11"/>
      <c r="BA68" s="11"/>
      <c r="BB68" s="11"/>
      <c r="BC68" s="11"/>
      <c r="BD68" s="11"/>
      <c r="BE68" s="11"/>
    </row>
    <row r="69" spans="2:57" ht="12.75" customHeight="1" thickBot="1">
      <c r="B69" s="138"/>
      <c r="C69" s="1749" t="s">
        <v>300</v>
      </c>
      <c r="D69" s="88"/>
      <c r="E69" s="554" t="s">
        <v>151</v>
      </c>
      <c r="F69" s="696">
        <v>8.0000000000000002E-3</v>
      </c>
      <c r="G69" s="699">
        <v>8.0000000000000002E-3</v>
      </c>
      <c r="H69" s="376" t="s">
        <v>168</v>
      </c>
      <c r="I69" s="392">
        <v>7</v>
      </c>
      <c r="J69" s="579">
        <v>7</v>
      </c>
      <c r="K69" s="594" t="s">
        <v>358</v>
      </c>
      <c r="L69" s="225"/>
      <c r="M69" s="664"/>
      <c r="O69" s="756" t="s">
        <v>98</v>
      </c>
      <c r="P69" s="1297">
        <f>F75+I77</f>
        <v>179</v>
      </c>
      <c r="Q69" s="1374">
        <f>G75+J77</f>
        <v>134.19999999999999</v>
      </c>
      <c r="R69" s="11"/>
      <c r="S69" s="705" t="s">
        <v>355</v>
      </c>
      <c r="T69" s="1244">
        <f>L79</f>
        <v>9</v>
      </c>
      <c r="U69" s="1240">
        <f>M79</f>
        <v>9</v>
      </c>
      <c r="V69" s="11"/>
      <c r="W69" s="1247" t="s">
        <v>155</v>
      </c>
      <c r="X69" s="1244">
        <f>F77+I78</f>
        <v>20.9</v>
      </c>
      <c r="Y69" s="1390">
        <f>G77+J78</f>
        <v>17.420000000000002</v>
      </c>
      <c r="Z69" s="502"/>
      <c r="AA69" s="1221"/>
      <c r="AB69" s="250"/>
      <c r="AC69" s="212"/>
      <c r="AD69" s="218"/>
      <c r="AE69" s="218"/>
      <c r="AF69" s="250"/>
      <c r="AG69" s="218"/>
      <c r="AH69" s="218"/>
      <c r="AI69" s="218"/>
      <c r="AJ69" s="218"/>
      <c r="AK69" s="218"/>
      <c r="AZ69" s="11"/>
      <c r="BA69" s="11"/>
      <c r="BB69" s="11"/>
      <c r="BC69" s="11"/>
      <c r="BD69" s="11"/>
      <c r="BE69" s="11"/>
    </row>
    <row r="70" spans="2:57" ht="12.75" customHeight="1" thickBot="1">
      <c r="B70" s="882" t="s">
        <v>369</v>
      </c>
      <c r="C70" s="1451" t="s">
        <v>360</v>
      </c>
      <c r="D70" s="884">
        <v>200</v>
      </c>
      <c r="E70" s="761" t="s">
        <v>147</v>
      </c>
      <c r="F70" s="762">
        <v>190.16</v>
      </c>
      <c r="G70" s="841"/>
      <c r="H70" s="269" t="s">
        <v>168</v>
      </c>
      <c r="I70" s="396">
        <v>10</v>
      </c>
      <c r="J70" s="636">
        <v>10</v>
      </c>
      <c r="K70" s="1124" t="s">
        <v>196</v>
      </c>
      <c r="L70" s="675" t="s">
        <v>197</v>
      </c>
      <c r="M70" s="676" t="s">
        <v>198</v>
      </c>
      <c r="O70" s="1238" t="s">
        <v>335</v>
      </c>
      <c r="P70" s="1298">
        <f>X72</f>
        <v>91.78</v>
      </c>
      <c r="Q70" s="1371">
        <f>Y72</f>
        <v>83.57</v>
      </c>
      <c r="R70" s="11"/>
      <c r="S70" s="705" t="s">
        <v>541</v>
      </c>
      <c r="T70" s="1249">
        <f>F81+I82</f>
        <v>1.5699999999999999E-2</v>
      </c>
      <c r="U70" s="1240">
        <f>G81+J82</f>
        <v>1.5699999999999999E-2</v>
      </c>
      <c r="V70" s="11"/>
      <c r="W70" s="1247" t="s">
        <v>133</v>
      </c>
      <c r="X70" s="1244">
        <f>F76</f>
        <v>10.63</v>
      </c>
      <c r="Y70" s="1372">
        <f>G76</f>
        <v>8.5</v>
      </c>
      <c r="Z70" s="502"/>
      <c r="AA70" s="1221"/>
      <c r="AB70" s="250"/>
      <c r="AC70" s="1393"/>
      <c r="AD70" s="218"/>
      <c r="AE70" s="218"/>
      <c r="AF70" s="212"/>
      <c r="AG70" s="212"/>
      <c r="AH70" s="218"/>
      <c r="AI70" s="218"/>
      <c r="AJ70" s="218"/>
      <c r="AK70" s="218"/>
      <c r="AZ70" s="11"/>
      <c r="BA70" s="11"/>
      <c r="BB70" s="11"/>
      <c r="BC70" s="11"/>
      <c r="BD70" s="11"/>
      <c r="BE70" s="11"/>
    </row>
    <row r="71" spans="2:57" ht="13.5" customHeight="1" thickBot="1">
      <c r="B71" s="893" t="s">
        <v>26</v>
      </c>
      <c r="C71" s="526" t="s">
        <v>357</v>
      </c>
      <c r="D71" s="892">
        <v>20</v>
      </c>
      <c r="E71" s="585"/>
      <c r="F71" s="600"/>
      <c r="G71" s="559"/>
      <c r="H71" s="1399"/>
      <c r="I71" s="1400"/>
      <c r="J71" s="1401"/>
      <c r="K71" s="1402" t="s">
        <v>359</v>
      </c>
      <c r="L71" s="1403">
        <v>207</v>
      </c>
      <c r="M71" s="1404">
        <v>200</v>
      </c>
      <c r="O71" s="1252" t="s">
        <v>553</v>
      </c>
      <c r="P71" s="1296">
        <f>L76+D83</f>
        <v>119.4</v>
      </c>
      <c r="Q71" s="1373">
        <f>M76+D83</f>
        <v>117</v>
      </c>
      <c r="R71" s="11"/>
      <c r="S71" s="709" t="s">
        <v>336</v>
      </c>
      <c r="T71" s="1300">
        <f>L78</f>
        <v>0.2</v>
      </c>
      <c r="U71" s="1254">
        <f>M78</f>
        <v>0.2</v>
      </c>
      <c r="V71" s="11"/>
      <c r="W71" s="1247" t="s">
        <v>330</v>
      </c>
      <c r="X71" s="1264">
        <f>F88</f>
        <v>52.6</v>
      </c>
      <c r="Y71" s="1406">
        <f>G88</f>
        <v>50</v>
      </c>
      <c r="Z71" s="502"/>
      <c r="AA71" s="1221"/>
      <c r="AB71" s="218"/>
      <c r="AC71" s="218"/>
      <c r="AD71" s="218"/>
      <c r="AE71" s="218"/>
      <c r="AF71" s="212"/>
      <c r="AG71" s="218"/>
      <c r="AH71" s="218"/>
      <c r="AI71" s="218"/>
      <c r="AJ71" s="218"/>
      <c r="AK71" s="218"/>
      <c r="AZ71" s="11"/>
      <c r="BA71" s="11"/>
      <c r="BB71" s="11"/>
      <c r="BC71" s="11"/>
      <c r="BD71" s="11"/>
      <c r="BE71" s="11"/>
    </row>
    <row r="72" spans="2:57" ht="16.5" thickBot="1">
      <c r="B72" t="s">
        <v>285</v>
      </c>
      <c r="C72" s="1750"/>
      <c r="D72" s="313"/>
      <c r="K72" s="204"/>
      <c r="O72" s="1301" t="s">
        <v>218</v>
      </c>
      <c r="P72" s="1302">
        <f>L75</f>
        <v>15</v>
      </c>
      <c r="Q72" s="1373">
        <f>M75</f>
        <v>15</v>
      </c>
      <c r="R72" s="11"/>
      <c r="S72" s="11"/>
      <c r="T72" s="11"/>
      <c r="U72" s="11"/>
      <c r="V72" s="11"/>
      <c r="W72" s="1303" t="s">
        <v>539</v>
      </c>
      <c r="X72" s="1304">
        <f>SUM(X67:X71)</f>
        <v>91.78</v>
      </c>
      <c r="Y72" s="1305">
        <f>SUM(Y67:Y71)</f>
        <v>83.57</v>
      </c>
      <c r="Z72" s="1223">
        <f>F76+F77+F88+I78+I79+I80</f>
        <v>91.78</v>
      </c>
      <c r="AA72" s="1407">
        <f>G76+G77+G88+J79+J80+J78</f>
        <v>83.570000000000007</v>
      </c>
      <c r="AB72" s="613"/>
      <c r="AC72" s="218"/>
      <c r="AD72" s="218"/>
      <c r="AE72" s="218"/>
      <c r="AF72" s="218"/>
      <c r="AG72" s="218"/>
      <c r="AH72" s="218"/>
      <c r="AI72" s="218"/>
      <c r="AJ72" s="218"/>
      <c r="AK72" s="218"/>
      <c r="AZ72" s="11"/>
      <c r="BA72" s="11"/>
      <c r="BB72" s="11"/>
      <c r="BC72" s="11"/>
      <c r="BD72" s="11"/>
      <c r="BE72" s="11"/>
    </row>
    <row r="73" spans="2:57" ht="16.5" thickBot="1">
      <c r="B73" s="895" t="s">
        <v>160</v>
      </c>
      <c r="C73" s="241"/>
      <c r="D73" s="896"/>
      <c r="E73" s="409" t="s">
        <v>305</v>
      </c>
      <c r="F73" s="225"/>
      <c r="G73" s="664"/>
      <c r="H73" s="1408" t="s">
        <v>413</v>
      </c>
      <c r="I73" s="1409"/>
      <c r="J73" s="1410"/>
      <c r="K73" s="1411" t="s">
        <v>414</v>
      </c>
      <c r="L73" s="295"/>
      <c r="M73" s="681"/>
      <c r="O73" s="1310" t="s">
        <v>418</v>
      </c>
      <c r="P73" s="1296">
        <f>I76</f>
        <v>91.23</v>
      </c>
      <c r="Q73" s="1240">
        <f>J76</f>
        <v>77.599999999999994</v>
      </c>
      <c r="R73" s="11"/>
      <c r="S73" s="11"/>
      <c r="T73" s="11"/>
      <c r="U73" s="11"/>
      <c r="V73" s="11"/>
      <c r="W73" s="1307"/>
      <c r="X73" s="1308"/>
      <c r="Y73" s="1309"/>
      <c r="Z73" s="502"/>
      <c r="AA73" s="1221"/>
      <c r="AB73" s="598"/>
      <c r="AC73" s="598"/>
      <c r="AD73" s="218"/>
      <c r="AE73" s="614"/>
      <c r="AF73" s="615"/>
      <c r="AG73" s="218"/>
      <c r="AH73" s="203"/>
      <c r="AI73" s="218"/>
      <c r="AJ73" s="218"/>
      <c r="AK73" s="218"/>
      <c r="AZ73" s="11"/>
      <c r="BA73" s="11"/>
      <c r="BB73" s="11"/>
      <c r="BC73" s="11"/>
      <c r="BD73" s="11"/>
      <c r="BE73" s="11"/>
    </row>
    <row r="74" spans="2:57" ht="15.75" thickBot="1">
      <c r="B74" s="897" t="s">
        <v>248</v>
      </c>
      <c r="C74" s="1751" t="s">
        <v>254</v>
      </c>
      <c r="D74" s="899">
        <v>200</v>
      </c>
      <c r="E74" s="427" t="s">
        <v>196</v>
      </c>
      <c r="F74" s="370" t="s">
        <v>197</v>
      </c>
      <c r="G74" s="371" t="s">
        <v>198</v>
      </c>
      <c r="H74" s="1412" t="s">
        <v>415</v>
      </c>
      <c r="I74" s="666"/>
      <c r="J74" s="665"/>
      <c r="K74" s="372" t="s">
        <v>196</v>
      </c>
      <c r="L74" s="373" t="s">
        <v>197</v>
      </c>
      <c r="M74" s="374" t="s">
        <v>198</v>
      </c>
      <c r="O74" s="1243" t="s">
        <v>122</v>
      </c>
      <c r="P74" s="1302">
        <f>L86</f>
        <v>190</v>
      </c>
      <c r="Q74" s="1251">
        <f>M86</f>
        <v>190</v>
      </c>
      <c r="R74" s="11"/>
      <c r="S74" s="11"/>
      <c r="T74" s="11"/>
      <c r="U74" s="11"/>
      <c r="V74" s="11"/>
      <c r="W74" s="11"/>
      <c r="X74" s="11"/>
      <c r="Y74" s="121"/>
      <c r="Z74" s="502"/>
      <c r="AA74" s="1221"/>
      <c r="AB74" s="216"/>
      <c r="AC74" s="218"/>
      <c r="AD74" s="250"/>
      <c r="AE74" s="218"/>
      <c r="AF74" s="250"/>
      <c r="AG74" s="218"/>
      <c r="AH74" s="216"/>
      <c r="AI74" s="218"/>
      <c r="AJ74" s="218"/>
      <c r="AK74" s="218"/>
      <c r="AZ74" s="11"/>
      <c r="BA74" s="11"/>
      <c r="BB74" s="11"/>
      <c r="BC74" s="11"/>
      <c r="BD74" s="11"/>
      <c r="BE74" s="11"/>
    </row>
    <row r="75" spans="2:57" ht="15.75" thickBot="1">
      <c r="B75" s="803" t="s">
        <v>44</v>
      </c>
      <c r="C75" s="553" t="s">
        <v>401</v>
      </c>
      <c r="D75" s="752">
        <v>50</v>
      </c>
      <c r="E75" s="258" t="s">
        <v>173</v>
      </c>
      <c r="F75" s="257">
        <v>53.4</v>
      </c>
      <c r="G75" s="268">
        <v>40</v>
      </c>
      <c r="H75" s="1396" t="s">
        <v>196</v>
      </c>
      <c r="I75" s="370" t="s">
        <v>197</v>
      </c>
      <c r="J75" s="371" t="s">
        <v>198</v>
      </c>
      <c r="K75" s="688" t="s">
        <v>218</v>
      </c>
      <c r="L75" s="689">
        <v>15</v>
      </c>
      <c r="M75" s="690">
        <v>15</v>
      </c>
      <c r="O75" s="1238" t="s">
        <v>375</v>
      </c>
      <c r="P75" s="1311">
        <f>I87</f>
        <v>10.34</v>
      </c>
      <c r="Q75" s="1240">
        <f>J87</f>
        <v>10</v>
      </c>
      <c r="R75" s="11"/>
      <c r="S75" s="11"/>
      <c r="T75" s="11"/>
      <c r="U75" s="11"/>
      <c r="V75" s="11"/>
      <c r="W75" s="11"/>
      <c r="X75" s="11"/>
      <c r="Y75" s="121"/>
      <c r="Z75" s="502"/>
      <c r="AA75" s="1221"/>
      <c r="AB75" s="216"/>
      <c r="AC75" s="218"/>
      <c r="AD75" s="250"/>
      <c r="AE75" s="218"/>
      <c r="AF75" s="250"/>
      <c r="AG75" s="218"/>
      <c r="AH75" s="216"/>
      <c r="AI75" s="218"/>
      <c r="AJ75" s="218"/>
      <c r="AK75" s="218"/>
      <c r="AZ75" s="11"/>
      <c r="BA75" s="11"/>
      <c r="BB75" s="11"/>
      <c r="BC75" s="11"/>
      <c r="BD75" s="11"/>
      <c r="BE75" s="11"/>
    </row>
    <row r="76" spans="2:57" ht="17.25" customHeight="1">
      <c r="B76" s="750" t="s">
        <v>416</v>
      </c>
      <c r="C76" s="553" t="s">
        <v>417</v>
      </c>
      <c r="D76" s="852" t="s">
        <v>469</v>
      </c>
      <c r="E76" s="545" t="s">
        <v>175</v>
      </c>
      <c r="F76" s="695">
        <v>10.63</v>
      </c>
      <c r="G76" s="698">
        <v>8.5</v>
      </c>
      <c r="H76" s="258" t="s">
        <v>418</v>
      </c>
      <c r="I76" s="677">
        <v>91.23</v>
      </c>
      <c r="J76" s="281">
        <v>77.599999999999994</v>
      </c>
      <c r="K76" s="545" t="s">
        <v>376</v>
      </c>
      <c r="L76" s="695">
        <v>14.4</v>
      </c>
      <c r="M76" s="778">
        <v>12</v>
      </c>
      <c r="O76" s="1243" t="s">
        <v>148</v>
      </c>
      <c r="P76" s="1296">
        <f>F79+I88</f>
        <v>14</v>
      </c>
      <c r="Q76" s="1240">
        <f>G79+J88</f>
        <v>14</v>
      </c>
      <c r="R76" s="11"/>
      <c r="S76" s="11"/>
      <c r="T76" s="11"/>
      <c r="U76" s="11"/>
      <c r="V76" s="11"/>
      <c r="W76" s="11"/>
      <c r="X76" s="11"/>
      <c r="Y76" s="121"/>
      <c r="Z76" s="502"/>
      <c r="AA76" s="1221"/>
      <c r="AB76" s="219"/>
      <c r="AC76" s="219"/>
      <c r="AD76" s="250"/>
      <c r="AE76" s="218"/>
      <c r="AF76" s="250"/>
      <c r="AG76" s="218"/>
      <c r="AH76" s="216"/>
      <c r="AI76" s="218"/>
      <c r="AJ76" s="218"/>
      <c r="AK76" s="218"/>
      <c r="AZ76" s="11"/>
      <c r="BA76" s="11"/>
      <c r="BB76" s="11"/>
      <c r="BC76" s="11"/>
      <c r="BD76" s="11"/>
      <c r="BE76" s="11"/>
    </row>
    <row r="77" spans="2:57" ht="15.75" thickBot="1">
      <c r="B77" s="853" t="s">
        <v>419</v>
      </c>
      <c r="C77" s="775" t="s">
        <v>414</v>
      </c>
      <c r="D77" s="901">
        <v>200</v>
      </c>
      <c r="E77" s="545" t="s">
        <v>177</v>
      </c>
      <c r="F77" s="695">
        <v>9.6</v>
      </c>
      <c r="G77" s="698">
        <v>8</v>
      </c>
      <c r="H77" s="545" t="s">
        <v>98</v>
      </c>
      <c r="I77" s="1413">
        <v>125.6</v>
      </c>
      <c r="J77" s="1414">
        <v>94.2</v>
      </c>
      <c r="K77" s="545" t="s">
        <v>109</v>
      </c>
      <c r="L77" s="695">
        <v>10</v>
      </c>
      <c r="M77" s="778">
        <v>10</v>
      </c>
      <c r="O77" s="1312" t="s">
        <v>158</v>
      </c>
      <c r="P77" s="1313">
        <f>I81</f>
        <v>5.6</v>
      </c>
      <c r="Q77" s="1314">
        <f>J81</f>
        <v>5.6</v>
      </c>
      <c r="R77" s="44"/>
      <c r="S77" s="44"/>
      <c r="T77" s="44"/>
      <c r="U77" s="44"/>
      <c r="V77" s="44"/>
      <c r="W77" s="44"/>
      <c r="X77" s="44"/>
      <c r="Y77" s="124"/>
      <c r="Z77" s="502"/>
      <c r="AA77" s="1221"/>
      <c r="AB77" s="219"/>
      <c r="AC77" s="623"/>
      <c r="AD77" s="250"/>
      <c r="AE77" s="218"/>
      <c r="AF77" s="250"/>
      <c r="AG77" s="218"/>
      <c r="AH77" s="212"/>
      <c r="AI77" s="218"/>
      <c r="AJ77" s="218"/>
      <c r="AK77" s="218"/>
      <c r="AZ77" s="11"/>
      <c r="BA77" s="11"/>
      <c r="BB77" s="11"/>
      <c r="BC77" s="11"/>
      <c r="BD77" s="11"/>
      <c r="BE77" s="11"/>
    </row>
    <row r="78" spans="2:57">
      <c r="B78" s="381" t="s">
        <v>26</v>
      </c>
      <c r="C78" s="553" t="s">
        <v>27</v>
      </c>
      <c r="D78" s="1405">
        <v>40</v>
      </c>
      <c r="E78" s="545" t="s">
        <v>256</v>
      </c>
      <c r="F78" s="695">
        <v>16</v>
      </c>
      <c r="G78" s="698">
        <v>16</v>
      </c>
      <c r="H78" s="395" t="s">
        <v>135</v>
      </c>
      <c r="I78" s="1415">
        <v>11.3</v>
      </c>
      <c r="J78" s="953">
        <v>9.42</v>
      </c>
      <c r="K78" s="545" t="s">
        <v>159</v>
      </c>
      <c r="L78" s="695">
        <v>0.2</v>
      </c>
      <c r="M78" s="778">
        <v>0.2</v>
      </c>
      <c r="Z78" s="502"/>
      <c r="AA78" s="1221"/>
      <c r="AB78" s="216"/>
      <c r="AC78" s="218"/>
      <c r="AD78" s="250"/>
      <c r="AE78" s="218"/>
      <c r="AF78" s="250"/>
      <c r="AG78" s="218"/>
      <c r="AH78" s="212"/>
      <c r="AI78" s="218"/>
      <c r="AJ78" s="218"/>
      <c r="AK78" s="218"/>
      <c r="AZ78" s="11"/>
      <c r="BA78" s="11"/>
      <c r="BB78" s="11"/>
      <c r="BC78" s="11"/>
      <c r="BD78" s="11"/>
      <c r="BE78" s="11"/>
    </row>
    <row r="79" spans="2:57" ht="15.75" thickBot="1">
      <c r="B79" s="381" t="s">
        <v>26</v>
      </c>
      <c r="C79" s="553" t="s">
        <v>32</v>
      </c>
      <c r="D79" s="403">
        <v>30</v>
      </c>
      <c r="E79" s="545" t="s">
        <v>148</v>
      </c>
      <c r="F79" s="697">
        <v>4</v>
      </c>
      <c r="G79" s="700">
        <v>4</v>
      </c>
      <c r="H79" s="545" t="s">
        <v>156</v>
      </c>
      <c r="I79" s="945">
        <v>5.65</v>
      </c>
      <c r="J79" s="778">
        <v>5.65</v>
      </c>
      <c r="K79" s="761" t="s">
        <v>355</v>
      </c>
      <c r="L79" s="762">
        <v>9</v>
      </c>
      <c r="M79" s="953">
        <v>9</v>
      </c>
      <c r="Z79" s="218"/>
      <c r="AA79" s="218"/>
      <c r="AB79" s="219"/>
      <c r="AC79" s="218"/>
      <c r="AD79" s="212"/>
      <c r="AE79" s="218"/>
      <c r="AF79" s="250"/>
      <c r="AG79" s="218"/>
      <c r="AH79" s="212"/>
      <c r="AI79" s="218"/>
      <c r="AJ79" s="218"/>
      <c r="AK79" s="218"/>
      <c r="AZ79" s="11"/>
      <c r="BA79" s="11"/>
      <c r="BB79" s="11"/>
      <c r="BC79" s="11"/>
      <c r="BD79" s="11"/>
      <c r="BE79" s="11"/>
    </row>
    <row r="80" spans="2:57" ht="16.5" thickBot="1">
      <c r="B80" s="138"/>
      <c r="C80" s="522" t="s">
        <v>300</v>
      </c>
      <c r="D80" s="88"/>
      <c r="E80" s="554" t="s">
        <v>150</v>
      </c>
      <c r="F80" s="696">
        <v>1</v>
      </c>
      <c r="G80" s="699">
        <v>1</v>
      </c>
      <c r="H80" s="1416" t="s">
        <v>406</v>
      </c>
      <c r="I80" s="1415">
        <v>2</v>
      </c>
      <c r="J80" s="953">
        <v>2</v>
      </c>
      <c r="K80" s="545" t="s">
        <v>147</v>
      </c>
      <c r="L80" s="695">
        <v>220</v>
      </c>
      <c r="M80" s="778">
        <v>220</v>
      </c>
      <c r="O80" s="1232" t="s">
        <v>287</v>
      </c>
      <c r="P80" s="1233"/>
      <c r="Q80" s="1233"/>
      <c r="R80" s="798"/>
      <c r="S80" s="66"/>
      <c r="T80" s="66"/>
      <c r="U80" s="66"/>
      <c r="V80" s="66"/>
      <c r="W80" s="66"/>
      <c r="X80" s="66"/>
      <c r="Y80" s="81"/>
      <c r="Z80" s="218"/>
      <c r="AA80" s="218"/>
      <c r="AB80" s="219"/>
      <c r="AC80" s="1228"/>
      <c r="AD80" s="218"/>
      <c r="AE80" s="218"/>
      <c r="AF80" s="218"/>
      <c r="AG80" s="218"/>
      <c r="AH80" s="218"/>
      <c r="AI80" s="218"/>
      <c r="AJ80" s="218"/>
      <c r="AK80" s="218"/>
      <c r="AZ80" s="11"/>
      <c r="BA80" s="11"/>
      <c r="BB80" s="11"/>
      <c r="BC80" s="11"/>
      <c r="BD80" s="11"/>
      <c r="BE80" s="11"/>
    </row>
    <row r="81" spans="2:57" ht="15.75" thickBot="1">
      <c r="B81" s="902" t="s">
        <v>46</v>
      </c>
      <c r="C81" s="1451" t="s">
        <v>308</v>
      </c>
      <c r="D81" s="903">
        <v>200</v>
      </c>
      <c r="E81" s="554" t="s">
        <v>151</v>
      </c>
      <c r="F81" s="696">
        <v>8.0000000000000002E-3</v>
      </c>
      <c r="G81" s="699">
        <v>8.0000000000000002E-3</v>
      </c>
      <c r="H81" s="545" t="s">
        <v>158</v>
      </c>
      <c r="I81" s="695">
        <v>5.6</v>
      </c>
      <c r="J81" s="698">
        <v>5.6</v>
      </c>
      <c r="K81" s="761"/>
      <c r="L81" s="762"/>
      <c r="M81" s="953"/>
      <c r="O81" s="1234" t="s">
        <v>196</v>
      </c>
      <c r="P81" s="1235" t="s">
        <v>197</v>
      </c>
      <c r="Q81" s="1259" t="s">
        <v>198</v>
      </c>
      <c r="R81" s="117"/>
      <c r="S81" s="1236" t="s">
        <v>196</v>
      </c>
      <c r="T81" s="1236" t="s">
        <v>197</v>
      </c>
      <c r="U81" s="1237" t="s">
        <v>198</v>
      </c>
      <c r="V81" s="117"/>
      <c r="W81" s="1236" t="s">
        <v>196</v>
      </c>
      <c r="X81" s="1236" t="s">
        <v>197</v>
      </c>
      <c r="Y81" s="1237" t="s">
        <v>198</v>
      </c>
      <c r="Z81" s="218"/>
      <c r="AA81" s="218"/>
      <c r="AB81" s="219"/>
      <c r="AC81" s="598"/>
      <c r="AD81" s="598"/>
      <c r="AE81" s="218"/>
      <c r="AF81" s="614"/>
      <c r="AG81" s="615"/>
      <c r="AH81" s="218"/>
      <c r="AI81" s="203"/>
      <c r="AJ81" s="218"/>
      <c r="AK81" s="218"/>
      <c r="AZ81" s="11"/>
      <c r="BA81" s="11"/>
      <c r="BB81" s="11"/>
      <c r="BC81" s="11"/>
      <c r="BD81" s="11"/>
      <c r="BE81" s="11"/>
    </row>
    <row r="82" spans="2:57" ht="13.5" customHeight="1" thickBot="1">
      <c r="B82" s="904" t="s">
        <v>298</v>
      </c>
      <c r="C82" s="1752" t="s">
        <v>296</v>
      </c>
      <c r="D82" s="749">
        <v>55</v>
      </c>
      <c r="E82" s="545" t="s">
        <v>147</v>
      </c>
      <c r="F82" s="871">
        <v>140</v>
      </c>
      <c r="G82" s="872">
        <v>140</v>
      </c>
      <c r="H82" s="550" t="s">
        <v>420</v>
      </c>
      <c r="I82" s="697">
        <v>7.7000000000000002E-3</v>
      </c>
      <c r="J82" s="700">
        <v>7.7000000000000002E-3</v>
      </c>
      <c r="K82" s="1397"/>
      <c r="L82" s="1398"/>
      <c r="M82" s="668"/>
      <c r="O82" s="1238" t="s">
        <v>334</v>
      </c>
      <c r="P82" s="1239">
        <f>D99</f>
        <v>30</v>
      </c>
      <c r="Q82" s="1373">
        <f>D99</f>
        <v>30</v>
      </c>
      <c r="R82" s="11"/>
      <c r="S82" s="1260" t="s">
        <v>148</v>
      </c>
      <c r="T82" s="1244">
        <f>F100+I97+I110+L102</f>
        <v>14.8</v>
      </c>
      <c r="U82" s="1240">
        <f>G100+J97+J110+M102</f>
        <v>14.8</v>
      </c>
      <c r="V82" s="11"/>
      <c r="W82" s="1279" t="s">
        <v>534</v>
      </c>
      <c r="X82" s="207"/>
      <c r="Y82" s="210"/>
      <c r="Z82" s="218"/>
      <c r="AA82" s="218"/>
      <c r="AB82" s="219"/>
      <c r="AC82" s="223"/>
      <c r="AD82" s="218"/>
      <c r="AE82" s="250"/>
      <c r="AF82" s="218"/>
      <c r="AG82" s="250"/>
      <c r="AH82" s="218"/>
      <c r="AI82" s="216"/>
      <c r="AJ82" s="218"/>
      <c r="AK82" s="218"/>
      <c r="AZ82" s="11"/>
      <c r="BA82" s="11"/>
      <c r="BB82" s="11"/>
      <c r="BC82" s="11"/>
      <c r="BD82" s="11"/>
      <c r="BE82" s="11"/>
    </row>
    <row r="83" spans="2:57" ht="12.75" customHeight="1" thickBot="1">
      <c r="B83" s="828" t="s">
        <v>29</v>
      </c>
      <c r="C83" s="553" t="s">
        <v>267</v>
      </c>
      <c r="D83" s="752">
        <v>105</v>
      </c>
      <c r="E83" s="554"/>
      <c r="F83" s="696"/>
      <c r="G83" s="699"/>
      <c r="H83" s="550" t="s">
        <v>114</v>
      </c>
      <c r="I83" s="697">
        <v>0.4</v>
      </c>
      <c r="J83" s="700">
        <v>0.4</v>
      </c>
      <c r="K83" s="670" t="s">
        <v>308</v>
      </c>
      <c r="L83" s="241"/>
      <c r="M83" s="224"/>
      <c r="O83" s="1243" t="s">
        <v>333</v>
      </c>
      <c r="P83" s="1244">
        <f>I94+D98</f>
        <v>56.7</v>
      </c>
      <c r="Q83" s="1369">
        <f>J94+D98</f>
        <v>56.7</v>
      </c>
      <c r="R83" s="11"/>
      <c r="S83" s="705" t="s">
        <v>158</v>
      </c>
      <c r="T83" s="1244">
        <f>L93+L104+L111</f>
        <v>12.4</v>
      </c>
      <c r="U83" s="1240">
        <f>M93+M104+M111</f>
        <v>12.4</v>
      </c>
      <c r="V83" s="11"/>
      <c r="W83" s="1037" t="s">
        <v>181</v>
      </c>
      <c r="X83" s="1244">
        <f>F99+L97+L110</f>
        <v>19</v>
      </c>
      <c r="Y83" s="1372">
        <f>G99+M97+M110</f>
        <v>19</v>
      </c>
      <c r="Z83" s="218"/>
      <c r="AA83" s="218"/>
      <c r="AB83" s="219"/>
      <c r="AC83" s="223"/>
      <c r="AD83" s="218"/>
      <c r="AE83" s="250"/>
      <c r="AF83" s="218"/>
      <c r="AG83" s="250"/>
      <c r="AH83" s="218"/>
      <c r="AI83" s="216"/>
      <c r="AJ83" s="218"/>
      <c r="AK83" s="218"/>
      <c r="AZ83" s="11"/>
      <c r="BA83" s="11"/>
      <c r="BB83" s="11"/>
      <c r="BC83" s="11"/>
      <c r="BD83" s="11"/>
      <c r="BE83" s="11"/>
    </row>
    <row r="84" spans="2:57" ht="15.75" thickBot="1">
      <c r="B84" s="105"/>
      <c r="C84" s="1458"/>
      <c r="D84" s="121"/>
      <c r="E84" s="545"/>
      <c r="F84" s="695"/>
      <c r="G84" s="868"/>
      <c r="H84" s="215"/>
      <c r="I84" s="666"/>
      <c r="J84" s="665"/>
      <c r="K84" s="369" t="s">
        <v>196</v>
      </c>
      <c r="L84" s="370" t="s">
        <v>197</v>
      </c>
      <c r="M84" s="671" t="s">
        <v>198</v>
      </c>
      <c r="O84" s="1243" t="s">
        <v>144</v>
      </c>
      <c r="P84" s="1244">
        <f>I104+L95</f>
        <v>5.9</v>
      </c>
      <c r="Q84" s="1373">
        <f>J104+M95</f>
        <v>5.9</v>
      </c>
      <c r="R84" s="11"/>
      <c r="S84" s="1248" t="s">
        <v>536</v>
      </c>
      <c r="T84" s="1315">
        <f>X94</f>
        <v>0.2</v>
      </c>
      <c r="U84" s="1246">
        <f>J98+J105</f>
        <v>8</v>
      </c>
      <c r="V84" s="11"/>
      <c r="W84" s="1247" t="s">
        <v>332</v>
      </c>
      <c r="X84" s="1244">
        <f>F97</f>
        <v>2</v>
      </c>
      <c r="Y84" s="1372">
        <f>G97</f>
        <v>2</v>
      </c>
      <c r="Z84" s="218"/>
      <c r="AA84" s="218"/>
      <c r="AB84" s="219"/>
      <c r="AC84" s="616"/>
      <c r="AD84" s="219"/>
      <c r="AE84" s="250"/>
      <c r="AF84" s="218"/>
      <c r="AG84" s="250"/>
      <c r="AH84" s="218"/>
      <c r="AI84" s="216"/>
      <c r="AJ84" s="218"/>
      <c r="AK84" s="218"/>
      <c r="AZ84" s="11"/>
      <c r="BA84" s="11"/>
      <c r="BB84" s="11"/>
      <c r="BC84" s="11"/>
      <c r="BD84" s="11"/>
      <c r="BE84" s="11"/>
    </row>
    <row r="85" spans="2:57" ht="15.75" thickBot="1">
      <c r="B85" s="105"/>
      <c r="C85" s="1458"/>
      <c r="D85" s="121"/>
      <c r="E85" s="550"/>
      <c r="F85" s="697"/>
      <c r="G85" s="579"/>
      <c r="H85" s="1417" t="s">
        <v>296</v>
      </c>
      <c r="I85" s="241"/>
      <c r="J85" s="1418"/>
      <c r="K85" s="262" t="s">
        <v>356</v>
      </c>
      <c r="L85" s="274">
        <v>2</v>
      </c>
      <c r="M85" s="277">
        <v>2</v>
      </c>
      <c r="O85" s="1243" t="s">
        <v>554</v>
      </c>
      <c r="P85" s="1244">
        <f>I109</f>
        <v>46</v>
      </c>
      <c r="Q85" s="1373">
        <f>J109</f>
        <v>46</v>
      </c>
      <c r="R85" s="11"/>
      <c r="S85" s="705" t="s">
        <v>109</v>
      </c>
      <c r="T85" s="1244">
        <f>L112</f>
        <v>0.72</v>
      </c>
      <c r="U85" s="1246">
        <f>M112</f>
        <v>0.72</v>
      </c>
      <c r="V85" s="11"/>
      <c r="W85" s="1247" t="s">
        <v>537</v>
      </c>
      <c r="X85" s="1244">
        <f>F94</f>
        <v>51.25</v>
      </c>
      <c r="Y85" s="1390">
        <f>G94</f>
        <v>41</v>
      </c>
      <c r="Z85" s="595"/>
      <c r="AA85" s="1084"/>
      <c r="AB85" s="219"/>
      <c r="AC85" s="616"/>
      <c r="AD85" s="623"/>
      <c r="AE85" s="250"/>
      <c r="AF85" s="218"/>
      <c r="AG85" s="250"/>
      <c r="AH85" s="218"/>
      <c r="AI85" s="212"/>
      <c r="AJ85" s="218"/>
      <c r="AK85" s="218"/>
      <c r="AZ85" s="11"/>
      <c r="BA85" s="11"/>
      <c r="BB85" s="11"/>
      <c r="BC85" s="11"/>
      <c r="BD85" s="11"/>
      <c r="BE85" s="11"/>
    </row>
    <row r="86" spans="2:57" ht="12.75" customHeight="1" thickBot="1">
      <c r="B86" s="105"/>
      <c r="C86" s="1458"/>
      <c r="D86" s="121"/>
      <c r="E86" s="670" t="s">
        <v>407</v>
      </c>
      <c r="F86" s="1419"/>
      <c r="G86" s="224"/>
      <c r="H86" s="262" t="s">
        <v>297</v>
      </c>
      <c r="I86" s="997">
        <v>35</v>
      </c>
      <c r="J86" s="777">
        <v>35</v>
      </c>
      <c r="K86" s="550" t="s">
        <v>122</v>
      </c>
      <c r="L86" s="695">
        <v>190</v>
      </c>
      <c r="M86" s="698">
        <v>190</v>
      </c>
      <c r="O86" s="756" t="s">
        <v>98</v>
      </c>
      <c r="P86" s="1263">
        <f>F95+I102</f>
        <v>128.80000000000001</v>
      </c>
      <c r="Q86" s="1374">
        <f>G95+J102</f>
        <v>97.7</v>
      </c>
      <c r="R86" s="11"/>
      <c r="S86" s="705" t="s">
        <v>114</v>
      </c>
      <c r="T86" s="1244">
        <f>F101+I112+L98</f>
        <v>1.01</v>
      </c>
      <c r="U86" s="1240">
        <f>G101+J112+M98</f>
        <v>1.01</v>
      </c>
      <c r="V86" s="11"/>
      <c r="W86" s="1247" t="s">
        <v>155</v>
      </c>
      <c r="X86" s="1244">
        <f>F98+I96+L109</f>
        <v>31.48</v>
      </c>
      <c r="Y86" s="1372">
        <f>G98+J96+M109</f>
        <v>26.33</v>
      </c>
      <c r="Z86" s="1220"/>
      <c r="AA86" s="1221"/>
      <c r="AB86" s="219"/>
      <c r="AC86" s="223"/>
      <c r="AD86" s="218"/>
      <c r="AE86" s="250"/>
      <c r="AF86" s="218"/>
      <c r="AG86" s="250"/>
      <c r="AH86" s="218"/>
      <c r="AI86" s="212"/>
      <c r="AJ86" s="619"/>
      <c r="AK86" s="218"/>
      <c r="AZ86" s="11"/>
      <c r="BA86" s="11"/>
      <c r="BB86" s="11"/>
      <c r="BC86" s="11"/>
      <c r="BD86" s="11"/>
      <c r="BE86" s="11"/>
    </row>
    <row r="87" spans="2:57" ht="13.5" customHeight="1" thickBot="1">
      <c r="B87" s="105"/>
      <c r="C87" s="1458"/>
      <c r="D87" s="121"/>
      <c r="E87" s="1396" t="s">
        <v>196</v>
      </c>
      <c r="F87" s="370" t="s">
        <v>197</v>
      </c>
      <c r="G87" s="371" t="s">
        <v>198</v>
      </c>
      <c r="H87" s="407" t="s">
        <v>375</v>
      </c>
      <c r="I87" s="697">
        <v>10.34</v>
      </c>
      <c r="J87" s="700">
        <v>10</v>
      </c>
      <c r="K87" s="545" t="s">
        <v>109</v>
      </c>
      <c r="L87" s="695">
        <v>5</v>
      </c>
      <c r="M87" s="698">
        <v>5</v>
      </c>
      <c r="O87" s="1238" t="s">
        <v>335</v>
      </c>
      <c r="P87" s="1250">
        <f>X89</f>
        <v>171.15</v>
      </c>
      <c r="Q87" s="1428">
        <f>Y89</f>
        <v>141.32999999999998</v>
      </c>
      <c r="R87" s="11"/>
      <c r="S87" s="705" t="s">
        <v>541</v>
      </c>
      <c r="T87" s="1244">
        <f>F102+L99</f>
        <v>8.3999999999999995E-3</v>
      </c>
      <c r="U87" s="1240">
        <f>G102+M99</f>
        <v>8.3999999999999995E-3</v>
      </c>
      <c r="V87" s="11"/>
      <c r="W87" s="1247" t="s">
        <v>133</v>
      </c>
      <c r="X87" s="1244">
        <f>F96</f>
        <v>10</v>
      </c>
      <c r="Y87" s="1372">
        <f>G96</f>
        <v>8</v>
      </c>
      <c r="Z87" s="502"/>
      <c r="AA87" s="1221"/>
      <c r="AB87" s="219"/>
      <c r="AC87" s="616"/>
      <c r="AD87" s="218"/>
      <c r="AE87" s="212"/>
      <c r="AF87" s="218"/>
      <c r="AG87" s="250"/>
      <c r="AH87" s="218"/>
      <c r="AI87" s="212"/>
      <c r="AJ87" s="218"/>
      <c r="AK87" s="218"/>
      <c r="AZ87" s="11"/>
      <c r="BA87" s="11"/>
      <c r="BB87" s="11"/>
      <c r="BC87" s="11"/>
      <c r="BD87" s="11"/>
      <c r="BE87" s="11"/>
    </row>
    <row r="88" spans="2:57" ht="14.25" customHeight="1" thickBot="1">
      <c r="B88" s="95"/>
      <c r="C88" s="1447"/>
      <c r="D88" s="124"/>
      <c r="E88" s="1420" t="s">
        <v>119</v>
      </c>
      <c r="F88" s="1421">
        <v>52.6</v>
      </c>
      <c r="G88" s="1422">
        <v>50</v>
      </c>
      <c r="H88" s="557" t="s">
        <v>148</v>
      </c>
      <c r="I88" s="558">
        <v>10</v>
      </c>
      <c r="J88" s="559">
        <v>10</v>
      </c>
      <c r="K88" s="585" t="s">
        <v>147</v>
      </c>
      <c r="L88" s="600">
        <v>20</v>
      </c>
      <c r="M88" s="1113">
        <v>20</v>
      </c>
      <c r="O88" s="1238" t="s">
        <v>555</v>
      </c>
      <c r="P88" s="1239">
        <f>D100</f>
        <v>105</v>
      </c>
      <c r="Q88" s="1373">
        <f>D100</f>
        <v>105</v>
      </c>
      <c r="R88" s="11"/>
      <c r="S88" s="709" t="s">
        <v>186</v>
      </c>
      <c r="T88" s="1244">
        <f>I99+L103</f>
        <v>14</v>
      </c>
      <c r="U88" s="1376">
        <f>J99+M103</f>
        <v>14</v>
      </c>
      <c r="V88" s="11"/>
      <c r="W88" s="1247" t="s">
        <v>140</v>
      </c>
      <c r="X88" s="1244">
        <f>L108</f>
        <v>57.42</v>
      </c>
      <c r="Y88" s="1375">
        <f>M108</f>
        <v>45</v>
      </c>
      <c r="Z88" s="502"/>
      <c r="AA88" s="1221"/>
      <c r="AB88" s="620"/>
      <c r="AC88" s="616"/>
      <c r="AD88" s="218"/>
      <c r="AE88" s="250"/>
      <c r="AF88" s="218"/>
      <c r="AG88" s="250"/>
      <c r="AH88" s="218"/>
      <c r="AI88" s="212"/>
      <c r="AJ88" s="622"/>
      <c r="AK88" s="218"/>
      <c r="AZ88" s="11"/>
      <c r="BA88" s="11"/>
      <c r="BB88" s="11"/>
      <c r="BC88" s="11"/>
      <c r="BD88" s="11"/>
      <c r="BE88" s="11"/>
    </row>
    <row r="89" spans="2:57" ht="14.25" customHeight="1" thickBot="1">
      <c r="B89" t="s">
        <v>287</v>
      </c>
      <c r="C89" s="249"/>
      <c r="O89" s="1243" t="s">
        <v>538</v>
      </c>
      <c r="P89" s="1244">
        <f>D97</f>
        <v>200</v>
      </c>
      <c r="Q89" s="1240">
        <f>D97</f>
        <v>200</v>
      </c>
      <c r="R89" s="11"/>
      <c r="S89" s="11"/>
      <c r="T89" s="11"/>
      <c r="U89" s="11"/>
      <c r="V89" s="11"/>
      <c r="W89" s="1255" t="s">
        <v>539</v>
      </c>
      <c r="X89" s="1256">
        <f>SUM(X83:X88)</f>
        <v>171.15</v>
      </c>
      <c r="Y89" s="1316">
        <f>SUM(Y83:Y88)</f>
        <v>141.32999999999998</v>
      </c>
      <c r="Z89" s="502">
        <f>F94+F96+F97+F98+F99+I96+L97+L108+L109+L110</f>
        <v>171.15</v>
      </c>
      <c r="AA89" s="1394">
        <f>G94+G96+G97+G98+G99+J96+M97+M108+M109+M110</f>
        <v>141.32999999999998</v>
      </c>
      <c r="AB89" s="250"/>
      <c r="AC89" s="616"/>
      <c r="AD89" s="219"/>
      <c r="AE89" s="250"/>
      <c r="AF89" s="218"/>
      <c r="AG89" s="250"/>
      <c r="AH89" s="218"/>
      <c r="AI89" s="212"/>
      <c r="AJ89" s="218"/>
      <c r="AK89" s="218"/>
      <c r="AZ89" s="11"/>
      <c r="BA89" s="11"/>
      <c r="BB89" s="11"/>
      <c r="BC89" s="11"/>
      <c r="BD89" s="11"/>
      <c r="BE89" s="11"/>
    </row>
    <row r="90" spans="2:57" ht="12.75" customHeight="1" thickBot="1">
      <c r="B90" s="911" t="s">
        <v>172</v>
      </c>
      <c r="C90" s="1440"/>
      <c r="D90" s="912"/>
      <c r="E90" s="138"/>
      <c r="F90" s="117"/>
      <c r="G90" s="117"/>
      <c r="H90" s="117"/>
      <c r="I90" s="117"/>
      <c r="J90" s="117"/>
      <c r="K90" s="117"/>
      <c r="L90" s="117"/>
      <c r="M90" s="88"/>
      <c r="O90" s="920" t="s">
        <v>543</v>
      </c>
      <c r="P90" s="1264">
        <f>I93</f>
        <v>118</v>
      </c>
      <c r="Q90" s="1246">
        <f>J93</f>
        <v>66.150000000000006</v>
      </c>
      <c r="R90" s="11"/>
      <c r="S90" s="11"/>
      <c r="T90" s="11"/>
      <c r="U90" s="11"/>
      <c r="V90" s="11"/>
      <c r="W90" s="11"/>
      <c r="X90" s="11"/>
      <c r="Y90" s="121"/>
      <c r="Z90" s="502"/>
      <c r="AA90" s="1221"/>
      <c r="AB90" s="250"/>
      <c r="AC90" s="616"/>
      <c r="AD90" s="218"/>
      <c r="AE90" s="609"/>
      <c r="AF90" s="218"/>
      <c r="AG90" s="250"/>
      <c r="AH90" s="218"/>
      <c r="AI90" s="212"/>
      <c r="AJ90" s="218"/>
      <c r="AK90" s="218"/>
      <c r="AZ90" s="11"/>
      <c r="BA90" s="11"/>
      <c r="BB90" s="11"/>
      <c r="BC90" s="11"/>
      <c r="BD90" s="11"/>
      <c r="BE90" s="11"/>
    </row>
    <row r="91" spans="2:57" ht="13.5" customHeight="1" thickBot="1">
      <c r="B91" s="100"/>
      <c r="C91" s="1744" t="s">
        <v>299</v>
      </c>
      <c r="D91" s="273"/>
      <c r="E91" s="252" t="s">
        <v>291</v>
      </c>
      <c r="F91" s="253"/>
      <c r="G91" s="253"/>
      <c r="H91" s="227" t="s">
        <v>326</v>
      </c>
      <c r="I91" s="241"/>
      <c r="J91" s="276"/>
      <c r="K91" s="241"/>
      <c r="L91" s="939"/>
      <c r="M91" s="224"/>
      <c r="O91" s="1243" t="s">
        <v>122</v>
      </c>
      <c r="P91" s="1253">
        <f>I95</f>
        <v>12</v>
      </c>
      <c r="Q91" s="1240">
        <f>J95</f>
        <v>12</v>
      </c>
      <c r="R91" s="11"/>
      <c r="S91" s="11"/>
      <c r="T91" s="11"/>
      <c r="U91" s="11"/>
      <c r="V91" s="11"/>
      <c r="W91" s="1317" t="s">
        <v>545</v>
      </c>
      <c r="X91" s="1318" t="s">
        <v>546</v>
      </c>
      <c r="Y91" s="1319" t="s">
        <v>547</v>
      </c>
      <c r="Z91" s="1226"/>
      <c r="AA91" s="1221"/>
      <c r="AB91" s="218"/>
      <c r="AC91" s="616"/>
      <c r="AD91" s="218"/>
      <c r="AE91" s="250"/>
      <c r="AF91" s="218"/>
      <c r="AG91" s="250"/>
      <c r="AH91" s="218"/>
      <c r="AI91" s="212"/>
      <c r="AJ91" s="218"/>
      <c r="AK91" s="218"/>
      <c r="AZ91" s="11"/>
    </row>
    <row r="92" spans="2:57" ht="12.75" customHeight="1" thickBot="1">
      <c r="B92" s="913" t="s">
        <v>250</v>
      </c>
      <c r="C92" s="1753" t="s">
        <v>251</v>
      </c>
      <c r="D92" s="915">
        <v>200</v>
      </c>
      <c r="E92" s="1123" t="s">
        <v>290</v>
      </c>
      <c r="F92" s="666"/>
      <c r="G92" s="666"/>
      <c r="H92" s="940" t="s">
        <v>196</v>
      </c>
      <c r="I92" s="421" t="s">
        <v>197</v>
      </c>
      <c r="J92" s="429" t="s">
        <v>198</v>
      </c>
      <c r="K92" s="940" t="s">
        <v>196</v>
      </c>
      <c r="L92" s="421" t="s">
        <v>197</v>
      </c>
      <c r="M92" s="429" t="s">
        <v>198</v>
      </c>
      <c r="O92" s="1243" t="s">
        <v>359</v>
      </c>
      <c r="P92" s="1244">
        <f>F110</f>
        <v>207</v>
      </c>
      <c r="Q92" s="1240">
        <f>G110</f>
        <v>200</v>
      </c>
      <c r="R92" s="11"/>
      <c r="S92" s="11"/>
      <c r="T92" s="11"/>
      <c r="U92" s="11"/>
      <c r="V92" s="11"/>
      <c r="W92" s="1320" t="s">
        <v>556</v>
      </c>
      <c r="X92" s="1272">
        <f>Y92/1000/0.04</f>
        <v>0.09</v>
      </c>
      <c r="Y92" s="1261">
        <f>J98</f>
        <v>3.6</v>
      </c>
      <c r="Z92" s="502"/>
      <c r="AA92" s="1221"/>
      <c r="AC92" s="616"/>
      <c r="AD92" s="218"/>
      <c r="AE92" s="606"/>
      <c r="AF92" s="622"/>
      <c r="AG92" s="250"/>
      <c r="AH92" s="218"/>
      <c r="AI92" s="212"/>
      <c r="AJ92" s="218"/>
      <c r="AK92" s="218"/>
      <c r="AZ92" s="11"/>
    </row>
    <row r="93" spans="2:57" ht="12.75" customHeight="1" thickBot="1">
      <c r="B93" s="746" t="s">
        <v>48</v>
      </c>
      <c r="C93" s="889" t="s">
        <v>185</v>
      </c>
      <c r="D93" s="916" t="s">
        <v>353</v>
      </c>
      <c r="E93" s="369" t="s">
        <v>196</v>
      </c>
      <c r="F93" s="370" t="s">
        <v>197</v>
      </c>
      <c r="G93" s="529" t="s">
        <v>198</v>
      </c>
      <c r="H93" s="801" t="s">
        <v>543</v>
      </c>
      <c r="I93" s="683">
        <v>118</v>
      </c>
      <c r="J93" s="941">
        <v>66.150000000000006</v>
      </c>
      <c r="K93" s="265" t="s">
        <v>158</v>
      </c>
      <c r="L93" s="702">
        <v>4.7</v>
      </c>
      <c r="M93" s="703">
        <v>4.7</v>
      </c>
      <c r="O93" s="1306" t="s">
        <v>164</v>
      </c>
      <c r="P93" s="1249">
        <f>I103</f>
        <v>37.1</v>
      </c>
      <c r="Q93" s="1376">
        <f>J103</f>
        <v>36</v>
      </c>
      <c r="R93" s="11"/>
      <c r="S93" s="11"/>
      <c r="T93" s="11"/>
      <c r="U93" s="11"/>
      <c r="V93" s="11"/>
      <c r="W93" s="1320" t="s">
        <v>557</v>
      </c>
      <c r="X93" s="1272">
        <f>Y93/1000/0.04</f>
        <v>0.11</v>
      </c>
      <c r="Y93" s="1261">
        <f>J105</f>
        <v>4.4000000000000004</v>
      </c>
      <c r="Z93" s="502"/>
      <c r="AA93" s="1221"/>
      <c r="AC93" s="616"/>
      <c r="AD93" s="620"/>
      <c r="AE93" s="367"/>
      <c r="AF93" s="218"/>
      <c r="AG93" s="250"/>
      <c r="AH93" s="218"/>
      <c r="AI93" s="254"/>
      <c r="AJ93" s="218"/>
      <c r="AK93" s="218"/>
      <c r="AZ93" s="11"/>
    </row>
    <row r="94" spans="2:57" ht="14.25" customHeight="1" thickBot="1">
      <c r="B94" s="105"/>
      <c r="C94" s="672" t="s">
        <v>235</v>
      </c>
      <c r="D94" s="11"/>
      <c r="E94" s="258" t="s">
        <v>340</v>
      </c>
      <c r="F94" s="266">
        <v>51.25</v>
      </c>
      <c r="G94" s="272">
        <v>41</v>
      </c>
      <c r="H94" s="591" t="s">
        <v>143</v>
      </c>
      <c r="I94" s="942">
        <v>16.7</v>
      </c>
      <c r="J94" s="576">
        <v>16.7</v>
      </c>
      <c r="K94" s="943" t="s">
        <v>325</v>
      </c>
      <c r="L94" s="695">
        <v>15</v>
      </c>
      <c r="M94" s="698"/>
      <c r="O94" s="1312" t="s">
        <v>132</v>
      </c>
      <c r="P94" s="1285">
        <f>L96</f>
        <v>5</v>
      </c>
      <c r="Q94" s="1429">
        <f>M96</f>
        <v>5</v>
      </c>
      <c r="R94" s="44"/>
      <c r="S94" s="44"/>
      <c r="T94" s="44"/>
      <c r="U94" s="44"/>
      <c r="V94" s="44"/>
      <c r="W94" s="1321" t="s">
        <v>550</v>
      </c>
      <c r="X94" s="1322">
        <f>SUM(X92:X93)</f>
        <v>0.2</v>
      </c>
      <c r="Y94" s="1323">
        <f>SUM(Y92:Y93)</f>
        <v>8</v>
      </c>
      <c r="Z94" s="1223"/>
      <c r="AA94" s="1221"/>
      <c r="AC94" s="616"/>
      <c r="AD94" s="212"/>
      <c r="AE94" s="250"/>
      <c r="AF94" s="218"/>
      <c r="AG94" s="250"/>
      <c r="AH94" s="218"/>
      <c r="AI94" s="212"/>
      <c r="AJ94" s="218"/>
      <c r="AK94" s="218"/>
      <c r="AZ94" s="11"/>
    </row>
    <row r="95" spans="2:57" ht="13.5" customHeight="1">
      <c r="B95" s="746" t="s">
        <v>328</v>
      </c>
      <c r="C95" s="1754" t="s">
        <v>421</v>
      </c>
      <c r="D95" s="1068" t="s">
        <v>374</v>
      </c>
      <c r="E95" s="545" t="s">
        <v>98</v>
      </c>
      <c r="F95" s="1072">
        <v>32</v>
      </c>
      <c r="G95" s="1073">
        <v>24</v>
      </c>
      <c r="H95" s="591" t="s">
        <v>146</v>
      </c>
      <c r="I95" s="942">
        <v>12</v>
      </c>
      <c r="J95" s="576">
        <v>12</v>
      </c>
      <c r="K95" s="943" t="s">
        <v>144</v>
      </c>
      <c r="L95" s="695">
        <v>1.5</v>
      </c>
      <c r="M95" s="698">
        <v>1.5</v>
      </c>
      <c r="W95" s="127"/>
      <c r="X95" s="313"/>
      <c r="Y95" s="1324"/>
      <c r="Z95" s="502"/>
      <c r="AA95" s="1221"/>
      <c r="AC95" s="616"/>
      <c r="AD95" s="212"/>
      <c r="AE95" s="250"/>
      <c r="AF95" s="218"/>
      <c r="AG95" s="250"/>
      <c r="AH95" s="218"/>
      <c r="AI95" s="218"/>
      <c r="AJ95" s="218"/>
      <c r="AK95" s="218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Z95" s="11"/>
    </row>
    <row r="96" spans="2:57" ht="12.75" customHeight="1">
      <c r="B96" s="923" t="s">
        <v>190</v>
      </c>
      <c r="C96" s="1445" t="s">
        <v>329</v>
      </c>
      <c r="D96" s="995"/>
      <c r="E96" s="545" t="s">
        <v>133</v>
      </c>
      <c r="F96" s="695">
        <v>10</v>
      </c>
      <c r="G96" s="698">
        <v>8</v>
      </c>
      <c r="H96" s="545" t="s">
        <v>184</v>
      </c>
      <c r="I96" s="695">
        <v>9.4</v>
      </c>
      <c r="J96" s="576">
        <v>7.83</v>
      </c>
      <c r="K96" s="944" t="s">
        <v>168</v>
      </c>
      <c r="L96" s="422">
        <v>5</v>
      </c>
      <c r="M96" s="423">
        <v>5</v>
      </c>
      <c r="S96" s="267" t="s">
        <v>568</v>
      </c>
      <c r="AB96" s="1228"/>
      <c r="AC96" s="218"/>
      <c r="AD96" s="218"/>
      <c r="AE96" s="218"/>
      <c r="AF96" s="218"/>
      <c r="AG96" s="218"/>
      <c r="AH96" s="218"/>
      <c r="AI96" s="218"/>
      <c r="AJ96" s="218"/>
      <c r="AK96" s="216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Z96" s="11"/>
    </row>
    <row r="97" spans="2:52" ht="12" customHeight="1" thickBot="1">
      <c r="B97" s="750" t="s">
        <v>25</v>
      </c>
      <c r="C97" s="553" t="s">
        <v>294</v>
      </c>
      <c r="D97" s="925">
        <v>200</v>
      </c>
      <c r="E97" s="550" t="s">
        <v>240</v>
      </c>
      <c r="F97" s="697">
        <v>2</v>
      </c>
      <c r="G97" s="700">
        <v>2</v>
      </c>
      <c r="H97" s="545" t="s">
        <v>148</v>
      </c>
      <c r="I97" s="695">
        <v>3.6</v>
      </c>
      <c r="J97" s="576">
        <v>3.6</v>
      </c>
      <c r="K97" s="775" t="s">
        <v>131</v>
      </c>
      <c r="L97" s="695">
        <v>2</v>
      </c>
      <c r="M97" s="698">
        <v>2</v>
      </c>
      <c r="AB97" s="598"/>
      <c r="AC97" s="598"/>
      <c r="AD97" s="218"/>
      <c r="AE97" s="614"/>
      <c r="AF97" s="615"/>
      <c r="AG97" s="218"/>
      <c r="AH97" s="203"/>
      <c r="AI97" s="218"/>
      <c r="AJ97" s="218"/>
      <c r="AK97" s="216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Z97" s="11"/>
    </row>
    <row r="98" spans="2:52" ht="16.5" thickBot="1">
      <c r="B98" s="378" t="s">
        <v>26</v>
      </c>
      <c r="C98" s="377" t="s">
        <v>27</v>
      </c>
      <c r="D98" s="1069">
        <v>40</v>
      </c>
      <c r="E98" s="545" t="s">
        <v>184</v>
      </c>
      <c r="F98" s="695">
        <v>9.6</v>
      </c>
      <c r="G98" s="698">
        <v>8</v>
      </c>
      <c r="H98" s="545" t="s">
        <v>171</v>
      </c>
      <c r="I98" s="945" t="s">
        <v>424</v>
      </c>
      <c r="J98" s="576">
        <v>3.6</v>
      </c>
      <c r="K98" s="946" t="s">
        <v>150</v>
      </c>
      <c r="L98" s="696">
        <v>0.2</v>
      </c>
      <c r="M98" s="699">
        <v>0.2</v>
      </c>
      <c r="O98" s="1232" t="s">
        <v>558</v>
      </c>
      <c r="P98" s="1233"/>
      <c r="Q98" s="1233"/>
      <c r="R98" s="798"/>
      <c r="S98" s="66"/>
      <c r="T98" s="66"/>
      <c r="U98" s="66"/>
      <c r="V98" s="66"/>
      <c r="W98" s="66"/>
      <c r="X98" s="66"/>
      <c r="Y98" s="81"/>
      <c r="Z98" s="218"/>
      <c r="AA98" s="218"/>
      <c r="AB98" s="223"/>
      <c r="AC98" s="218"/>
      <c r="AD98" s="250"/>
      <c r="AE98" s="218"/>
      <c r="AF98" s="250"/>
      <c r="AG98" s="218"/>
      <c r="AH98" s="216"/>
      <c r="AI98" s="218"/>
      <c r="AJ98" s="218"/>
      <c r="AK98" s="218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5" customHeight="1" thickBot="1">
      <c r="B99" s="378" t="s">
        <v>26</v>
      </c>
      <c r="C99" s="377" t="s">
        <v>32</v>
      </c>
      <c r="D99" s="1069">
        <v>30</v>
      </c>
      <c r="E99" s="545" t="s">
        <v>181</v>
      </c>
      <c r="F99" s="697">
        <v>2</v>
      </c>
      <c r="G99" s="700">
        <v>2</v>
      </c>
      <c r="H99" s="545" t="s">
        <v>186</v>
      </c>
      <c r="I99" s="697">
        <v>9</v>
      </c>
      <c r="J99" s="579">
        <v>9</v>
      </c>
      <c r="K99" s="946" t="s">
        <v>151</v>
      </c>
      <c r="L99" s="947">
        <v>4.0000000000000002E-4</v>
      </c>
      <c r="M99" s="948">
        <v>4.0000000000000002E-4</v>
      </c>
      <c r="O99" s="1234" t="s">
        <v>196</v>
      </c>
      <c r="P99" s="1235" t="s">
        <v>197</v>
      </c>
      <c r="Q99" s="1259" t="s">
        <v>198</v>
      </c>
      <c r="R99" s="117"/>
      <c r="S99" s="1236" t="s">
        <v>196</v>
      </c>
      <c r="T99" s="1236" t="s">
        <v>197</v>
      </c>
      <c r="U99" s="1237" t="s">
        <v>198</v>
      </c>
      <c r="V99" s="117"/>
      <c r="W99" s="1236" t="s">
        <v>196</v>
      </c>
      <c r="X99" s="1236" t="s">
        <v>197</v>
      </c>
      <c r="Y99" s="1237" t="s">
        <v>198</v>
      </c>
      <c r="Z99" s="218"/>
      <c r="AA99" s="218"/>
      <c r="AB99" s="223"/>
      <c r="AC99" s="218"/>
      <c r="AD99" s="250"/>
      <c r="AE99" s="218"/>
      <c r="AF99" s="250"/>
      <c r="AG99" s="218"/>
      <c r="AH99" s="216"/>
      <c r="AI99" s="218"/>
      <c r="AJ99" s="218"/>
      <c r="AK99" s="218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3.5" customHeight="1" thickBot="1">
      <c r="B100" s="828" t="s">
        <v>29</v>
      </c>
      <c r="C100" s="553" t="s">
        <v>267</v>
      </c>
      <c r="D100" s="925">
        <v>105</v>
      </c>
      <c r="E100" s="545" t="s">
        <v>232</v>
      </c>
      <c r="F100" s="695">
        <v>4</v>
      </c>
      <c r="G100" s="698">
        <v>4</v>
      </c>
      <c r="H100" s="714"/>
      <c r="I100" s="416" t="s">
        <v>313</v>
      </c>
      <c r="J100" s="225"/>
      <c r="K100" s="225"/>
      <c r="L100" s="225"/>
      <c r="M100" s="664"/>
      <c r="O100" s="1238" t="s">
        <v>334</v>
      </c>
      <c r="P100" s="1239">
        <f>D126</f>
        <v>30</v>
      </c>
      <c r="Q100" s="1240">
        <f>D126</f>
        <v>30</v>
      </c>
      <c r="R100" s="11"/>
      <c r="S100" s="705" t="s">
        <v>109</v>
      </c>
      <c r="T100" s="1244">
        <f>I121+L134</f>
        <v>11</v>
      </c>
      <c r="U100" s="1251">
        <f>J121+M134</f>
        <v>11</v>
      </c>
      <c r="V100" s="11"/>
      <c r="W100" s="1279" t="s">
        <v>534</v>
      </c>
      <c r="X100" s="207"/>
      <c r="Y100" s="210"/>
      <c r="Z100" s="218"/>
      <c r="AA100" s="218"/>
      <c r="AB100" s="616"/>
      <c r="AC100" s="219"/>
      <c r="AD100" s="250"/>
      <c r="AE100" s="218"/>
      <c r="AF100" s="250"/>
      <c r="AG100" s="218"/>
      <c r="AH100" s="216"/>
      <c r="AI100" s="218"/>
      <c r="AJ100" s="218"/>
      <c r="AK100" s="218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5.75" customHeight="1" thickBot="1">
      <c r="B101" s="138"/>
      <c r="C101" s="522" t="s">
        <v>300</v>
      </c>
      <c r="D101" s="117"/>
      <c r="E101" s="554" t="s">
        <v>150</v>
      </c>
      <c r="F101" s="869">
        <v>0.4</v>
      </c>
      <c r="G101" s="870">
        <v>0.4</v>
      </c>
      <c r="H101" s="949" t="s">
        <v>196</v>
      </c>
      <c r="I101" s="424" t="s">
        <v>197</v>
      </c>
      <c r="J101" s="684" t="s">
        <v>198</v>
      </c>
      <c r="K101" s="950" t="s">
        <v>196</v>
      </c>
      <c r="L101" s="424" t="s">
        <v>197</v>
      </c>
      <c r="M101" s="684" t="s">
        <v>198</v>
      </c>
      <c r="O101" s="1243" t="s">
        <v>333</v>
      </c>
      <c r="P101" s="1244">
        <f>D125+D131</f>
        <v>60</v>
      </c>
      <c r="Q101" s="1245">
        <f>D125+D131</f>
        <v>60</v>
      </c>
      <c r="R101" s="11"/>
      <c r="S101" s="705" t="s">
        <v>114</v>
      </c>
      <c r="T101" s="1244">
        <f>I123+L127+I135</f>
        <v>2.1</v>
      </c>
      <c r="U101" s="1240">
        <f>J123+J135+M127</f>
        <v>2.1</v>
      </c>
      <c r="V101" s="11"/>
      <c r="W101" s="1037" t="s">
        <v>181</v>
      </c>
      <c r="X101" s="1244">
        <f>F125+L126</f>
        <v>11.6</v>
      </c>
      <c r="Y101" s="1372">
        <f>G125+M126</f>
        <v>11.6</v>
      </c>
      <c r="Z101" s="218"/>
      <c r="AA101" s="218"/>
      <c r="AB101" s="616"/>
      <c r="AC101" s="623"/>
      <c r="AD101" s="250"/>
      <c r="AE101" s="218"/>
      <c r="AF101" s="250"/>
      <c r="AG101" s="218"/>
      <c r="AH101" s="212"/>
      <c r="AI101" s="218"/>
      <c r="AJ101" s="1227"/>
      <c r="AK101" s="218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2.75" customHeight="1">
      <c r="B102" s="928" t="s">
        <v>369</v>
      </c>
      <c r="C102" s="1748" t="s">
        <v>360</v>
      </c>
      <c r="D102" s="1070">
        <v>200</v>
      </c>
      <c r="E102" s="554" t="s">
        <v>151</v>
      </c>
      <c r="F102" s="696">
        <v>8.0000000000000002E-3</v>
      </c>
      <c r="G102" s="699">
        <v>8.0000000000000002E-3</v>
      </c>
      <c r="H102" s="258" t="s">
        <v>98</v>
      </c>
      <c r="I102" s="417">
        <v>96.8</v>
      </c>
      <c r="J102" s="418">
        <v>73.7</v>
      </c>
      <c r="K102" s="256" t="s">
        <v>148</v>
      </c>
      <c r="L102" s="257">
        <v>2.2000000000000002</v>
      </c>
      <c r="M102" s="281">
        <v>2.2000000000000002</v>
      </c>
      <c r="O102" s="1243" t="s">
        <v>183</v>
      </c>
      <c r="P102" s="1264">
        <f>T112</f>
        <v>54.83</v>
      </c>
      <c r="Q102" s="1373">
        <f>U112</f>
        <v>54.83</v>
      </c>
      <c r="R102" s="11"/>
      <c r="S102" s="705" t="s">
        <v>541</v>
      </c>
      <c r="T102" s="1249">
        <f>I124</f>
        <v>8.0000000000000002E-3</v>
      </c>
      <c r="U102" s="1240">
        <f>J124</f>
        <v>8.0000000000000002E-3</v>
      </c>
      <c r="V102" s="11"/>
      <c r="W102" s="1247" t="s">
        <v>332</v>
      </c>
      <c r="X102" s="1244">
        <f>I126</f>
        <v>2</v>
      </c>
      <c r="Y102" s="1372">
        <f>J126</f>
        <v>2</v>
      </c>
      <c r="Z102" s="218"/>
      <c r="AA102" s="218"/>
      <c r="AB102" s="223"/>
      <c r="AC102" s="218"/>
      <c r="AD102" s="250"/>
      <c r="AE102" s="218"/>
      <c r="AF102" s="250"/>
      <c r="AG102" s="218"/>
      <c r="AH102" s="212"/>
      <c r="AI102" s="218"/>
      <c r="AJ102" s="217"/>
      <c r="AK102" s="218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746" t="s">
        <v>314</v>
      </c>
      <c r="C103" s="889" t="s">
        <v>312</v>
      </c>
      <c r="D103" s="994">
        <v>110</v>
      </c>
      <c r="E103" s="545" t="s">
        <v>147</v>
      </c>
      <c r="F103" s="762">
        <v>160</v>
      </c>
      <c r="G103" s="841">
        <v>160</v>
      </c>
      <c r="H103" s="545" t="s">
        <v>164</v>
      </c>
      <c r="I103" s="695">
        <v>37.1</v>
      </c>
      <c r="J103" s="951">
        <v>36</v>
      </c>
      <c r="K103" s="775" t="s">
        <v>186</v>
      </c>
      <c r="L103" s="697">
        <v>5</v>
      </c>
      <c r="M103" s="700">
        <v>5</v>
      </c>
      <c r="O103" s="1243" t="s">
        <v>98</v>
      </c>
      <c r="P103" s="1263">
        <f>F122+F134</f>
        <v>56.2</v>
      </c>
      <c r="Q103" s="1374">
        <f>G122+G134</f>
        <v>40</v>
      </c>
      <c r="R103" s="11"/>
      <c r="S103" s="709" t="s">
        <v>336</v>
      </c>
      <c r="T103" s="1300">
        <f>L135</f>
        <v>0.2</v>
      </c>
      <c r="U103" s="1254">
        <f>M135</f>
        <v>0.2</v>
      </c>
      <c r="V103" s="11"/>
      <c r="W103" s="1247" t="s">
        <v>155</v>
      </c>
      <c r="X103" s="1244">
        <f>F124+F137+L124</f>
        <v>23.28</v>
      </c>
      <c r="Y103" s="1390">
        <f>G124+G137+M124</f>
        <v>19.45</v>
      </c>
      <c r="Z103" s="218"/>
      <c r="AA103" s="218"/>
      <c r="AB103" s="616"/>
      <c r="AC103" s="218"/>
      <c r="AD103" s="212"/>
      <c r="AE103" s="218"/>
      <c r="AF103" s="250"/>
      <c r="AG103" s="218"/>
      <c r="AH103" s="212"/>
      <c r="AI103" s="218"/>
      <c r="AJ103" s="211"/>
      <c r="AK103" s="218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>
      <c r="B104" s="419"/>
      <c r="C104" s="1445" t="s">
        <v>311</v>
      </c>
      <c r="D104" s="1071"/>
      <c r="E104" s="545"/>
      <c r="F104" s="695"/>
      <c r="G104" s="700"/>
      <c r="H104" s="545" t="s">
        <v>144</v>
      </c>
      <c r="I104" s="695">
        <v>4.4000000000000004</v>
      </c>
      <c r="J104" s="951">
        <v>4.4000000000000004</v>
      </c>
      <c r="K104" s="775" t="s">
        <v>158</v>
      </c>
      <c r="L104" s="695">
        <v>4.7</v>
      </c>
      <c r="M104" s="698">
        <v>4.7</v>
      </c>
      <c r="O104" s="1238" t="s">
        <v>335</v>
      </c>
      <c r="P104" s="1264">
        <f>X107</f>
        <v>174.88</v>
      </c>
      <c r="Q104" s="1371">
        <f>Y107</f>
        <v>144.44999999999999</v>
      </c>
      <c r="R104" s="11"/>
      <c r="S104" s="709" t="s">
        <v>186</v>
      </c>
      <c r="T104" s="1425">
        <f>I136</f>
        <v>10</v>
      </c>
      <c r="U104" s="1271">
        <f>J136</f>
        <v>10</v>
      </c>
      <c r="V104" s="11"/>
      <c r="W104" s="1247" t="s">
        <v>133</v>
      </c>
      <c r="X104" s="1244">
        <f>F123+L125</f>
        <v>20.5</v>
      </c>
      <c r="Y104" s="1372">
        <f>G123+M125</f>
        <v>16.399999999999999</v>
      </c>
      <c r="Z104" s="218"/>
      <c r="AA104" s="218"/>
      <c r="AB104" s="616"/>
      <c r="AC104" s="617"/>
      <c r="AD104" s="250"/>
      <c r="AE104" s="218"/>
      <c r="AF104" s="250"/>
      <c r="AG104" s="218"/>
      <c r="AH104" s="212"/>
      <c r="AI104" s="218"/>
      <c r="AJ104" s="217"/>
      <c r="AK104" s="218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6.5" customHeight="1">
      <c r="B105" s="105"/>
      <c r="C105" s="1458"/>
      <c r="D105" s="11"/>
      <c r="E105" s="214"/>
      <c r="F105" s="218"/>
      <c r="G105" s="213"/>
      <c r="H105" s="545" t="s">
        <v>169</v>
      </c>
      <c r="I105" s="695" t="s">
        <v>341</v>
      </c>
      <c r="J105" s="1002">
        <v>4.4000000000000004</v>
      </c>
      <c r="K105" s="218"/>
      <c r="L105" s="218"/>
      <c r="M105" s="213"/>
      <c r="O105" s="1301" t="s">
        <v>218</v>
      </c>
      <c r="P105" s="1264">
        <f>L133</f>
        <v>15</v>
      </c>
      <c r="Q105" s="1373">
        <f>M133</f>
        <v>15</v>
      </c>
      <c r="R105" s="11"/>
      <c r="S105" s="11"/>
      <c r="T105" s="11"/>
      <c r="U105" s="11"/>
      <c r="V105" s="11"/>
      <c r="W105" s="1247" t="s">
        <v>140</v>
      </c>
      <c r="X105" s="1244">
        <f>F121</f>
        <v>58.5</v>
      </c>
      <c r="Y105" s="1375">
        <f>G121</f>
        <v>45</v>
      </c>
      <c r="Z105" s="218"/>
      <c r="AA105" s="218"/>
      <c r="AB105" s="616"/>
      <c r="AC105" s="617"/>
      <c r="AD105" s="250"/>
      <c r="AE105" s="218"/>
      <c r="AF105" s="250"/>
      <c r="AG105" s="218"/>
      <c r="AH105" s="212"/>
      <c r="AI105" s="218"/>
      <c r="AJ105" s="217"/>
      <c r="AK105" s="218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 thickBot="1">
      <c r="B106" s="105"/>
      <c r="C106" s="1458"/>
      <c r="D106" s="11"/>
      <c r="E106" s="215"/>
      <c r="F106" s="666"/>
      <c r="G106" s="665"/>
      <c r="H106" s="215"/>
      <c r="I106" s="666"/>
      <c r="J106" s="666"/>
      <c r="K106" s="666"/>
      <c r="L106" s="666"/>
      <c r="M106" s="665"/>
      <c r="O106" s="1252" t="s">
        <v>153</v>
      </c>
      <c r="P106" s="1244">
        <f>L121</f>
        <v>91.37</v>
      </c>
      <c r="Q106" s="1240">
        <f>M121</f>
        <v>79</v>
      </c>
      <c r="R106" s="11"/>
      <c r="S106" s="11"/>
      <c r="T106" s="11"/>
      <c r="U106" s="11"/>
      <c r="V106" s="11"/>
      <c r="W106" s="1247" t="s">
        <v>331</v>
      </c>
      <c r="X106" s="1244">
        <f>F131</f>
        <v>59</v>
      </c>
      <c r="Y106" s="1406">
        <f>G131</f>
        <v>50</v>
      </c>
      <c r="Z106" s="218"/>
      <c r="AA106" s="218"/>
      <c r="AB106" s="616"/>
      <c r="AC106" s="218"/>
      <c r="AD106" s="609"/>
      <c r="AE106" s="218"/>
      <c r="AF106" s="250"/>
      <c r="AG106" s="218"/>
      <c r="AH106" s="212"/>
      <c r="AI106" s="218"/>
      <c r="AJ106" s="217"/>
      <c r="AK106" s="218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5" customHeight="1" thickBot="1">
      <c r="B107" s="105"/>
      <c r="C107" s="1458"/>
      <c r="D107" s="121"/>
      <c r="E107" s="714"/>
      <c r="F107" s="225"/>
      <c r="G107" s="664"/>
      <c r="H107" s="271" t="s">
        <v>422</v>
      </c>
      <c r="I107" s="241"/>
      <c r="J107" s="241"/>
      <c r="K107" s="244" t="s">
        <v>327</v>
      </c>
      <c r="L107" s="241"/>
      <c r="M107" s="224"/>
      <c r="O107" s="1243" t="s">
        <v>559</v>
      </c>
      <c r="P107" s="1244">
        <f>F136</f>
        <v>55.48</v>
      </c>
      <c r="Q107" s="1240">
        <f>G136</f>
        <v>46</v>
      </c>
      <c r="R107" s="11"/>
      <c r="S107" s="11"/>
      <c r="T107" s="11"/>
      <c r="U107" s="11"/>
      <c r="V107" s="11"/>
      <c r="W107" s="1255" t="s">
        <v>539</v>
      </c>
      <c r="X107" s="1325">
        <f>SUM(X101:X106)</f>
        <v>174.88</v>
      </c>
      <c r="Y107" s="1326">
        <f>SUM(Y101:Y106)</f>
        <v>144.44999999999999</v>
      </c>
      <c r="Z107" s="218">
        <f>F121+F123+F124+F125+F131+F137+I126+L124+L125+L126</f>
        <v>174.88</v>
      </c>
      <c r="AA107" s="1407">
        <f>G121+G123+G124+G125+G131+G137+M124+M125+M126+J126</f>
        <v>144.44999999999999</v>
      </c>
      <c r="AB107" s="616"/>
      <c r="AC107" s="218"/>
      <c r="AD107" s="212"/>
      <c r="AE107" s="218"/>
      <c r="AF107" s="250"/>
      <c r="AG107" s="218"/>
      <c r="AH107" s="212"/>
      <c r="AI107" s="218"/>
      <c r="AJ107" s="212"/>
      <c r="AK107" s="218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5.75" thickBot="1">
      <c r="B108" s="105"/>
      <c r="C108" s="1458"/>
      <c r="D108" s="121"/>
      <c r="E108" s="594" t="s">
        <v>358</v>
      </c>
      <c r="F108" s="225"/>
      <c r="G108" s="664"/>
      <c r="H108" s="682" t="s">
        <v>196</v>
      </c>
      <c r="I108" s="370" t="s">
        <v>197</v>
      </c>
      <c r="J108" s="529" t="s">
        <v>198</v>
      </c>
      <c r="K108" s="954" t="s">
        <v>140</v>
      </c>
      <c r="L108" s="274">
        <v>57.42</v>
      </c>
      <c r="M108" s="277">
        <v>45</v>
      </c>
      <c r="O108" s="1243" t="s">
        <v>122</v>
      </c>
      <c r="P108" s="1239">
        <f>I130</f>
        <v>211</v>
      </c>
      <c r="Q108" s="1240">
        <f>J130</f>
        <v>200</v>
      </c>
      <c r="R108" s="11"/>
      <c r="S108" s="11"/>
      <c r="T108" s="11"/>
      <c r="U108" s="11"/>
      <c r="V108" s="11"/>
      <c r="W108" s="7"/>
      <c r="X108" s="1192"/>
      <c r="Y108" s="1327"/>
      <c r="Z108" s="218"/>
      <c r="AA108" s="218"/>
      <c r="AB108" s="616"/>
      <c r="AC108" s="218"/>
      <c r="AD108" s="606"/>
      <c r="AE108" s="218"/>
      <c r="AF108" s="250"/>
      <c r="AG108" s="218"/>
      <c r="AH108" s="212"/>
      <c r="AI108" s="218"/>
      <c r="AJ108" s="212"/>
      <c r="AK108" s="218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 thickBot="1">
      <c r="B109" s="105"/>
      <c r="C109" s="1458"/>
      <c r="D109" s="121"/>
      <c r="E109" s="1124" t="s">
        <v>196</v>
      </c>
      <c r="F109" s="675" t="s">
        <v>197</v>
      </c>
      <c r="G109" s="676" t="s">
        <v>198</v>
      </c>
      <c r="H109" s="262" t="s">
        <v>423</v>
      </c>
      <c r="I109" s="274">
        <v>46</v>
      </c>
      <c r="J109" s="528">
        <v>46</v>
      </c>
      <c r="K109" s="775" t="s">
        <v>176</v>
      </c>
      <c r="L109" s="695">
        <v>12.48</v>
      </c>
      <c r="M109" s="778">
        <v>10.5</v>
      </c>
      <c r="O109" s="1243" t="s">
        <v>132</v>
      </c>
      <c r="P109" s="1244">
        <f>F127</f>
        <v>6.75</v>
      </c>
      <c r="Q109" s="1240">
        <f>G127</f>
        <v>6.75</v>
      </c>
      <c r="R109" s="11"/>
      <c r="S109" s="1328" t="s">
        <v>560</v>
      </c>
      <c r="T109" s="1329" t="s">
        <v>197</v>
      </c>
      <c r="U109" s="1330" t="s">
        <v>198</v>
      </c>
      <c r="V109" s="11"/>
      <c r="W109" s="1331" t="s">
        <v>545</v>
      </c>
      <c r="X109" s="1331" t="s">
        <v>546</v>
      </c>
      <c r="Y109" s="1332" t="s">
        <v>547</v>
      </c>
      <c r="Z109" s="218"/>
      <c r="AA109" s="218"/>
      <c r="AB109" s="616"/>
      <c r="AC109" s="218"/>
      <c r="AD109" s="250"/>
      <c r="AE109" s="218"/>
      <c r="AF109" s="250"/>
      <c r="AG109" s="218"/>
      <c r="AH109" s="254"/>
      <c r="AI109" s="218"/>
      <c r="AJ109" s="212"/>
      <c r="AK109" s="218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B110" s="105"/>
      <c r="C110" s="1458"/>
      <c r="D110" s="121"/>
      <c r="E110" s="262" t="s">
        <v>359</v>
      </c>
      <c r="F110" s="257">
        <v>207</v>
      </c>
      <c r="G110" s="268">
        <v>200</v>
      </c>
      <c r="H110" s="550" t="s">
        <v>148</v>
      </c>
      <c r="I110" s="697">
        <v>5</v>
      </c>
      <c r="J110" s="579">
        <v>5</v>
      </c>
      <c r="K110" s="775" t="s">
        <v>131</v>
      </c>
      <c r="L110" s="695">
        <v>15</v>
      </c>
      <c r="M110" s="778">
        <v>15</v>
      </c>
      <c r="O110" s="1243" t="s">
        <v>148</v>
      </c>
      <c r="P110" s="1244">
        <f>I137+I122</f>
        <v>7</v>
      </c>
      <c r="Q110" s="1240">
        <f>J137+J122</f>
        <v>7</v>
      </c>
      <c r="R110" s="11"/>
      <c r="S110" s="1138" t="s">
        <v>139</v>
      </c>
      <c r="T110" s="1333">
        <f>F135</f>
        <v>12.33</v>
      </c>
      <c r="U110" s="1423">
        <f>G135</f>
        <v>12.33</v>
      </c>
      <c r="V110" s="11"/>
      <c r="W110" s="1037" t="s">
        <v>573</v>
      </c>
      <c r="X110" s="1334">
        <f>Y110/1000/0.04</f>
        <v>0.5</v>
      </c>
      <c r="Y110" s="1261">
        <f>G126</f>
        <v>20</v>
      </c>
      <c r="Z110" s="218"/>
      <c r="AA110" s="218"/>
      <c r="AB110" s="616"/>
      <c r="AC110" s="212"/>
      <c r="AD110" s="250"/>
      <c r="AE110" s="218"/>
      <c r="AF110" s="250"/>
      <c r="AG110" s="218"/>
      <c r="AH110" s="218"/>
      <c r="AI110" s="218"/>
      <c r="AJ110" s="212"/>
      <c r="AK110" s="218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2:52" ht="11.25" customHeight="1">
      <c r="B111" s="105"/>
      <c r="C111" s="1458"/>
      <c r="D111" s="121"/>
      <c r="E111" s="214"/>
      <c r="F111" s="218"/>
      <c r="G111" s="213"/>
      <c r="H111" s="550" t="s">
        <v>147</v>
      </c>
      <c r="I111" s="697">
        <v>82.8</v>
      </c>
      <c r="J111" s="579"/>
      <c r="K111" s="775" t="s">
        <v>158</v>
      </c>
      <c r="L111" s="695">
        <v>3</v>
      </c>
      <c r="M111" s="778">
        <v>3</v>
      </c>
      <c r="O111" s="1243" t="s">
        <v>158</v>
      </c>
      <c r="P111" s="1244">
        <f>F128+L123</f>
        <v>8.25</v>
      </c>
      <c r="Q111" s="1240">
        <f>G128+M123</f>
        <v>8.25</v>
      </c>
      <c r="R111" s="11"/>
      <c r="S111" s="709" t="s">
        <v>142</v>
      </c>
      <c r="T111" s="1335">
        <f>L122</f>
        <v>42.5</v>
      </c>
      <c r="U111" s="1424">
        <f>M122</f>
        <v>42.5</v>
      </c>
      <c r="V111" s="11"/>
      <c r="W111" s="1037" t="s">
        <v>561</v>
      </c>
      <c r="X111" s="1272">
        <f>Y111/1000/0.04</f>
        <v>0.1</v>
      </c>
      <c r="Y111" s="1261">
        <f>J134</f>
        <v>4</v>
      </c>
      <c r="Z111" s="218"/>
      <c r="AA111" s="218"/>
      <c r="AB111" s="616"/>
      <c r="AC111" s="212"/>
      <c r="AD111" s="250"/>
      <c r="AE111" s="218"/>
      <c r="AF111" s="250"/>
      <c r="AG111" s="218"/>
      <c r="AH111" s="218"/>
      <c r="AI111" s="218"/>
      <c r="AJ111" s="212"/>
      <c r="AK111" s="218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2:52" ht="15" customHeight="1" thickBot="1">
      <c r="B112" s="95"/>
      <c r="C112" s="1447"/>
      <c r="D112" s="124"/>
      <c r="E112" s="215"/>
      <c r="F112" s="666"/>
      <c r="G112" s="665"/>
      <c r="H112" s="585" t="s">
        <v>150</v>
      </c>
      <c r="I112" s="955">
        <v>0.41</v>
      </c>
      <c r="J112" s="956">
        <v>0.41</v>
      </c>
      <c r="K112" s="601" t="s">
        <v>109</v>
      </c>
      <c r="L112" s="600">
        <v>0.72</v>
      </c>
      <c r="M112" s="1113">
        <v>0.72</v>
      </c>
      <c r="N112" s="11"/>
      <c r="O112" s="1284" t="s">
        <v>536</v>
      </c>
      <c r="P112" s="1426">
        <f>X112</f>
        <v>0.6</v>
      </c>
      <c r="Q112" s="1430">
        <f>G126+J134</f>
        <v>24</v>
      </c>
      <c r="R112" s="44"/>
      <c r="S112" s="1336" t="s">
        <v>562</v>
      </c>
      <c r="T112" s="1337">
        <f>SUM(T110:T111)</f>
        <v>54.83</v>
      </c>
      <c r="U112" s="1427">
        <f>SUM(U110:U111)</f>
        <v>54.83</v>
      </c>
      <c r="V112" s="44"/>
      <c r="W112" s="1274" t="s">
        <v>550</v>
      </c>
      <c r="X112" s="1322">
        <f>SUM(X110:X111)</f>
        <v>0.6</v>
      </c>
      <c r="Y112" s="1323">
        <f>SUM(Y110:Y111)</f>
        <v>24</v>
      </c>
      <c r="Z112" s="218"/>
      <c r="AA112" s="218"/>
      <c r="AB112" s="621"/>
      <c r="AC112" s="216"/>
      <c r="AD112" s="250"/>
      <c r="AE112" s="218"/>
      <c r="AF112" s="250"/>
      <c r="AG112" s="218"/>
      <c r="AH112" s="218"/>
      <c r="AI112" s="218"/>
      <c r="AJ112" s="212"/>
      <c r="AK112" s="218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2:51" ht="13.5" customHeight="1">
      <c r="C113" s="249"/>
      <c r="N113" s="218"/>
      <c r="Z113" s="218"/>
      <c r="AA113" s="366"/>
      <c r="AB113" s="250"/>
      <c r="AC113" s="212"/>
      <c r="AD113" s="218"/>
      <c r="AE113" s="218"/>
      <c r="AF113" s="250"/>
      <c r="AG113" s="218"/>
      <c r="AH113" s="218"/>
      <c r="AI113" s="218"/>
      <c r="AJ113" s="212"/>
      <c r="AK113" s="218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2:51" ht="12.75" customHeight="1">
      <c r="B114" t="s">
        <v>426</v>
      </c>
      <c r="C114" s="249"/>
      <c r="F114" s="267" t="s">
        <v>346</v>
      </c>
      <c r="J114" s="204" t="s">
        <v>316</v>
      </c>
      <c r="L114" s="2"/>
      <c r="N114" s="596"/>
      <c r="Z114" s="218"/>
      <c r="AA114" s="366"/>
      <c r="AB114" s="250"/>
      <c r="AC114" s="218"/>
      <c r="AD114" s="218"/>
      <c r="AE114" s="218"/>
      <c r="AF114" s="212"/>
      <c r="AG114" s="218"/>
      <c r="AH114" s="218"/>
      <c r="AI114" s="218"/>
      <c r="AJ114" s="212"/>
      <c r="AK114" s="218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2:51" ht="14.25" customHeight="1" thickBot="1">
      <c r="B115" s="2" t="s">
        <v>345</v>
      </c>
      <c r="C115" s="249"/>
      <c r="K115" s="204" t="s">
        <v>410</v>
      </c>
      <c r="N115" s="261"/>
      <c r="R115" s="267" t="s">
        <v>568</v>
      </c>
      <c r="T115" s="2"/>
      <c r="U115" s="2" t="s">
        <v>528</v>
      </c>
      <c r="V115" s="1229"/>
      <c r="W115" s="12"/>
      <c r="Z115" s="218"/>
      <c r="AB115" s="218"/>
      <c r="AC115" s="218"/>
      <c r="AD115" s="218"/>
      <c r="AE115" s="218"/>
      <c r="AF115" s="212"/>
      <c r="AG115" s="218"/>
      <c r="AH115" s="218"/>
      <c r="AI115" s="218"/>
      <c r="AJ115" s="212"/>
      <c r="AK115" s="218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2:51" ht="13.5" customHeight="1">
      <c r="B116" s="33" t="s">
        <v>3</v>
      </c>
      <c r="C116" s="1435" t="s">
        <v>4</v>
      </c>
      <c r="D116" s="132" t="s">
        <v>5</v>
      </c>
      <c r="E116" s="138" t="s">
        <v>123</v>
      </c>
      <c r="F116" s="117"/>
      <c r="G116" s="117"/>
      <c r="H116" s="117"/>
      <c r="I116" s="117"/>
      <c r="J116" s="117"/>
      <c r="K116" s="117"/>
      <c r="L116" s="117"/>
      <c r="M116" s="88"/>
      <c r="N116" s="261"/>
      <c r="O116" s="2" t="s">
        <v>345</v>
      </c>
      <c r="U116" s="108"/>
      <c r="V116" s="204"/>
      <c r="W116" s="127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2:51" ht="14.25" customHeight="1" thickBot="1">
      <c r="B117" s="873" t="s">
        <v>11</v>
      </c>
      <c r="C117" s="193"/>
      <c r="D117" s="874" t="s">
        <v>124</v>
      </c>
      <c r="E117" s="95"/>
      <c r="F117" s="44"/>
      <c r="G117" s="44"/>
      <c r="H117" s="44"/>
      <c r="I117" s="44"/>
      <c r="J117" s="44"/>
      <c r="K117" s="44"/>
      <c r="L117" s="44"/>
      <c r="M117" s="124"/>
      <c r="N117" s="261"/>
      <c r="O117" s="204" t="s">
        <v>316</v>
      </c>
      <c r="S117" s="1230" t="s">
        <v>529</v>
      </c>
      <c r="T117" s="312"/>
      <c r="W117" s="267" t="s">
        <v>530</v>
      </c>
      <c r="X117" s="204" t="s">
        <v>531</v>
      </c>
      <c r="AB117" s="218"/>
      <c r="AC117" s="218"/>
      <c r="AD117" s="218"/>
      <c r="AE117" s="218"/>
      <c r="AF117" s="218"/>
      <c r="AG117" s="218"/>
      <c r="AH117" s="218"/>
      <c r="AI117" s="218"/>
      <c r="AJ117" s="212"/>
      <c r="AK117" s="2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2:51" ht="15.75" customHeight="1" thickBot="1">
      <c r="B118" s="33" t="s">
        <v>3</v>
      </c>
      <c r="C118" s="1435" t="s">
        <v>4</v>
      </c>
      <c r="D118" s="132" t="s">
        <v>5</v>
      </c>
      <c r="E118" s="138" t="s">
        <v>123</v>
      </c>
      <c r="F118" s="117"/>
      <c r="G118" s="117"/>
      <c r="H118" s="117"/>
      <c r="I118" s="117"/>
      <c r="J118" s="117"/>
      <c r="K118" s="117"/>
      <c r="L118" s="117"/>
      <c r="M118" s="88"/>
      <c r="N118" s="937"/>
      <c r="O118" s="1231" t="s">
        <v>532</v>
      </c>
      <c r="S118" s="1126"/>
      <c r="T118" s="204" t="s">
        <v>533</v>
      </c>
      <c r="Y118" s="127"/>
      <c r="AB118" s="218"/>
      <c r="AC118" s="218"/>
      <c r="AD118" s="218"/>
      <c r="AE118" s="218"/>
      <c r="AF118" s="218"/>
      <c r="AG118" s="218"/>
      <c r="AH118" s="218"/>
      <c r="AI118" s="218"/>
      <c r="AJ118" s="212"/>
      <c r="AK118" s="212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2:51" ht="15" customHeight="1" thickBot="1">
      <c r="B119" s="873" t="s">
        <v>11</v>
      </c>
      <c r="C119" s="1750"/>
      <c r="D119" s="874" t="s">
        <v>124</v>
      </c>
      <c r="E119" s="957" t="s">
        <v>427</v>
      </c>
      <c r="F119" s="66"/>
      <c r="G119" s="66"/>
      <c r="H119" s="66"/>
      <c r="I119" s="66"/>
      <c r="J119" s="81"/>
      <c r="K119" s="797" t="s">
        <v>249</v>
      </c>
      <c r="L119" s="66"/>
      <c r="M119" s="81"/>
      <c r="N119" s="218"/>
      <c r="O119" s="1338" t="s">
        <v>288</v>
      </c>
      <c r="P119" s="1339"/>
      <c r="Q119" s="1339"/>
      <c r="R119" s="165"/>
      <c r="S119" s="44"/>
      <c r="T119" s="44"/>
      <c r="U119" s="44"/>
      <c r="V119" s="44"/>
      <c r="W119" s="44"/>
      <c r="X119" s="44"/>
      <c r="Y119" s="44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2"/>
      <c r="AK119" s="218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2:51" ht="15" customHeight="1" thickBot="1">
      <c r="B120" s="133" t="s">
        <v>127</v>
      </c>
      <c r="C120" s="1755"/>
      <c r="D120" s="959"/>
      <c r="E120" s="960" t="s">
        <v>196</v>
      </c>
      <c r="F120" s="160" t="s">
        <v>197</v>
      </c>
      <c r="G120" s="961" t="s">
        <v>198</v>
      </c>
      <c r="H120" s="960" t="s">
        <v>196</v>
      </c>
      <c r="I120" s="160" t="s">
        <v>197</v>
      </c>
      <c r="J120" s="961" t="s">
        <v>198</v>
      </c>
      <c r="K120" s="962" t="s">
        <v>196</v>
      </c>
      <c r="L120" s="160" t="s">
        <v>197</v>
      </c>
      <c r="M120" s="961" t="s">
        <v>198</v>
      </c>
      <c r="N120" s="261"/>
      <c r="O120" s="1236" t="s">
        <v>196</v>
      </c>
      <c r="P120" s="1340" t="s">
        <v>197</v>
      </c>
      <c r="Q120" s="1259" t="s">
        <v>198</v>
      </c>
      <c r="R120" s="117"/>
      <c r="S120" s="1236" t="s">
        <v>196</v>
      </c>
      <c r="T120" s="1236" t="s">
        <v>197</v>
      </c>
      <c r="U120" s="1237" t="s">
        <v>198</v>
      </c>
      <c r="V120" s="117"/>
      <c r="W120" s="1236" t="s">
        <v>196</v>
      </c>
      <c r="X120" s="1236" t="s">
        <v>197</v>
      </c>
      <c r="Y120" s="1237" t="s">
        <v>198</v>
      </c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2"/>
      <c r="AK120" s="218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2:51" ht="18" customHeight="1">
      <c r="B121" s="963" t="s">
        <v>239</v>
      </c>
      <c r="C121" s="1756" t="s">
        <v>427</v>
      </c>
      <c r="D121" s="1105">
        <v>200</v>
      </c>
      <c r="E121" s="158" t="s">
        <v>140</v>
      </c>
      <c r="F121" s="264">
        <v>58.5</v>
      </c>
      <c r="G121" s="531">
        <v>45</v>
      </c>
      <c r="H121" s="964" t="s">
        <v>109</v>
      </c>
      <c r="I121" s="260">
        <v>1</v>
      </c>
      <c r="J121" s="275">
        <v>1</v>
      </c>
      <c r="K121" s="965" t="s">
        <v>153</v>
      </c>
      <c r="L121" s="677">
        <v>91.37</v>
      </c>
      <c r="M121" s="278">
        <v>79</v>
      </c>
      <c r="N121" s="285"/>
      <c r="O121" s="1238" t="s">
        <v>334</v>
      </c>
      <c r="P121" s="1239">
        <f>D150</f>
        <v>40</v>
      </c>
      <c r="Q121" s="1240">
        <f>D150</f>
        <v>40</v>
      </c>
      <c r="R121" s="11"/>
      <c r="S121" s="705" t="s">
        <v>375</v>
      </c>
      <c r="T121" s="1296">
        <f>I164</f>
        <v>10.34</v>
      </c>
      <c r="U121" s="1463">
        <f>J164</f>
        <v>10</v>
      </c>
      <c r="V121" s="11"/>
      <c r="W121" s="1279" t="s">
        <v>534</v>
      </c>
      <c r="X121" s="207"/>
      <c r="Y121" s="210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2"/>
      <c r="AK121" s="218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2:51" ht="12.75" customHeight="1">
      <c r="B122" s="803" t="s">
        <v>260</v>
      </c>
      <c r="C122" s="553" t="s">
        <v>428</v>
      </c>
      <c r="D122" s="1000">
        <v>50</v>
      </c>
      <c r="E122" s="756" t="s">
        <v>98</v>
      </c>
      <c r="F122" s="1738">
        <v>13.34</v>
      </c>
      <c r="G122" s="922">
        <v>10</v>
      </c>
      <c r="H122" s="709" t="s">
        <v>148</v>
      </c>
      <c r="I122" s="771">
        <v>2</v>
      </c>
      <c r="J122" s="772">
        <v>2</v>
      </c>
      <c r="K122" s="810" t="s">
        <v>183</v>
      </c>
      <c r="L122" s="678">
        <v>42.5</v>
      </c>
      <c r="M122" s="679">
        <v>42.5</v>
      </c>
      <c r="N122" s="285"/>
      <c r="O122" s="1243" t="s">
        <v>333</v>
      </c>
      <c r="P122" s="1244">
        <f>I146+D149</f>
        <v>53</v>
      </c>
      <c r="Q122" s="1245">
        <f>J146+D149</f>
        <v>53</v>
      </c>
      <c r="R122" s="11"/>
      <c r="S122" s="705" t="s">
        <v>148</v>
      </c>
      <c r="T122" s="1244">
        <f>F149+F159+I162+I165+L149</f>
        <v>18.850000000000001</v>
      </c>
      <c r="U122" s="1240">
        <f>G149+M149+G159+J165+J162</f>
        <v>18.850000000000001</v>
      </c>
      <c r="V122" s="11"/>
      <c r="W122" s="1037" t="s">
        <v>563</v>
      </c>
      <c r="X122" s="1244">
        <f>F145</f>
        <v>38.340000000000003</v>
      </c>
      <c r="Y122" s="1370">
        <f>G145</f>
        <v>25</v>
      </c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2"/>
      <c r="AK122" s="218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2:51" ht="14.25" customHeight="1">
      <c r="B123" s="750" t="s">
        <v>45</v>
      </c>
      <c r="C123" s="553" t="s">
        <v>182</v>
      </c>
      <c r="D123" s="852" t="s">
        <v>477</v>
      </c>
      <c r="E123" s="756" t="s">
        <v>133</v>
      </c>
      <c r="F123" s="754">
        <v>8</v>
      </c>
      <c r="G123" s="931">
        <v>6.4</v>
      </c>
      <c r="H123" s="927" t="s">
        <v>150</v>
      </c>
      <c r="I123" s="813">
        <v>0.8</v>
      </c>
      <c r="J123" s="814">
        <v>0.8</v>
      </c>
      <c r="K123" s="810" t="s">
        <v>158</v>
      </c>
      <c r="L123" s="555">
        <v>6.25</v>
      </c>
      <c r="M123" s="556">
        <v>6.25</v>
      </c>
      <c r="N123" s="285"/>
      <c r="O123" s="1243" t="s">
        <v>144</v>
      </c>
      <c r="P123" s="1244">
        <f>I150+I156+I157+L145</f>
        <v>33.6</v>
      </c>
      <c r="Q123" s="1240">
        <f>J150+M145+J156+J157</f>
        <v>33.6</v>
      </c>
      <c r="R123" s="11"/>
      <c r="S123" s="1431" t="s">
        <v>158</v>
      </c>
      <c r="T123" s="1244">
        <f>F165+I152</f>
        <v>6.7</v>
      </c>
      <c r="U123" s="1240">
        <f>G165+J152</f>
        <v>6.7</v>
      </c>
      <c r="V123" s="11"/>
      <c r="W123" s="1037" t="s">
        <v>440</v>
      </c>
      <c r="X123" s="1263">
        <f>F161</f>
        <v>80.599999999999994</v>
      </c>
      <c r="Y123" s="1461">
        <f>G161</f>
        <v>64.44</v>
      </c>
      <c r="Z123" s="218"/>
      <c r="AA123" s="218"/>
      <c r="AD123" s="218"/>
      <c r="AE123" s="218"/>
      <c r="AF123" s="218"/>
      <c r="AG123" s="218"/>
      <c r="AH123" s="218"/>
      <c r="AI123" s="218"/>
      <c r="AJ123" s="218"/>
      <c r="AK123" s="218"/>
      <c r="AL123" s="11"/>
      <c r="AM123" s="57"/>
      <c r="AN123" s="11"/>
      <c r="AO123" s="22"/>
      <c r="AP123" s="11"/>
      <c r="AQ123" s="11"/>
      <c r="AR123" s="11"/>
      <c r="AS123" s="18"/>
      <c r="AT123" s="79"/>
      <c r="AU123" s="11"/>
      <c r="AV123" s="11"/>
      <c r="AW123" s="11"/>
      <c r="AX123" s="11"/>
      <c r="AY123" s="11"/>
    </row>
    <row r="124" spans="2:51" ht="14.25" customHeight="1">
      <c r="B124" s="923" t="s">
        <v>35</v>
      </c>
      <c r="C124" s="1445" t="s">
        <v>36</v>
      </c>
      <c r="D124" s="1012">
        <v>200</v>
      </c>
      <c r="E124" s="756" t="s">
        <v>241</v>
      </c>
      <c r="F124" s="754">
        <v>7.68</v>
      </c>
      <c r="G124" s="931">
        <v>6.4</v>
      </c>
      <c r="H124" s="927" t="s">
        <v>151</v>
      </c>
      <c r="I124" s="808">
        <v>8.0000000000000002E-3</v>
      </c>
      <c r="J124" s="809">
        <v>8.0000000000000002E-3</v>
      </c>
      <c r="K124" s="810" t="s">
        <v>184</v>
      </c>
      <c r="L124" s="555">
        <v>7.5</v>
      </c>
      <c r="M124" s="556">
        <v>6.25</v>
      </c>
      <c r="N124" s="285"/>
      <c r="O124" s="1243" t="s">
        <v>98</v>
      </c>
      <c r="P124" s="1264">
        <f>F146+F157</f>
        <v>170.74</v>
      </c>
      <c r="Q124" s="1371">
        <f>G146+G157</f>
        <v>128</v>
      </c>
      <c r="R124" s="11"/>
      <c r="S124" s="1248" t="s">
        <v>536</v>
      </c>
      <c r="T124" s="1244">
        <f>U124/1000/0.04</f>
        <v>6.5000000000000002E-2</v>
      </c>
      <c r="U124" s="1246">
        <f>J149</f>
        <v>2.6</v>
      </c>
      <c r="V124" s="11"/>
      <c r="W124" s="1037" t="s">
        <v>181</v>
      </c>
      <c r="X124" s="1244">
        <f>F164+L147</f>
        <v>8.66</v>
      </c>
      <c r="Y124" s="1372">
        <f>G164+M147</f>
        <v>8.66</v>
      </c>
      <c r="Z124" s="218"/>
      <c r="AA124" s="218"/>
      <c r="AD124" s="218"/>
      <c r="AE124" s="218"/>
      <c r="AF124" s="218"/>
      <c r="AG124" s="218"/>
      <c r="AH124" s="218"/>
      <c r="AI124" s="218"/>
      <c r="AJ124" s="234"/>
      <c r="AK124" s="212"/>
      <c r="AL124" s="14"/>
      <c r="AM124" s="7"/>
      <c r="AN124" s="7"/>
      <c r="AO124" s="143"/>
      <c r="AP124" s="143"/>
      <c r="AQ124" s="144"/>
      <c r="AR124" s="144"/>
      <c r="AS124" s="7"/>
      <c r="AT124" s="7"/>
      <c r="AU124" s="11"/>
      <c r="AV124" s="11"/>
      <c r="AW124" s="11"/>
      <c r="AX124" s="11"/>
      <c r="AY124" s="11"/>
    </row>
    <row r="125" spans="2:51" ht="15.75" customHeight="1">
      <c r="B125" s="750" t="s">
        <v>26</v>
      </c>
      <c r="C125" s="553" t="s">
        <v>27</v>
      </c>
      <c r="D125" s="852">
        <v>30</v>
      </c>
      <c r="E125" s="756" t="s">
        <v>181</v>
      </c>
      <c r="F125" s="754">
        <v>1.6</v>
      </c>
      <c r="G125" s="931">
        <v>1.6</v>
      </c>
      <c r="H125" s="770" t="s">
        <v>147</v>
      </c>
      <c r="I125" s="754">
        <v>160</v>
      </c>
      <c r="J125" s="767">
        <v>160</v>
      </c>
      <c r="K125" s="810" t="s">
        <v>133</v>
      </c>
      <c r="L125" s="555">
        <v>12.5</v>
      </c>
      <c r="M125" s="556">
        <v>10</v>
      </c>
      <c r="N125" s="11"/>
      <c r="O125" s="1238" t="s">
        <v>335</v>
      </c>
      <c r="P125" s="1250">
        <f>X129</f>
        <v>198.93</v>
      </c>
      <c r="Q125" s="1371">
        <f>Y129</f>
        <v>156.14500000000001</v>
      </c>
      <c r="R125" s="11"/>
      <c r="S125" s="705" t="s">
        <v>109</v>
      </c>
      <c r="T125" s="1244">
        <f>I160+L159</f>
        <v>10.76</v>
      </c>
      <c r="U125" s="1246">
        <f>M159+J160</f>
        <v>10.76</v>
      </c>
      <c r="V125" s="11"/>
      <c r="W125" s="1247" t="s">
        <v>332</v>
      </c>
      <c r="X125" s="1244">
        <f>F153+L153</f>
        <v>3.3</v>
      </c>
      <c r="Y125" s="1372">
        <f>M153+G153</f>
        <v>3.3</v>
      </c>
      <c r="Z125" s="218"/>
      <c r="AA125" s="218"/>
      <c r="AJ125" s="218"/>
      <c r="AK125" s="212"/>
      <c r="AL125" s="14"/>
      <c r="AM125" s="7"/>
      <c r="AN125" s="7"/>
      <c r="AO125" s="143"/>
      <c r="AP125" s="145"/>
      <c r="AQ125" s="144"/>
      <c r="AR125" s="144"/>
      <c r="AS125" s="7"/>
      <c r="AT125" s="7"/>
      <c r="AU125" s="11"/>
      <c r="AV125" s="11"/>
      <c r="AW125" s="11"/>
      <c r="AX125" s="11"/>
      <c r="AY125" s="11"/>
    </row>
    <row r="126" spans="2:51" ht="16.5" customHeight="1">
      <c r="B126" s="750" t="s">
        <v>26</v>
      </c>
      <c r="C126" s="553" t="s">
        <v>32</v>
      </c>
      <c r="D126" s="852">
        <v>30</v>
      </c>
      <c r="E126" s="756" t="s">
        <v>350</v>
      </c>
      <c r="F126" s="811" t="s">
        <v>429</v>
      </c>
      <c r="G126" s="578">
        <v>20</v>
      </c>
      <c r="H126" s="709" t="s">
        <v>406</v>
      </c>
      <c r="I126" s="754">
        <v>2</v>
      </c>
      <c r="J126" s="931">
        <v>2</v>
      </c>
      <c r="K126" s="810" t="s">
        <v>131</v>
      </c>
      <c r="L126" s="555">
        <v>10</v>
      </c>
      <c r="M126" s="556">
        <v>10</v>
      </c>
      <c r="N126" s="11"/>
      <c r="O126" s="1238" t="s">
        <v>564</v>
      </c>
      <c r="P126" s="1244">
        <f>D155</f>
        <v>105</v>
      </c>
      <c r="Q126" s="1373">
        <f>D155</f>
        <v>105</v>
      </c>
      <c r="R126" s="11"/>
      <c r="S126" s="705" t="s">
        <v>111</v>
      </c>
      <c r="T126" s="1244">
        <f>L157</f>
        <v>1</v>
      </c>
      <c r="U126" s="1240">
        <f>M157</f>
        <v>1</v>
      </c>
      <c r="V126" s="11"/>
      <c r="W126" s="1247" t="s">
        <v>537</v>
      </c>
      <c r="X126" s="1263">
        <f>F162</f>
        <v>16.5</v>
      </c>
      <c r="Y126" s="1462">
        <f>G162</f>
        <v>13.2</v>
      </c>
      <c r="Z126" s="218"/>
      <c r="AA126" s="218"/>
      <c r="AJ126" s="218"/>
      <c r="AK126" s="212"/>
      <c r="AL126" s="14"/>
      <c r="AM126" s="7"/>
      <c r="AN126" s="7"/>
      <c r="AO126" s="143"/>
      <c r="AP126" s="143"/>
      <c r="AQ126" s="144"/>
      <c r="AR126" s="144"/>
      <c r="AS126" s="7"/>
      <c r="AT126" s="7"/>
      <c r="AU126" s="11"/>
      <c r="AV126" s="11"/>
      <c r="AW126" s="11"/>
      <c r="AX126" s="11"/>
      <c r="AY126" s="11"/>
    </row>
    <row r="127" spans="2:51" ht="15.75" customHeight="1" thickBot="1">
      <c r="B127" s="803"/>
      <c r="C127" s="553"/>
      <c r="D127" s="925"/>
      <c r="E127" s="758" t="s">
        <v>168</v>
      </c>
      <c r="F127" s="806">
        <v>6.75</v>
      </c>
      <c r="G127" s="807">
        <v>6.75</v>
      </c>
      <c r="K127" s="810" t="s">
        <v>150</v>
      </c>
      <c r="L127" s="555">
        <v>0.8</v>
      </c>
      <c r="M127" s="556">
        <v>0.8</v>
      </c>
      <c r="N127" s="11"/>
      <c r="O127" s="1306" t="s">
        <v>538</v>
      </c>
      <c r="P127" s="1239">
        <f>D148</f>
        <v>200</v>
      </c>
      <c r="Q127" s="1240">
        <f>D148</f>
        <v>200</v>
      </c>
      <c r="R127" s="11"/>
      <c r="S127" s="705" t="s">
        <v>524</v>
      </c>
      <c r="T127" s="1244">
        <f>I158</f>
        <v>0.8</v>
      </c>
      <c r="U127" s="1240">
        <f>J158</f>
        <v>0.8</v>
      </c>
      <c r="V127" s="11"/>
      <c r="W127" s="1247" t="s">
        <v>155</v>
      </c>
      <c r="X127" s="1244">
        <f>F148+F163+I148+L148</f>
        <v>34.69</v>
      </c>
      <c r="Y127" s="1390">
        <f>G148+J148+M148+G163</f>
        <v>28.075000000000003</v>
      </c>
      <c r="Z127" s="218"/>
      <c r="AA127" s="218"/>
      <c r="AJ127" s="218"/>
      <c r="AK127" s="212"/>
      <c r="AL127" s="79"/>
      <c r="AM127" s="7"/>
      <c r="AN127" s="7"/>
      <c r="AO127" s="143"/>
      <c r="AP127" s="143"/>
      <c r="AQ127" s="144"/>
      <c r="AR127" s="144"/>
      <c r="AS127" s="11"/>
      <c r="AT127" s="11"/>
      <c r="AU127" s="11"/>
      <c r="AV127" s="11"/>
      <c r="AW127" s="11"/>
      <c r="AX127" s="11"/>
      <c r="AY127" s="11"/>
    </row>
    <row r="128" spans="2:51" ht="15" customHeight="1" thickBot="1">
      <c r="B128" s="138"/>
      <c r="C128" s="1757" t="s">
        <v>300</v>
      </c>
      <c r="D128" s="88"/>
      <c r="E128" s="969" t="s">
        <v>158</v>
      </c>
      <c r="F128" s="970">
        <v>2</v>
      </c>
      <c r="G128" s="1106">
        <v>2</v>
      </c>
      <c r="H128" s="1108" t="s">
        <v>343</v>
      </c>
      <c r="I128" s="66"/>
      <c r="J128" s="81"/>
      <c r="K128" s="758" t="s">
        <v>147</v>
      </c>
      <c r="L128" s="394">
        <v>100</v>
      </c>
      <c r="M128" s="413">
        <v>100</v>
      </c>
      <c r="N128" s="11"/>
      <c r="O128" s="1243" t="s">
        <v>544</v>
      </c>
      <c r="P128" s="1264">
        <f>I145</f>
        <v>84.73</v>
      </c>
      <c r="Q128" s="1251">
        <f>J145</f>
        <v>59.4</v>
      </c>
      <c r="R128" s="11"/>
      <c r="S128" s="705" t="s">
        <v>114</v>
      </c>
      <c r="T128" s="1244">
        <f>F150+I161+L152</f>
        <v>0.85000000000000009</v>
      </c>
      <c r="U128" s="1240">
        <f>G150+M152+J161</f>
        <v>0.85000000000000009</v>
      </c>
      <c r="V128" s="11"/>
      <c r="W128" s="1247" t="s">
        <v>133</v>
      </c>
      <c r="X128" s="1244">
        <f>F147+L150</f>
        <v>16.84</v>
      </c>
      <c r="Y128" s="1372">
        <f>G147+M150</f>
        <v>13.469999999999999</v>
      </c>
      <c r="Z128" s="218"/>
      <c r="AA128" s="218"/>
      <c r="AJ128" s="218"/>
      <c r="AK128" s="212"/>
      <c r="AL128" s="14"/>
      <c r="AM128" s="7"/>
      <c r="AN128" s="7"/>
      <c r="AO128" s="143"/>
      <c r="AP128" s="143"/>
      <c r="AQ128" s="144"/>
      <c r="AR128" s="144"/>
      <c r="AS128" s="11"/>
      <c r="AT128" s="11"/>
      <c r="AU128" s="11"/>
      <c r="AV128" s="11"/>
      <c r="AW128" s="11"/>
      <c r="AX128" s="11"/>
      <c r="AY128" s="11"/>
    </row>
    <row r="129" spans="2:51" ht="15" customHeight="1" thickBot="1">
      <c r="B129" s="928" t="s">
        <v>508</v>
      </c>
      <c r="C129" s="1748" t="s">
        <v>431</v>
      </c>
      <c r="D129" s="78">
        <v>100</v>
      </c>
      <c r="E129" s="971" t="s">
        <v>99</v>
      </c>
      <c r="F129" s="824"/>
      <c r="G129" s="66"/>
      <c r="H129" s="935" t="s">
        <v>196</v>
      </c>
      <c r="I129" s="154" t="s">
        <v>197</v>
      </c>
      <c r="J129" s="283" t="s">
        <v>198</v>
      </c>
      <c r="K129" s="810"/>
      <c r="L129" s="696"/>
      <c r="M129" s="699"/>
      <c r="N129" s="11"/>
      <c r="O129" s="1243" t="s">
        <v>122</v>
      </c>
      <c r="P129" s="1264">
        <f>F158+I147+I159</f>
        <v>42.099999999999994</v>
      </c>
      <c r="Q129" s="1240">
        <f>G158+J147+J159</f>
        <v>41.099999999999994</v>
      </c>
      <c r="R129" s="11"/>
      <c r="S129" s="705" t="s">
        <v>541</v>
      </c>
      <c r="T129" s="1244">
        <f>F151+L151</f>
        <v>2.8000000000000001E-2</v>
      </c>
      <c r="U129" s="1240">
        <f>G151+M151</f>
        <v>2.8000000000000001E-2</v>
      </c>
      <c r="V129" s="11"/>
      <c r="W129" s="1255" t="s">
        <v>539</v>
      </c>
      <c r="X129" s="1325">
        <f>SUM(X122:X128)</f>
        <v>198.93</v>
      </c>
      <c r="Y129" s="1326">
        <f>SUM(Y122:Y128)</f>
        <v>156.14500000000001</v>
      </c>
      <c r="Z129" s="619">
        <f>F145+F147+F148+F153+F161+F162+F163+F164+I148+L147+L148+L150+L153</f>
        <v>198.93</v>
      </c>
      <c r="AA129" s="1432">
        <f>G145+G147+G148+G161+G162+G163+G164+J148+M147+M148+M150+M153</f>
        <v>154.845</v>
      </c>
      <c r="AJ129" s="203"/>
      <c r="AK129" s="212"/>
      <c r="AL129" s="14"/>
      <c r="AM129" s="79"/>
      <c r="AN129" s="79"/>
      <c r="AO129" s="143"/>
      <c r="AP129" s="143"/>
      <c r="AQ129" s="144"/>
      <c r="AR129" s="146"/>
      <c r="AS129" s="11"/>
      <c r="AT129" s="11"/>
      <c r="AU129" s="11"/>
      <c r="AV129" s="11"/>
      <c r="AW129" s="11"/>
      <c r="AX129" s="11"/>
      <c r="AY129" s="11"/>
    </row>
    <row r="130" spans="2:51" ht="12.75" customHeight="1" thickBot="1">
      <c r="B130" s="105"/>
      <c r="C130" s="1753" t="s">
        <v>596</v>
      </c>
      <c r="D130" s="121"/>
      <c r="E130" s="799" t="s">
        <v>196</v>
      </c>
      <c r="F130" s="154" t="s">
        <v>197</v>
      </c>
      <c r="G130" s="827" t="s">
        <v>198</v>
      </c>
      <c r="H130" s="156" t="s">
        <v>146</v>
      </c>
      <c r="I130" s="260">
        <v>211</v>
      </c>
      <c r="J130" s="275">
        <v>200</v>
      </c>
      <c r="K130" s="105"/>
      <c r="M130" s="121"/>
      <c r="N130" s="11"/>
      <c r="O130" s="95"/>
      <c r="P130" s="44"/>
      <c r="Q130" s="44"/>
      <c r="R130" s="44"/>
      <c r="S130" s="560" t="s">
        <v>186</v>
      </c>
      <c r="T130" s="1464">
        <f>I151</f>
        <v>3.2</v>
      </c>
      <c r="U130" s="1314">
        <f>J151</f>
        <v>3.2</v>
      </c>
      <c r="V130" s="44"/>
      <c r="W130" s="44"/>
      <c r="X130" s="44"/>
      <c r="Y130" s="124"/>
      <c r="Z130" s="218"/>
      <c r="AA130" s="218"/>
      <c r="AJ130" s="218"/>
      <c r="AK130" s="218"/>
      <c r="AL130" s="69"/>
      <c r="AM130" s="7"/>
      <c r="AN130" s="7"/>
      <c r="AO130" s="7"/>
      <c r="AP130" s="7"/>
      <c r="AQ130" s="11"/>
      <c r="AR130" s="11"/>
      <c r="AS130" s="147"/>
      <c r="AT130" s="79"/>
      <c r="AU130" s="11"/>
      <c r="AV130" s="11"/>
      <c r="AW130" s="11"/>
      <c r="AX130" s="11"/>
      <c r="AY130" s="11"/>
    </row>
    <row r="131" spans="2:51" ht="17.25" customHeight="1" thickBot="1">
      <c r="B131" s="750" t="s">
        <v>26</v>
      </c>
      <c r="C131" s="553" t="s">
        <v>27</v>
      </c>
      <c r="D131" s="925">
        <v>30</v>
      </c>
      <c r="E131" s="979" t="s">
        <v>430</v>
      </c>
      <c r="F131" s="980">
        <v>59</v>
      </c>
      <c r="G131" s="1107">
        <v>50</v>
      </c>
      <c r="H131" s="95"/>
      <c r="I131" s="44"/>
      <c r="J131" s="124"/>
      <c r="K131" s="251" t="s">
        <v>42</v>
      </c>
      <c r="L131" s="241"/>
      <c r="M131" s="224"/>
      <c r="O131" s="1490" t="s">
        <v>565</v>
      </c>
      <c r="AJ131" s="218"/>
      <c r="AK131" s="218"/>
      <c r="AL131" s="11"/>
      <c r="AM131" s="7"/>
      <c r="AN131" s="7"/>
      <c r="AO131" s="11"/>
      <c r="AP131" s="11"/>
      <c r="AQ131" s="11"/>
      <c r="AR131" s="11"/>
      <c r="AS131" s="79"/>
      <c r="AT131" s="148"/>
      <c r="AU131" s="11"/>
      <c r="AV131" s="11"/>
      <c r="AW131" s="11"/>
      <c r="AX131" s="11"/>
      <c r="AY131" s="11"/>
    </row>
    <row r="132" spans="2:51" ht="14.25" customHeight="1" thickBot="1">
      <c r="B132" s="750" t="s">
        <v>342</v>
      </c>
      <c r="C132" s="553" t="s">
        <v>432</v>
      </c>
      <c r="D132" s="986">
        <v>200</v>
      </c>
      <c r="E132" s="981"/>
      <c r="F132" s="982" t="s">
        <v>431</v>
      </c>
      <c r="G132" s="983"/>
      <c r="H132" s="983"/>
      <c r="I132" s="983"/>
      <c r="J132" s="984"/>
      <c r="K132" s="799" t="s">
        <v>196</v>
      </c>
      <c r="L132" s="154" t="s">
        <v>197</v>
      </c>
      <c r="M132" s="283" t="s">
        <v>198</v>
      </c>
      <c r="O132" s="1234" t="s">
        <v>196</v>
      </c>
      <c r="P132" s="1366" t="s">
        <v>197</v>
      </c>
      <c r="Q132" s="1290" t="s">
        <v>198</v>
      </c>
      <c r="R132" s="117"/>
      <c r="S132" s="1291" t="s">
        <v>196</v>
      </c>
      <c r="T132" s="1291" t="s">
        <v>197</v>
      </c>
      <c r="U132" s="1290" t="s">
        <v>198</v>
      </c>
      <c r="V132" s="117"/>
      <c r="W132" s="1291" t="s">
        <v>196</v>
      </c>
      <c r="X132" s="1291" t="s">
        <v>197</v>
      </c>
      <c r="Y132" s="1292" t="s">
        <v>198</v>
      </c>
      <c r="Z132" s="218"/>
      <c r="AA132" s="218"/>
      <c r="AJ132" s="212"/>
      <c r="AK132" s="218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2:51" ht="15" customHeight="1" thickBot="1">
      <c r="B133" s="105"/>
      <c r="C133" s="1458"/>
      <c r="D133" s="121"/>
      <c r="E133" s="799" t="s">
        <v>196</v>
      </c>
      <c r="F133" s="154" t="s">
        <v>197</v>
      </c>
      <c r="G133" s="283" t="s">
        <v>198</v>
      </c>
      <c r="H133" s="799" t="s">
        <v>196</v>
      </c>
      <c r="I133" s="154" t="s">
        <v>197</v>
      </c>
      <c r="J133" s="283" t="s">
        <v>198</v>
      </c>
      <c r="K133" s="376" t="s">
        <v>154</v>
      </c>
      <c r="L133" s="390">
        <v>15</v>
      </c>
      <c r="M133" s="404">
        <v>15</v>
      </c>
      <c r="O133" s="386" t="s">
        <v>334</v>
      </c>
      <c r="P133" s="1341">
        <f>D180</f>
        <v>30</v>
      </c>
      <c r="Q133" s="1294">
        <f>D180</f>
        <v>30</v>
      </c>
      <c r="R133" s="117"/>
      <c r="S133" s="1342" t="s">
        <v>536</v>
      </c>
      <c r="T133" s="1343">
        <f>T143</f>
        <v>2.4649999999999999</v>
      </c>
      <c r="U133" s="1468">
        <f>J185+J180</f>
        <v>98.6</v>
      </c>
      <c r="V133" s="117"/>
      <c r="W133" s="1295" t="s">
        <v>534</v>
      </c>
      <c r="X133" s="208"/>
      <c r="Y133" s="209"/>
      <c r="Z133" s="218"/>
      <c r="AA133" s="218"/>
      <c r="AJ133" s="212"/>
      <c r="AK133" s="218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2:51" ht="16.5" customHeight="1">
      <c r="B134" s="105"/>
      <c r="C134" s="1458"/>
      <c r="D134" s="121"/>
      <c r="E134" s="158" t="s">
        <v>173</v>
      </c>
      <c r="F134" s="260">
        <v>42.86</v>
      </c>
      <c r="G134" s="802">
        <v>30</v>
      </c>
      <c r="H134" s="988" t="s">
        <v>169</v>
      </c>
      <c r="I134" s="974" t="s">
        <v>433</v>
      </c>
      <c r="J134" s="973">
        <v>4</v>
      </c>
      <c r="K134" s="389" t="s">
        <v>109</v>
      </c>
      <c r="L134" s="390">
        <v>10</v>
      </c>
      <c r="M134" s="404">
        <v>10</v>
      </c>
      <c r="O134" s="1243" t="s">
        <v>333</v>
      </c>
      <c r="P134" s="1244">
        <f>D179</f>
        <v>30</v>
      </c>
      <c r="Q134" s="1467">
        <f>D179</f>
        <v>30</v>
      </c>
      <c r="R134" s="11"/>
      <c r="S134" s="705" t="s">
        <v>109</v>
      </c>
      <c r="T134" s="1244">
        <f>L181</f>
        <v>10</v>
      </c>
      <c r="U134" s="1251">
        <f>M181</f>
        <v>10</v>
      </c>
      <c r="V134" s="11"/>
      <c r="W134" s="1037" t="s">
        <v>535</v>
      </c>
      <c r="X134" s="1244">
        <f>L175</f>
        <v>83.34</v>
      </c>
      <c r="Y134" s="1469">
        <f>M175</f>
        <v>50</v>
      </c>
      <c r="Z134" s="218"/>
      <c r="AA134" s="218"/>
      <c r="AJ134" s="212"/>
      <c r="AK134" s="218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2:51" ht="16.5" customHeight="1">
      <c r="B135" s="105"/>
      <c r="C135" s="1458"/>
      <c r="D135" s="121"/>
      <c r="E135" s="917" t="s">
        <v>598</v>
      </c>
      <c r="F135" s="918">
        <v>12.33</v>
      </c>
      <c r="G135" s="847">
        <v>12.33</v>
      </c>
      <c r="H135" s="967" t="s">
        <v>150</v>
      </c>
      <c r="I135" s="975">
        <v>0.5</v>
      </c>
      <c r="J135" s="976">
        <v>0.5</v>
      </c>
      <c r="K135" s="389" t="s">
        <v>159</v>
      </c>
      <c r="L135" s="390">
        <v>0.2</v>
      </c>
      <c r="M135" s="404">
        <v>0.2</v>
      </c>
      <c r="O135" s="756" t="s">
        <v>98</v>
      </c>
      <c r="P135" s="1244">
        <f>F175</f>
        <v>66.75</v>
      </c>
      <c r="Q135" s="1374">
        <f>G175</f>
        <v>50</v>
      </c>
      <c r="R135" s="11"/>
      <c r="S135" s="705" t="s">
        <v>338</v>
      </c>
      <c r="T135" s="1244">
        <f>D186</f>
        <v>20</v>
      </c>
      <c r="U135" s="1240">
        <f>D186</f>
        <v>20</v>
      </c>
      <c r="V135" s="11"/>
      <c r="W135" s="1037" t="s">
        <v>181</v>
      </c>
      <c r="X135" s="1244">
        <f>F178</f>
        <v>2</v>
      </c>
      <c r="Y135" s="1372">
        <f>G178</f>
        <v>2</v>
      </c>
      <c r="Z135" s="218"/>
      <c r="AA135" s="218"/>
      <c r="AJ135" s="212"/>
      <c r="AK135" s="218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2:51" ht="15.75" customHeight="1">
      <c r="B136" s="105"/>
      <c r="C136" s="1458"/>
      <c r="D136" s="121"/>
      <c r="E136" s="549" t="s">
        <v>129</v>
      </c>
      <c r="F136" s="821">
        <v>55.48</v>
      </c>
      <c r="G136" s="820">
        <v>46</v>
      </c>
      <c r="H136" s="709" t="s">
        <v>257</v>
      </c>
      <c r="I136" s="977">
        <v>10</v>
      </c>
      <c r="J136" s="978">
        <v>10</v>
      </c>
      <c r="K136" s="761" t="s">
        <v>147</v>
      </c>
      <c r="L136" s="762">
        <v>200</v>
      </c>
      <c r="M136" s="841">
        <v>200</v>
      </c>
      <c r="O136" s="1344" t="s">
        <v>335</v>
      </c>
      <c r="P136" s="1250">
        <f>X140</f>
        <v>154.066</v>
      </c>
      <c r="Q136" s="1371">
        <f>Y140</f>
        <v>99.7</v>
      </c>
      <c r="R136" s="11"/>
      <c r="S136" s="705" t="s">
        <v>114</v>
      </c>
      <c r="T136" s="1244">
        <f>F180+I187</f>
        <v>0.99</v>
      </c>
      <c r="U136" s="1240">
        <f>G180+J187</f>
        <v>0.99</v>
      </c>
      <c r="V136" s="11"/>
      <c r="W136" s="1247" t="s">
        <v>332</v>
      </c>
      <c r="X136" s="1244">
        <f>I176</f>
        <v>2</v>
      </c>
      <c r="Y136" s="1372">
        <f>J176</f>
        <v>2</v>
      </c>
      <c r="Z136" s="218"/>
      <c r="AA136" s="218"/>
      <c r="AJ136" s="212"/>
      <c r="AK136" s="218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2:51" ht="13.5" customHeight="1" thickBot="1">
      <c r="B137" s="95"/>
      <c r="C137" s="1447"/>
      <c r="D137" s="124"/>
      <c r="E137" s="833" t="s">
        <v>135</v>
      </c>
      <c r="F137" s="603">
        <v>8.1</v>
      </c>
      <c r="G137" s="987">
        <v>6.8</v>
      </c>
      <c r="H137" s="560" t="s">
        <v>148</v>
      </c>
      <c r="I137" s="822">
        <v>5</v>
      </c>
      <c r="J137" s="780">
        <v>5</v>
      </c>
      <c r="K137" s="551"/>
      <c r="L137" s="779"/>
      <c r="M137" s="936"/>
      <c r="O137" s="1301" t="s">
        <v>218</v>
      </c>
      <c r="P137" s="1264">
        <f>L180</f>
        <v>15</v>
      </c>
      <c r="Q137" s="1373">
        <f>M180</f>
        <v>15</v>
      </c>
      <c r="R137" s="11"/>
      <c r="S137" s="705" t="s">
        <v>541</v>
      </c>
      <c r="T137" s="1249">
        <f>F181</f>
        <v>8.0000000000000002E-3</v>
      </c>
      <c r="U137" s="1240">
        <f>G181</f>
        <v>8.0000000000000002E-3</v>
      </c>
      <c r="V137" s="11"/>
      <c r="W137" s="1247" t="s">
        <v>155</v>
      </c>
      <c r="X137" s="1244">
        <f>F177+I181</f>
        <v>23.9</v>
      </c>
      <c r="Y137" s="1372">
        <f>G177</f>
        <v>10</v>
      </c>
      <c r="Z137" s="218"/>
      <c r="AA137" s="218"/>
      <c r="AJ137" s="218"/>
      <c r="AK137" s="218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2:51" ht="17.25" customHeight="1">
      <c r="C138" s="249"/>
      <c r="O138" s="756" t="s">
        <v>543</v>
      </c>
      <c r="P138" s="1264">
        <f>F185</f>
        <v>76.02</v>
      </c>
      <c r="Q138" s="1251">
        <f>G185</f>
        <v>42.6</v>
      </c>
      <c r="R138" s="11"/>
      <c r="S138" s="709" t="s">
        <v>336</v>
      </c>
      <c r="T138" s="1300">
        <f>L182</f>
        <v>0.2</v>
      </c>
      <c r="U138" s="1254">
        <f>M182</f>
        <v>0.2</v>
      </c>
      <c r="V138" s="11"/>
      <c r="W138" s="1247" t="s">
        <v>133</v>
      </c>
      <c r="X138" s="1244">
        <f>F176</f>
        <v>12.5</v>
      </c>
      <c r="Y138" s="1372">
        <f>G176</f>
        <v>10</v>
      </c>
      <c r="Z138" s="218"/>
      <c r="AA138" s="218"/>
      <c r="AB138" s="613"/>
      <c r="AJ138" s="218"/>
      <c r="AK138" s="218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2:51" ht="18" customHeight="1" thickBot="1">
      <c r="B139" s="1" t="s">
        <v>288</v>
      </c>
      <c r="C139" s="249"/>
      <c r="O139" s="1243" t="s">
        <v>544</v>
      </c>
      <c r="P139" s="1244">
        <f>I179</f>
        <v>67.5</v>
      </c>
      <c r="Q139" s="1240">
        <f>J179</f>
        <v>47</v>
      </c>
      <c r="R139" s="11"/>
      <c r="S139" s="11"/>
      <c r="T139" s="11"/>
      <c r="U139" s="11"/>
      <c r="V139" s="11"/>
      <c r="W139" s="1345" t="s">
        <v>331</v>
      </c>
      <c r="X139" s="1249">
        <f>F186</f>
        <v>30.326000000000001</v>
      </c>
      <c r="Y139" s="1406">
        <f>G186</f>
        <v>25.7</v>
      </c>
      <c r="Z139" s="218"/>
      <c r="AA139" s="218"/>
      <c r="AB139" s="598"/>
      <c r="AC139" s="218"/>
      <c r="AJ139" s="218"/>
      <c r="AK139" s="212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2:51" ht="18" customHeight="1" thickBot="1">
      <c r="C140" s="249"/>
      <c r="O140" s="1243" t="s">
        <v>122</v>
      </c>
      <c r="P140" s="1346">
        <f>I186+I182</f>
        <v>21.2</v>
      </c>
      <c r="Q140" s="1251">
        <f>J186+J182</f>
        <v>21.2</v>
      </c>
      <c r="R140" s="11"/>
      <c r="S140" s="1347" t="s">
        <v>545</v>
      </c>
      <c r="T140" s="1348" t="s">
        <v>546</v>
      </c>
      <c r="U140" s="1349" t="s">
        <v>547</v>
      </c>
      <c r="V140" s="11"/>
      <c r="W140" s="1255" t="s">
        <v>539</v>
      </c>
      <c r="X140" s="1325">
        <f>SUM(X134:X139)</f>
        <v>154.066</v>
      </c>
      <c r="Y140" s="1326">
        <f>SUM(Y134:Y139)</f>
        <v>99.7</v>
      </c>
      <c r="Z140" s="1466">
        <f>F176+F177+F178+F186+I176+I181+L175</f>
        <v>154.066</v>
      </c>
      <c r="AA140" s="1407">
        <f>G176+G177+G178+J176+M175+G186</f>
        <v>99.7</v>
      </c>
      <c r="AB140" s="223"/>
      <c r="AC140" s="598"/>
      <c r="AJ140" s="218"/>
      <c r="AK140" s="212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2:51" ht="15" customHeight="1">
      <c r="B141" s="1434" t="s">
        <v>3</v>
      </c>
      <c r="C141" s="1435" t="s">
        <v>4</v>
      </c>
      <c r="D141" s="1436" t="s">
        <v>5</v>
      </c>
      <c r="E141" s="714" t="s">
        <v>123</v>
      </c>
      <c r="F141" s="225"/>
      <c r="G141" s="225"/>
      <c r="H141" s="225"/>
      <c r="I141" s="225"/>
      <c r="J141" s="225"/>
      <c r="K141" s="225"/>
      <c r="L141" s="117"/>
      <c r="M141" s="88"/>
      <c r="O141" s="1306" t="s">
        <v>359</v>
      </c>
      <c r="P141" s="1239">
        <f>L187</f>
        <v>207</v>
      </c>
      <c r="Q141" s="1240">
        <f>M187</f>
        <v>200</v>
      </c>
      <c r="R141" s="11"/>
      <c r="S141" s="804" t="s">
        <v>566</v>
      </c>
      <c r="T141" s="1350">
        <f>U141/1000/0.04</f>
        <v>0.109</v>
      </c>
      <c r="U141" s="1261">
        <f>J180</f>
        <v>4.3600000000000003</v>
      </c>
      <c r="V141" s="11"/>
      <c r="W141" s="7"/>
      <c r="X141" s="518"/>
      <c r="Y141" s="1327"/>
      <c r="Z141" s="218"/>
      <c r="AA141" s="218"/>
      <c r="AB141" s="223"/>
      <c r="AC141" s="218"/>
      <c r="AD141" s="218"/>
      <c r="AE141" s="218"/>
      <c r="AF141" s="218"/>
      <c r="AG141" s="218"/>
      <c r="AH141" s="218"/>
      <c r="AI141" s="218"/>
      <c r="AJ141" s="218"/>
      <c r="AK141" s="254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2:51" ht="15.75" customHeight="1" thickBot="1">
      <c r="B142" s="1437" t="s">
        <v>11</v>
      </c>
      <c r="C142" s="193"/>
      <c r="D142" s="1438" t="s">
        <v>124</v>
      </c>
      <c r="E142" s="215"/>
      <c r="F142" s="666"/>
      <c r="G142" s="666"/>
      <c r="H142" s="666"/>
      <c r="I142" s="666"/>
      <c r="J142" s="666"/>
      <c r="K142" s="666"/>
      <c r="L142" s="44"/>
      <c r="M142" s="124"/>
      <c r="O142" s="756" t="s">
        <v>375</v>
      </c>
      <c r="P142" s="1264">
        <f>F187</f>
        <v>10.42</v>
      </c>
      <c r="Q142" s="1240">
        <f>G187</f>
        <v>10</v>
      </c>
      <c r="R142" s="11"/>
      <c r="S142" s="804" t="s">
        <v>567</v>
      </c>
      <c r="T142" s="1350">
        <f>U142/1000/0.04</f>
        <v>2.3559999999999999</v>
      </c>
      <c r="U142" s="1261">
        <f>J185</f>
        <v>94.24</v>
      </c>
      <c r="V142" s="11"/>
      <c r="W142" s="11"/>
      <c r="X142" s="11"/>
      <c r="Y142" s="121"/>
      <c r="Z142" s="218"/>
      <c r="AA142" s="218"/>
      <c r="AB142" s="616"/>
      <c r="AC142" s="218"/>
      <c r="AD142" s="218"/>
      <c r="AE142" s="614"/>
      <c r="AF142" s="615"/>
      <c r="AG142" s="218"/>
      <c r="AH142" s="203"/>
      <c r="AI142" s="218"/>
      <c r="AJ142" s="218"/>
      <c r="AK142" s="216"/>
      <c r="AL142" s="74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2:51" ht="15.75" customHeight="1" thickBot="1">
      <c r="B143" s="1439" t="s">
        <v>120</v>
      </c>
      <c r="C143" s="1440"/>
      <c r="D143" s="1441"/>
      <c r="E143" s="1013" t="s">
        <v>434</v>
      </c>
      <c r="F143" s="289"/>
      <c r="G143" s="894"/>
      <c r="H143" s="242" t="s">
        <v>255</v>
      </c>
      <c r="I143" s="241"/>
      <c r="J143" s="244" t="s">
        <v>189</v>
      </c>
      <c r="K143" s="241"/>
      <c r="L143" s="241"/>
      <c r="M143" s="224"/>
      <c r="O143" s="1312" t="s">
        <v>148</v>
      </c>
      <c r="P143" s="1285">
        <f>F179+I188</f>
        <v>8</v>
      </c>
      <c r="Q143" s="1314">
        <f>G179+J188</f>
        <v>8</v>
      </c>
      <c r="R143" s="44"/>
      <c r="S143" s="1321" t="s">
        <v>550</v>
      </c>
      <c r="T143" s="1351">
        <f>SUM(T141:T142)</f>
        <v>2.4649999999999999</v>
      </c>
      <c r="U143" s="1352">
        <f>SUM(U141:U142)</f>
        <v>98.6</v>
      </c>
      <c r="V143" s="44"/>
      <c r="W143" s="44"/>
      <c r="X143" s="44"/>
      <c r="Y143" s="124"/>
      <c r="Z143" s="218"/>
      <c r="AA143" s="583"/>
      <c r="AB143" s="616"/>
      <c r="AC143" s="219"/>
      <c r="AD143" s="250"/>
      <c r="AE143" s="218"/>
      <c r="AF143" s="250"/>
      <c r="AG143" s="218"/>
      <c r="AH143" s="216"/>
      <c r="AI143" s="218"/>
      <c r="AJ143" s="217"/>
      <c r="AK143" s="216"/>
      <c r="AL143" s="79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2:51" ht="18" customHeight="1" thickBot="1">
      <c r="B144" s="1442" t="s">
        <v>435</v>
      </c>
      <c r="C144" s="1443" t="s">
        <v>436</v>
      </c>
      <c r="D144" s="1444">
        <v>200</v>
      </c>
      <c r="E144" s="1396" t="s">
        <v>196</v>
      </c>
      <c r="F144" s="370" t="s">
        <v>197</v>
      </c>
      <c r="G144" s="371" t="s">
        <v>198</v>
      </c>
      <c r="H144" s="380" t="s">
        <v>196</v>
      </c>
      <c r="I144" s="370" t="s">
        <v>197</v>
      </c>
      <c r="J144" s="371" t="s">
        <v>198</v>
      </c>
      <c r="K144" s="427" t="s">
        <v>196</v>
      </c>
      <c r="L144" s="370" t="s">
        <v>197</v>
      </c>
      <c r="M144" s="371" t="s">
        <v>198</v>
      </c>
      <c r="O144" s="1490" t="s">
        <v>289</v>
      </c>
      <c r="P144" s="16"/>
      <c r="Q144" s="16"/>
      <c r="R144" s="7"/>
      <c r="S144" s="11"/>
      <c r="T144" s="11"/>
      <c r="U144" s="11"/>
      <c r="V144" s="11"/>
      <c r="W144" s="11"/>
      <c r="X144" s="11"/>
      <c r="Y144" s="11"/>
      <c r="Z144" s="218"/>
      <c r="AA144" s="218"/>
      <c r="AB144" s="223"/>
      <c r="AC144" s="218"/>
      <c r="AD144" s="250"/>
      <c r="AE144" s="218"/>
      <c r="AF144" s="250"/>
      <c r="AG144" s="218"/>
      <c r="AH144" s="216"/>
      <c r="AI144" s="218"/>
      <c r="AJ144" s="630"/>
      <c r="AK144" s="218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2:51" ht="15" customHeight="1" thickBot="1">
      <c r="B145" s="379" t="s">
        <v>233</v>
      </c>
      <c r="C145" s="889" t="s">
        <v>370</v>
      </c>
      <c r="D145" s="1459" t="s">
        <v>353</v>
      </c>
      <c r="E145" s="938" t="s">
        <v>442</v>
      </c>
      <c r="F145" s="274">
        <v>38.340000000000003</v>
      </c>
      <c r="G145" s="277">
        <v>25</v>
      </c>
      <c r="H145" s="258" t="s">
        <v>292</v>
      </c>
      <c r="I145" s="287">
        <v>84.73</v>
      </c>
      <c r="J145" s="588">
        <v>59.4</v>
      </c>
      <c r="K145" s="256" t="s">
        <v>144</v>
      </c>
      <c r="L145" s="257">
        <v>0.4</v>
      </c>
      <c r="M145" s="268">
        <v>0.4</v>
      </c>
      <c r="O145" s="1234" t="s">
        <v>196</v>
      </c>
      <c r="P145" s="1235" t="s">
        <v>197</v>
      </c>
      <c r="Q145" s="1259" t="s">
        <v>198</v>
      </c>
      <c r="R145" s="117"/>
      <c r="S145" s="1236" t="s">
        <v>196</v>
      </c>
      <c r="T145" s="1236" t="s">
        <v>197</v>
      </c>
      <c r="U145" s="1237" t="s">
        <v>198</v>
      </c>
      <c r="V145" s="117"/>
      <c r="W145" s="1236" t="s">
        <v>196</v>
      </c>
      <c r="X145" s="1236" t="s">
        <v>197</v>
      </c>
      <c r="Y145" s="1237" t="s">
        <v>198</v>
      </c>
      <c r="Z145" s="218"/>
      <c r="AA145" s="218"/>
      <c r="AB145" s="616"/>
      <c r="AC145" s="218"/>
      <c r="AD145" s="250"/>
      <c r="AE145" s="218"/>
      <c r="AF145" s="250"/>
      <c r="AG145" s="218"/>
      <c r="AH145" s="216"/>
      <c r="AI145" s="218"/>
      <c r="AJ145" s="217"/>
      <c r="AK145" s="218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2:51" ht="15.75" customHeight="1">
      <c r="B146" s="379" t="s">
        <v>437</v>
      </c>
      <c r="C146" s="889" t="s">
        <v>238</v>
      </c>
      <c r="D146" s="1459" t="s">
        <v>425</v>
      </c>
      <c r="E146" s="680" t="s">
        <v>173</v>
      </c>
      <c r="F146" s="695">
        <v>53.4</v>
      </c>
      <c r="G146" s="868">
        <v>40</v>
      </c>
      <c r="H146" s="545" t="s">
        <v>143</v>
      </c>
      <c r="I146" s="695">
        <v>13</v>
      </c>
      <c r="J146" s="1002">
        <v>13</v>
      </c>
      <c r="K146" s="775" t="s">
        <v>147</v>
      </c>
      <c r="L146" s="695">
        <v>13.15</v>
      </c>
      <c r="M146" s="698">
        <v>13.15</v>
      </c>
      <c r="O146" s="1238" t="s">
        <v>334</v>
      </c>
      <c r="P146" s="1239">
        <f>D201</f>
        <v>40</v>
      </c>
      <c r="Q146" s="1240">
        <f>D201</f>
        <v>40</v>
      </c>
      <c r="R146" s="11"/>
      <c r="S146" s="705" t="s">
        <v>148</v>
      </c>
      <c r="T146" s="1244">
        <f>F199+I198</f>
        <v>3.75</v>
      </c>
      <c r="U146" s="1240">
        <f>G199+J198</f>
        <v>3.75</v>
      </c>
      <c r="V146" s="11"/>
      <c r="W146" s="1279" t="s">
        <v>534</v>
      </c>
      <c r="X146" s="207"/>
      <c r="Y146" s="210"/>
      <c r="Z146" s="218"/>
      <c r="AA146" s="218"/>
      <c r="AB146" s="616"/>
      <c r="AC146" s="218"/>
      <c r="AD146" s="250"/>
      <c r="AE146" s="218"/>
      <c r="AF146" s="250"/>
      <c r="AG146" s="218"/>
      <c r="AH146" s="212"/>
      <c r="AI146" s="218"/>
      <c r="AJ146" s="217"/>
      <c r="AK146" s="218"/>
      <c r="AL146" s="11"/>
      <c r="AM146" s="79"/>
      <c r="AN146" s="11"/>
      <c r="AO146" s="11"/>
      <c r="AP146" s="11"/>
      <c r="AQ146" s="11"/>
      <c r="AR146" s="11"/>
      <c r="AS146" s="11"/>
      <c r="AT146" s="11"/>
      <c r="AU146" s="11"/>
    </row>
    <row r="147" spans="2:51" ht="14.25" customHeight="1">
      <c r="B147" s="383" t="s">
        <v>193</v>
      </c>
      <c r="C147" s="1445" t="s">
        <v>438</v>
      </c>
      <c r="D147" s="1460"/>
      <c r="E147" s="545" t="s">
        <v>175</v>
      </c>
      <c r="F147" s="695">
        <v>10</v>
      </c>
      <c r="G147" s="868">
        <v>8</v>
      </c>
      <c r="H147" s="545" t="s">
        <v>146</v>
      </c>
      <c r="I147" s="695">
        <v>15.4</v>
      </c>
      <c r="J147" s="1002">
        <v>15.4</v>
      </c>
      <c r="K147" s="775" t="s">
        <v>131</v>
      </c>
      <c r="L147" s="695">
        <v>2.06</v>
      </c>
      <c r="M147" s="698">
        <v>2.06</v>
      </c>
      <c r="O147" s="1243" t="s">
        <v>333</v>
      </c>
      <c r="P147" s="1244">
        <f>I214+D200+I218</f>
        <v>70.599999999999994</v>
      </c>
      <c r="Q147" s="1245">
        <f>J214+D200+J218</f>
        <v>70.599999999999994</v>
      </c>
      <c r="R147" s="11"/>
      <c r="S147" s="705" t="s">
        <v>158</v>
      </c>
      <c r="T147" s="1244">
        <f>I216+L198+L201+L202</f>
        <v>10</v>
      </c>
      <c r="U147" s="1240">
        <f>M198+M202+J216+M201</f>
        <v>10</v>
      </c>
      <c r="V147" s="11"/>
      <c r="W147" s="1037" t="s">
        <v>181</v>
      </c>
      <c r="X147" s="1244">
        <f>L207</f>
        <v>3</v>
      </c>
      <c r="Y147" s="1372">
        <f>M207</f>
        <v>3</v>
      </c>
      <c r="Z147" s="218"/>
      <c r="AA147" s="218"/>
      <c r="AB147" s="616"/>
      <c r="AC147" s="218"/>
      <c r="AD147" s="250"/>
      <c r="AE147" s="218"/>
      <c r="AF147" s="250"/>
      <c r="AG147" s="218"/>
      <c r="AH147" s="212"/>
      <c r="AI147" s="218"/>
      <c r="AJ147" s="236"/>
      <c r="AK147" s="218"/>
      <c r="AL147" s="11"/>
      <c r="AM147" s="11"/>
      <c r="AN147" s="137"/>
      <c r="AO147" s="11"/>
      <c r="AP147" s="11"/>
      <c r="AQ147" s="11"/>
      <c r="AR147" s="11"/>
      <c r="AS147" s="11"/>
      <c r="AT147" s="11"/>
      <c r="AU147" s="11"/>
    </row>
    <row r="148" spans="2:51" ht="15.75" customHeight="1">
      <c r="B148" s="383" t="s">
        <v>25</v>
      </c>
      <c r="C148" s="1445" t="s">
        <v>294</v>
      </c>
      <c r="D148" s="1460">
        <v>200</v>
      </c>
      <c r="E148" s="545" t="s">
        <v>177</v>
      </c>
      <c r="F148" s="695">
        <v>9.6</v>
      </c>
      <c r="G148" s="698">
        <v>8</v>
      </c>
      <c r="H148" s="545" t="s">
        <v>184</v>
      </c>
      <c r="I148" s="695">
        <v>16.2</v>
      </c>
      <c r="J148" s="1002">
        <v>12.6</v>
      </c>
      <c r="K148" s="775" t="s">
        <v>176</v>
      </c>
      <c r="L148" s="696">
        <v>1.03</v>
      </c>
      <c r="M148" s="699">
        <v>0.875</v>
      </c>
      <c r="O148" s="1243" t="s">
        <v>144</v>
      </c>
      <c r="P148" s="1244">
        <f>I200+L206</f>
        <v>17.649999999999999</v>
      </c>
      <c r="Q148" s="1240">
        <f>J200+M206</f>
        <v>17.649999999999999</v>
      </c>
      <c r="R148" s="11"/>
      <c r="S148" s="1248" t="s">
        <v>536</v>
      </c>
      <c r="T148" s="1250">
        <f>X156</f>
        <v>0.18</v>
      </c>
      <c r="U148" s="1246">
        <f>G216+J199</f>
        <v>7.2</v>
      </c>
      <c r="V148" s="11"/>
      <c r="W148" s="1247" t="s">
        <v>155</v>
      </c>
      <c r="X148" s="1244">
        <f>F198+F217+L200</f>
        <v>29.47</v>
      </c>
      <c r="Y148" s="1390">
        <f>G198+G217+M200</f>
        <v>23.7</v>
      </c>
      <c r="Z148" s="218"/>
      <c r="AA148" s="218"/>
      <c r="AB148" s="616"/>
      <c r="AC148" s="617"/>
      <c r="AD148" s="212"/>
      <c r="AE148" s="218"/>
      <c r="AF148" s="250"/>
      <c r="AG148" s="218"/>
      <c r="AH148" s="212"/>
      <c r="AI148" s="218"/>
      <c r="AJ148" s="218"/>
      <c r="AK148" s="218"/>
      <c r="AL148" s="11"/>
      <c r="AM148" s="73"/>
      <c r="AN148" s="79"/>
      <c r="AO148" s="79"/>
      <c r="AP148" s="11"/>
      <c r="AQ148" s="11"/>
      <c r="AR148" s="11"/>
      <c r="AS148" s="11"/>
      <c r="AT148" s="11"/>
      <c r="AU148" s="11"/>
    </row>
    <row r="149" spans="2:51" ht="18" customHeight="1">
      <c r="B149" s="573" t="s">
        <v>26</v>
      </c>
      <c r="C149" s="553" t="s">
        <v>27</v>
      </c>
      <c r="D149" s="864">
        <v>40</v>
      </c>
      <c r="E149" s="545" t="s">
        <v>148</v>
      </c>
      <c r="F149" s="867">
        <v>4</v>
      </c>
      <c r="G149" s="868">
        <v>4</v>
      </c>
      <c r="H149" s="545" t="s">
        <v>171</v>
      </c>
      <c r="I149" s="695" t="s">
        <v>352</v>
      </c>
      <c r="J149" s="1002">
        <v>2.6</v>
      </c>
      <c r="K149" s="775" t="s">
        <v>134</v>
      </c>
      <c r="L149" s="695">
        <v>1.6</v>
      </c>
      <c r="M149" s="778">
        <v>1.6</v>
      </c>
      <c r="O149" s="756" t="s">
        <v>98</v>
      </c>
      <c r="P149" s="1244">
        <f>F196+L199</f>
        <v>205.4</v>
      </c>
      <c r="Q149" s="1373">
        <f>G196+M199</f>
        <v>154</v>
      </c>
      <c r="R149" s="11"/>
      <c r="S149" s="705" t="s">
        <v>109</v>
      </c>
      <c r="T149" s="1244">
        <f>I208+L216</f>
        <v>20</v>
      </c>
      <c r="U149" s="1251">
        <f>J208+M216</f>
        <v>20</v>
      </c>
      <c r="V149" s="11"/>
      <c r="W149" s="1247" t="s">
        <v>133</v>
      </c>
      <c r="X149" s="1244">
        <f>F197</f>
        <v>10</v>
      </c>
      <c r="Y149" s="1372">
        <f>G197</f>
        <v>8</v>
      </c>
      <c r="Z149" s="218"/>
      <c r="AA149" s="218"/>
      <c r="AB149" s="616"/>
      <c r="AC149" s="218"/>
      <c r="AD149" s="250"/>
      <c r="AE149" s="218"/>
      <c r="AF149" s="250"/>
      <c r="AG149" s="218"/>
      <c r="AH149" s="212"/>
      <c r="AI149" s="218"/>
      <c r="AJ149" s="212"/>
      <c r="AK149" s="212"/>
      <c r="AL149" s="7"/>
      <c r="AM149" s="7"/>
      <c r="AN149" s="7"/>
      <c r="AO149" s="7"/>
      <c r="AP149" s="11"/>
      <c r="AQ149" s="11"/>
      <c r="AR149" s="11"/>
      <c r="AS149" s="11"/>
      <c r="AT149" s="11"/>
      <c r="AU149" s="11"/>
    </row>
    <row r="150" spans="2:51" ht="16.5" customHeight="1">
      <c r="B150" s="573" t="s">
        <v>26</v>
      </c>
      <c r="C150" s="553" t="s">
        <v>32</v>
      </c>
      <c r="D150" s="864">
        <v>40</v>
      </c>
      <c r="E150" s="554" t="s">
        <v>150</v>
      </c>
      <c r="F150" s="869">
        <v>0.5</v>
      </c>
      <c r="G150" s="870">
        <v>0.5</v>
      </c>
      <c r="H150" s="545" t="s">
        <v>144</v>
      </c>
      <c r="I150" s="695">
        <v>4</v>
      </c>
      <c r="J150" s="1446">
        <v>4</v>
      </c>
      <c r="K150" s="775" t="s">
        <v>133</v>
      </c>
      <c r="L150" s="762">
        <v>6.84</v>
      </c>
      <c r="M150" s="953">
        <v>5.47</v>
      </c>
      <c r="O150" s="1238" t="s">
        <v>335</v>
      </c>
      <c r="P150" s="1250">
        <f>X151</f>
        <v>147.67000000000002</v>
      </c>
      <c r="Q150" s="1371">
        <f>Y151</f>
        <v>134.69999999999999</v>
      </c>
      <c r="R150" s="11"/>
      <c r="S150" s="705" t="s">
        <v>111</v>
      </c>
      <c r="T150" s="1244">
        <f>L214</f>
        <v>1</v>
      </c>
      <c r="U150" s="1240">
        <f>M214</f>
        <v>1</v>
      </c>
      <c r="V150" s="11"/>
      <c r="W150" s="1247" t="s">
        <v>330</v>
      </c>
      <c r="X150" s="1264">
        <f>F207+F208</f>
        <v>105.2</v>
      </c>
      <c r="Y150" s="1406">
        <f>G207+G208</f>
        <v>100</v>
      </c>
      <c r="Z150" s="218"/>
      <c r="AA150" s="218"/>
      <c r="AB150" s="616"/>
      <c r="AC150" s="218"/>
      <c r="AD150" s="250"/>
      <c r="AE150" s="218"/>
      <c r="AF150" s="250"/>
      <c r="AG150" s="218"/>
      <c r="AH150" s="212"/>
      <c r="AI150" s="218"/>
      <c r="AJ150" s="212"/>
      <c r="AK150" s="212"/>
      <c r="AL150" s="7"/>
      <c r="AM150" s="7"/>
      <c r="AN150" s="79"/>
      <c r="AO150" s="74"/>
      <c r="AP150" s="11"/>
      <c r="AQ150" s="11"/>
      <c r="AR150" s="11"/>
      <c r="AS150" s="11"/>
      <c r="AT150" s="11"/>
      <c r="AU150" s="11"/>
    </row>
    <row r="151" spans="2:51" ht="15" customHeight="1" thickBot="1">
      <c r="B151" s="215"/>
      <c r="C151" s="1447"/>
      <c r="D151" s="666"/>
      <c r="E151" s="554" t="s">
        <v>151</v>
      </c>
      <c r="F151" s="696">
        <v>8.0000000000000002E-3</v>
      </c>
      <c r="G151" s="699">
        <v>8.0000000000000002E-3</v>
      </c>
      <c r="H151" s="1218" t="s">
        <v>526</v>
      </c>
      <c r="I151" s="1219">
        <v>3.2</v>
      </c>
      <c r="J151" s="1002">
        <v>3.2</v>
      </c>
      <c r="K151" s="1740" t="s">
        <v>151</v>
      </c>
      <c r="L151" s="947">
        <v>0.02</v>
      </c>
      <c r="M151" s="948">
        <v>0.02</v>
      </c>
      <c r="O151" s="1238" t="s">
        <v>564</v>
      </c>
      <c r="P151" s="1263">
        <f>D216</f>
        <v>105</v>
      </c>
      <c r="Q151" s="1373">
        <f>D216</f>
        <v>105</v>
      </c>
      <c r="R151" s="11"/>
      <c r="S151" s="705" t="s">
        <v>114</v>
      </c>
      <c r="T151" s="1244">
        <f>F200+I201+L210</f>
        <v>1.1500000000000001</v>
      </c>
      <c r="U151" s="1240">
        <f>G200+J201+M210</f>
        <v>1.1500000000000001</v>
      </c>
      <c r="V151" s="11"/>
      <c r="W151" s="1255" t="s">
        <v>539</v>
      </c>
      <c r="X151" s="1266">
        <f>SUM(X147:X150)</f>
        <v>147.67000000000002</v>
      </c>
      <c r="Y151" s="1257">
        <f>SUM(Y147:Y150)</f>
        <v>134.69999999999999</v>
      </c>
      <c r="Z151" s="619">
        <f>F197+F198+F207+F208+F217+L200+L207</f>
        <v>147.67000000000002</v>
      </c>
      <c r="AA151" s="1407">
        <f>G197+G198+G207+G208+G217+G218+M200+M207</f>
        <v>134.69999999999999</v>
      </c>
      <c r="AB151" s="616"/>
      <c r="AC151" s="212"/>
      <c r="AD151" s="609"/>
      <c r="AE151" s="218"/>
      <c r="AF151" s="212"/>
      <c r="AG151" s="218"/>
      <c r="AH151" s="212"/>
      <c r="AI151" s="218"/>
      <c r="AJ151" s="219"/>
      <c r="AK151" s="219"/>
      <c r="AL151" s="7"/>
      <c r="AM151" s="7"/>
      <c r="AN151" s="7"/>
      <c r="AO151" s="14"/>
      <c r="AP151" s="11"/>
      <c r="AQ151" s="11"/>
      <c r="AR151" s="11"/>
      <c r="AS151" s="11"/>
      <c r="AT151" s="11"/>
      <c r="AU151" s="11"/>
    </row>
    <row r="152" spans="2:51" ht="17.25" customHeight="1" thickBot="1">
      <c r="B152" s="714"/>
      <c r="C152" s="1448" t="s">
        <v>300</v>
      </c>
      <c r="D152" s="1449"/>
      <c r="E152" s="761" t="s">
        <v>147</v>
      </c>
      <c r="F152" s="1453">
        <v>150</v>
      </c>
      <c r="G152" s="1454">
        <v>150</v>
      </c>
      <c r="H152" s="545" t="s">
        <v>158</v>
      </c>
      <c r="I152" s="695">
        <v>3.7</v>
      </c>
      <c r="J152" s="1002">
        <v>3.7</v>
      </c>
      <c r="K152" s="775" t="s">
        <v>114</v>
      </c>
      <c r="L152" s="697">
        <v>0.05</v>
      </c>
      <c r="M152" s="700">
        <v>0.05</v>
      </c>
      <c r="O152" s="1301" t="s">
        <v>218</v>
      </c>
      <c r="P152" s="1264">
        <f>I207</f>
        <v>15</v>
      </c>
      <c r="Q152" s="1470">
        <f>J207</f>
        <v>15</v>
      </c>
      <c r="R152" s="11"/>
      <c r="S152" s="705" t="s">
        <v>541</v>
      </c>
      <c r="T152" s="1353">
        <f>F201+L209</f>
        <v>8.6E-3</v>
      </c>
      <c r="U152" s="1358">
        <f>G201+M209</f>
        <v>8.6E-3</v>
      </c>
      <c r="V152" s="11"/>
      <c r="W152" s="11"/>
      <c r="X152" s="11"/>
      <c r="Y152" s="121"/>
      <c r="Z152" s="218"/>
      <c r="AA152" s="218"/>
      <c r="AB152" s="616"/>
      <c r="AC152" s="620"/>
      <c r="AD152" s="250"/>
      <c r="AE152" s="218"/>
      <c r="AF152" s="250"/>
      <c r="AG152" s="218"/>
      <c r="AH152" s="212"/>
      <c r="AI152" s="218"/>
      <c r="AJ152" s="219"/>
      <c r="AK152" s="631"/>
      <c r="AL152" s="11"/>
      <c r="AM152" s="11"/>
      <c r="AN152" s="7"/>
      <c r="AO152" s="14"/>
      <c r="AP152" s="11"/>
      <c r="AQ152" s="11"/>
      <c r="AR152" s="11"/>
      <c r="AS152" s="11"/>
      <c r="AT152" s="11"/>
      <c r="AU152" s="11"/>
    </row>
    <row r="153" spans="2:51" ht="18.75" customHeight="1" thickBot="1">
      <c r="B153" s="1450" t="s">
        <v>39</v>
      </c>
      <c r="C153" s="1451" t="s">
        <v>162</v>
      </c>
      <c r="D153" s="1452">
        <v>200</v>
      </c>
      <c r="E153" s="545" t="s">
        <v>240</v>
      </c>
      <c r="F153" s="696">
        <v>1.3</v>
      </c>
      <c r="G153" s="699">
        <v>1.3</v>
      </c>
      <c r="H153" s="193"/>
      <c r="I153" s="193"/>
      <c r="J153" s="193"/>
      <c r="K153" s="952" t="s">
        <v>240</v>
      </c>
      <c r="L153" s="696">
        <v>2</v>
      </c>
      <c r="M153" s="699">
        <v>2</v>
      </c>
      <c r="O153" s="1354" t="s">
        <v>153</v>
      </c>
      <c r="P153" s="1244">
        <f>L197</f>
        <v>91.38</v>
      </c>
      <c r="Q153" s="1240">
        <f>M197</f>
        <v>79</v>
      </c>
      <c r="R153" s="11"/>
      <c r="S153" s="709" t="s">
        <v>569</v>
      </c>
      <c r="T153" s="11">
        <f>I209</f>
        <v>0.2</v>
      </c>
      <c r="U153" s="1254">
        <f>J209</f>
        <v>0.2</v>
      </c>
      <c r="V153" s="11"/>
      <c r="W153" s="1347" t="s">
        <v>545</v>
      </c>
      <c r="X153" s="1348" t="s">
        <v>546</v>
      </c>
      <c r="Y153" s="1349" t="s">
        <v>547</v>
      </c>
      <c r="Z153" s="218"/>
      <c r="AA153" s="218"/>
      <c r="AB153" s="616"/>
      <c r="AC153" s="212"/>
      <c r="AD153" s="606"/>
      <c r="AE153" s="622"/>
      <c r="AF153" s="250"/>
      <c r="AG153" s="218"/>
      <c r="AH153" s="212"/>
      <c r="AI153" s="619"/>
      <c r="AJ153" s="218"/>
      <c r="AK153" s="218"/>
      <c r="AL153" s="11"/>
      <c r="AM153" s="11"/>
      <c r="AN153" s="7"/>
      <c r="AO153" s="14"/>
      <c r="AP153" s="11"/>
      <c r="AQ153" s="11"/>
      <c r="AR153" s="11"/>
      <c r="AS153" s="11"/>
      <c r="AT153" s="11"/>
      <c r="AU153" s="11"/>
    </row>
    <row r="154" spans="2:51" ht="16.5" customHeight="1" thickBot="1">
      <c r="B154" s="1180" t="s">
        <v>303</v>
      </c>
      <c r="C154" s="1110" t="s">
        <v>304</v>
      </c>
      <c r="D154" s="865">
        <v>55</v>
      </c>
      <c r="E154" s="95"/>
      <c r="F154" s="44"/>
      <c r="G154" s="124"/>
      <c r="H154" s="1117" t="s">
        <v>296</v>
      </c>
      <c r="I154" s="753"/>
      <c r="J154" s="1118"/>
      <c r="K154" s="1400"/>
      <c r="L154" s="44"/>
      <c r="M154" s="124"/>
      <c r="O154" s="1243" t="s">
        <v>544</v>
      </c>
      <c r="P154" s="1244">
        <f>F214</f>
        <v>69.7</v>
      </c>
      <c r="Q154" s="1240">
        <f>G214</f>
        <v>48.2</v>
      </c>
      <c r="R154" s="11"/>
      <c r="S154" s="709" t="s">
        <v>186</v>
      </c>
      <c r="T154" s="660">
        <f>I215+L203</f>
        <v>9</v>
      </c>
      <c r="U154" s="1240">
        <f>M203+J215</f>
        <v>9</v>
      </c>
      <c r="V154" s="11"/>
      <c r="W154" s="1320" t="s">
        <v>570</v>
      </c>
      <c r="X154" s="1350">
        <f>Y154/1000/0.04</f>
        <v>0.11</v>
      </c>
      <c r="Y154" s="1261">
        <f>J199</f>
        <v>4.4000000000000004</v>
      </c>
      <c r="Z154" s="595"/>
      <c r="AA154" s="1084"/>
      <c r="AB154" s="621"/>
      <c r="AC154" s="212"/>
      <c r="AD154" s="250"/>
      <c r="AE154" s="1433"/>
      <c r="AF154" s="250"/>
      <c r="AG154" s="218"/>
      <c r="AH154" s="254"/>
      <c r="AI154" s="218"/>
      <c r="AJ154" s="218"/>
      <c r="AK154" s="223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2:51" ht="18" customHeight="1" thickBot="1">
      <c r="B155" s="706" t="s">
        <v>29</v>
      </c>
      <c r="C155" s="553" t="s">
        <v>267</v>
      </c>
      <c r="D155" s="864">
        <v>105</v>
      </c>
      <c r="E155" s="1455" t="s">
        <v>443</v>
      </c>
      <c r="F155" s="1456"/>
      <c r="G155" s="1457"/>
      <c r="H155" s="949" t="s">
        <v>196</v>
      </c>
      <c r="I155" s="424" t="s">
        <v>197</v>
      </c>
      <c r="J155" s="425" t="s">
        <v>198</v>
      </c>
      <c r="K155" s="1412" t="s">
        <v>286</v>
      </c>
      <c r="L155" s="44"/>
      <c r="M155" s="124"/>
      <c r="O155" s="1243" t="s">
        <v>122</v>
      </c>
      <c r="P155" s="1253">
        <f>F215+I197</f>
        <v>31.9</v>
      </c>
      <c r="Q155" s="1271">
        <f>G215+J197</f>
        <v>31.9</v>
      </c>
      <c r="R155" s="11"/>
      <c r="S155" s="11"/>
      <c r="T155" s="11"/>
      <c r="U155" s="11"/>
      <c r="V155" s="11"/>
      <c r="W155" s="804" t="s">
        <v>549</v>
      </c>
      <c r="X155" s="1355">
        <f>Y155/1000/0.04</f>
        <v>6.9999999999999993E-2</v>
      </c>
      <c r="Y155" s="1261">
        <f>G216</f>
        <v>2.8</v>
      </c>
      <c r="Z155" s="1220"/>
      <c r="AA155" s="1221"/>
      <c r="AB155" s="250"/>
      <c r="AC155" s="216"/>
      <c r="AD155" s="250"/>
      <c r="AE155" s="218"/>
      <c r="AF155" s="250"/>
      <c r="AG155" s="218"/>
      <c r="AH155" s="218"/>
      <c r="AI155" s="218"/>
      <c r="AJ155" s="211"/>
      <c r="AK155" s="218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2:51" ht="16.5" customHeight="1" thickBot="1">
      <c r="B156" s="214"/>
      <c r="C156" s="1458"/>
      <c r="D156" s="213"/>
      <c r="E156" s="949" t="s">
        <v>196</v>
      </c>
      <c r="F156" s="424" t="s">
        <v>197</v>
      </c>
      <c r="G156" s="425" t="s">
        <v>198</v>
      </c>
      <c r="H156" s="262" t="s">
        <v>144</v>
      </c>
      <c r="I156" s="274">
        <v>29</v>
      </c>
      <c r="J156" s="277">
        <v>29</v>
      </c>
      <c r="K156" s="949" t="s">
        <v>196</v>
      </c>
      <c r="L156" s="159" t="s">
        <v>197</v>
      </c>
      <c r="M156" s="279" t="s">
        <v>198</v>
      </c>
      <c r="O156" s="1312" t="s">
        <v>132</v>
      </c>
      <c r="P156" s="1285">
        <f>L205</f>
        <v>7.5</v>
      </c>
      <c r="Q156" s="1314">
        <f>M205</f>
        <v>7.5</v>
      </c>
      <c r="R156" s="44"/>
      <c r="S156" s="44"/>
      <c r="T156" s="44"/>
      <c r="U156" s="44"/>
      <c r="V156" s="44"/>
      <c r="W156" s="1321" t="s">
        <v>550</v>
      </c>
      <c r="X156" s="1471">
        <f>SUM(X154:X155)</f>
        <v>0.18</v>
      </c>
      <c r="Y156" s="1352">
        <f>SUM(Y154:Y155)</f>
        <v>7.2</v>
      </c>
      <c r="Z156" s="502"/>
      <c r="AA156" s="1221"/>
      <c r="AB156" s="250"/>
      <c r="AC156" s="212"/>
      <c r="AD156" s="250"/>
      <c r="AE156" s="218"/>
      <c r="AF156" s="250"/>
      <c r="AG156" s="218"/>
      <c r="AH156" s="218"/>
      <c r="AI156" s="218"/>
      <c r="AJ156" s="218"/>
      <c r="AK156" s="218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2:51" ht="14.25" customHeight="1" thickBot="1">
      <c r="B157" s="214"/>
      <c r="C157" s="1458"/>
      <c r="D157" s="218"/>
      <c r="E157" s="258" t="s">
        <v>187</v>
      </c>
      <c r="F157" s="662">
        <v>117.34</v>
      </c>
      <c r="G157" s="263">
        <v>88</v>
      </c>
      <c r="H157" s="550" t="s">
        <v>523</v>
      </c>
      <c r="I157" s="697">
        <v>0.2</v>
      </c>
      <c r="J157" s="700">
        <v>0.2</v>
      </c>
      <c r="K157" s="258" t="s">
        <v>166</v>
      </c>
      <c r="L157" s="257">
        <v>1</v>
      </c>
      <c r="M157" s="268">
        <v>1</v>
      </c>
      <c r="O157" s="1338" t="s">
        <v>571</v>
      </c>
      <c r="Z157" s="218"/>
      <c r="AA157" s="218"/>
      <c r="AB157" s="218"/>
      <c r="AC157" s="218"/>
      <c r="AD157" s="250"/>
      <c r="AE157" s="218"/>
      <c r="AF157" s="250"/>
      <c r="AG157" s="218"/>
      <c r="AH157" s="218"/>
      <c r="AI157" s="218"/>
      <c r="AJ157" s="218"/>
      <c r="AK157" s="218"/>
      <c r="AM157" s="11"/>
      <c r="AN157" s="11"/>
      <c r="AO157" s="11"/>
      <c r="AP157" s="11"/>
      <c r="AQ157" s="11"/>
      <c r="AR157" s="11"/>
      <c r="AS157" s="11"/>
      <c r="AT157" s="11"/>
      <c r="AU157" s="11"/>
    </row>
    <row r="158" spans="2:51" ht="17.25" customHeight="1" thickBot="1">
      <c r="B158" s="214"/>
      <c r="C158" s="1458"/>
      <c r="D158" s="218"/>
      <c r="E158" s="545" t="s">
        <v>146</v>
      </c>
      <c r="F158" s="762">
        <v>16</v>
      </c>
      <c r="G158" s="841">
        <v>15</v>
      </c>
      <c r="H158" s="550" t="s">
        <v>524</v>
      </c>
      <c r="I158" s="697">
        <v>0.8</v>
      </c>
      <c r="J158" s="700">
        <v>0.8</v>
      </c>
      <c r="K158" s="545" t="s">
        <v>147</v>
      </c>
      <c r="L158" s="695">
        <v>66</v>
      </c>
      <c r="M158" s="698"/>
      <c r="O158" s="1288" t="s">
        <v>196</v>
      </c>
      <c r="P158" s="1289" t="s">
        <v>197</v>
      </c>
      <c r="Q158" s="1290" t="s">
        <v>198</v>
      </c>
      <c r="R158" s="117"/>
      <c r="S158" s="1236" t="s">
        <v>196</v>
      </c>
      <c r="T158" s="1236" t="s">
        <v>197</v>
      </c>
      <c r="U158" s="1237" t="s">
        <v>198</v>
      </c>
      <c r="V158" s="117"/>
      <c r="W158" s="1236" t="s">
        <v>196</v>
      </c>
      <c r="X158" s="1291" t="s">
        <v>197</v>
      </c>
      <c r="Y158" s="1292" t="s">
        <v>198</v>
      </c>
      <c r="Z158" s="218"/>
      <c r="AA158" s="218"/>
      <c r="AC158" s="218"/>
      <c r="AD158" s="218"/>
      <c r="AE158" s="218"/>
      <c r="AF158" s="250"/>
      <c r="AG158" s="218"/>
      <c r="AH158" s="218"/>
      <c r="AI158" s="218"/>
      <c r="AJ158" s="218"/>
      <c r="AK158" s="218"/>
      <c r="AM158" s="11"/>
      <c r="AN158" s="11"/>
      <c r="AO158" s="11"/>
      <c r="AP158" s="11"/>
      <c r="AQ158" s="11"/>
      <c r="AR158" s="11"/>
      <c r="AS158" s="11"/>
      <c r="AT158" s="11"/>
      <c r="AU158" s="11"/>
    </row>
    <row r="159" spans="2:51" ht="15" customHeight="1">
      <c r="B159" s="214"/>
      <c r="C159" s="1458"/>
      <c r="D159" s="213"/>
      <c r="E159" s="761" t="s">
        <v>194</v>
      </c>
      <c r="F159" s="762">
        <v>3</v>
      </c>
      <c r="G159" s="953">
        <v>3</v>
      </c>
      <c r="H159" s="550" t="s">
        <v>146</v>
      </c>
      <c r="I159" s="697">
        <v>10.7</v>
      </c>
      <c r="J159" s="700">
        <v>10.7</v>
      </c>
      <c r="K159" s="545" t="s">
        <v>109</v>
      </c>
      <c r="L159" s="695">
        <v>10</v>
      </c>
      <c r="M159" s="698">
        <v>10</v>
      </c>
      <c r="O159" s="386" t="s">
        <v>334</v>
      </c>
      <c r="P159" s="1341">
        <f>D234</f>
        <v>30</v>
      </c>
      <c r="Q159" s="1277">
        <f>D234</f>
        <v>30</v>
      </c>
      <c r="R159" s="11"/>
      <c r="S159" s="1260" t="s">
        <v>148</v>
      </c>
      <c r="T159" s="1239">
        <f>F235+I235</f>
        <v>14</v>
      </c>
      <c r="U159" s="1240">
        <f>G235+J235</f>
        <v>14</v>
      </c>
      <c r="V159" s="11"/>
      <c r="W159" s="1295" t="s">
        <v>534</v>
      </c>
      <c r="X159" s="208"/>
      <c r="Y159" s="209"/>
      <c r="Z159" s="218"/>
      <c r="AA159" s="218"/>
      <c r="AD159" s="218"/>
      <c r="AE159" s="218"/>
      <c r="AF159" s="212"/>
      <c r="AG159" s="212"/>
      <c r="AH159" s="218"/>
      <c r="AI159" s="218"/>
      <c r="AJ159" s="218"/>
      <c r="AK159" s="218"/>
      <c r="AM159" s="11"/>
      <c r="AN159" s="11"/>
      <c r="AO159" s="11"/>
      <c r="AP159" s="11"/>
      <c r="AQ159" s="11"/>
      <c r="AR159" s="11"/>
      <c r="AS159" s="11"/>
      <c r="AT159" s="11"/>
      <c r="AU159" s="11"/>
    </row>
    <row r="160" spans="2:51" ht="12.75" customHeight="1">
      <c r="B160" s="105"/>
      <c r="C160" s="1458"/>
      <c r="D160" s="11"/>
      <c r="E160" s="1005" t="s">
        <v>439</v>
      </c>
      <c r="F160" s="1004"/>
      <c r="G160" s="1006"/>
      <c r="H160" s="545" t="s">
        <v>109</v>
      </c>
      <c r="I160" s="821">
        <v>0.76</v>
      </c>
      <c r="J160" s="773">
        <v>0.76</v>
      </c>
      <c r="K160" s="545" t="s">
        <v>147</v>
      </c>
      <c r="L160" s="695">
        <v>150</v>
      </c>
      <c r="M160" s="698"/>
      <c r="O160" s="1243" t="s">
        <v>333</v>
      </c>
      <c r="P160" s="1244">
        <f>F244+D233+I247</f>
        <v>78</v>
      </c>
      <c r="Q160" s="1245">
        <f>D233+G244+J247</f>
        <v>78</v>
      </c>
      <c r="R160" s="11"/>
      <c r="S160" s="705" t="s">
        <v>158</v>
      </c>
      <c r="T160" s="1244">
        <f>I245</f>
        <v>3.6</v>
      </c>
      <c r="U160" s="1240">
        <f>J245</f>
        <v>3.6</v>
      </c>
      <c r="V160" s="11"/>
      <c r="W160" s="1037" t="s">
        <v>181</v>
      </c>
      <c r="X160" s="1244">
        <f>F236</f>
        <v>1.2</v>
      </c>
      <c r="Y160" s="1372">
        <f>G236</f>
        <v>1.2</v>
      </c>
      <c r="Z160" s="218"/>
      <c r="AA160" s="218"/>
      <c r="AD160" s="218"/>
      <c r="AE160" s="218"/>
      <c r="AF160" s="212"/>
      <c r="AG160" s="218"/>
      <c r="AH160" s="218"/>
      <c r="AI160" s="218"/>
      <c r="AJ160" s="218"/>
      <c r="AK160" s="218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2:47" ht="12.75" customHeight="1">
      <c r="B161" s="105"/>
      <c r="C161" s="1458"/>
      <c r="D161" s="11"/>
      <c r="E161" s="1007" t="s">
        <v>440</v>
      </c>
      <c r="F161" s="1003">
        <v>80.599999999999994</v>
      </c>
      <c r="G161" s="1008">
        <v>64.44</v>
      </c>
      <c r="H161" s="1213" t="s">
        <v>150</v>
      </c>
      <c r="I161" s="1214">
        <v>0.3</v>
      </c>
      <c r="J161" s="1215">
        <v>0.3</v>
      </c>
      <c r="K161" s="105"/>
      <c r="L161" s="11"/>
      <c r="M161" s="121"/>
      <c r="O161" s="1243" t="s">
        <v>183</v>
      </c>
      <c r="P161" s="1264">
        <f>I231</f>
        <v>29.45</v>
      </c>
      <c r="Q161" s="1371">
        <f>J231</f>
        <v>29.45</v>
      </c>
      <c r="R161" s="11"/>
      <c r="S161" s="1248" t="s">
        <v>536</v>
      </c>
      <c r="T161" s="1244">
        <f>U161/1000/0.04</f>
        <v>6.9999999999999993E-2</v>
      </c>
      <c r="U161" s="1246">
        <f>G246</f>
        <v>2.8</v>
      </c>
      <c r="V161" s="11"/>
      <c r="W161" s="1247" t="s">
        <v>155</v>
      </c>
      <c r="X161" s="1244">
        <f>F234+I243</f>
        <v>17.100000000000001</v>
      </c>
      <c r="Y161" s="1372">
        <f>G234+J243</f>
        <v>14</v>
      </c>
      <c r="Z161" s="595"/>
      <c r="AA161" s="626"/>
      <c r="AJ161" s="218"/>
      <c r="AK161" s="218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2:47" ht="15" customHeight="1">
      <c r="B162" s="105"/>
      <c r="C162" s="1458"/>
      <c r="D162" s="11"/>
      <c r="E162" s="1009" t="s">
        <v>340</v>
      </c>
      <c r="F162" s="760">
        <v>16.5</v>
      </c>
      <c r="G162" s="773">
        <v>13.2</v>
      </c>
      <c r="H162" s="775" t="s">
        <v>134</v>
      </c>
      <c r="I162" s="695">
        <v>0.25</v>
      </c>
      <c r="J162" s="778">
        <v>0.25</v>
      </c>
      <c r="K162" s="105"/>
      <c r="L162" s="11"/>
      <c r="M162" s="121"/>
      <c r="O162" s="1243" t="s">
        <v>220</v>
      </c>
      <c r="P162" s="1264">
        <f>F232</f>
        <v>10.4</v>
      </c>
      <c r="Q162" s="1373">
        <f>G232</f>
        <v>10.4</v>
      </c>
      <c r="R162" s="11"/>
      <c r="S162" s="705" t="s">
        <v>109</v>
      </c>
      <c r="T162" s="1244">
        <f>I233+L245+L233</f>
        <v>20.52</v>
      </c>
      <c r="U162" s="1246">
        <f>J233+M233+M245</f>
        <v>20.52</v>
      </c>
      <c r="V162" s="11"/>
      <c r="W162" s="1247" t="s">
        <v>133</v>
      </c>
      <c r="X162" s="1244">
        <f>F233</f>
        <v>10</v>
      </c>
      <c r="Y162" s="1372">
        <f>G233</f>
        <v>8</v>
      </c>
      <c r="Z162" s="217"/>
      <c r="AA162" s="261"/>
      <c r="AJ162" s="218"/>
      <c r="AK162" s="592"/>
      <c r="AL162" s="149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2:47" ht="14.25" customHeight="1">
      <c r="B163" s="105"/>
      <c r="C163" s="1458"/>
      <c r="D163" s="11"/>
      <c r="E163" s="1010" t="s">
        <v>176</v>
      </c>
      <c r="F163" s="992">
        <v>7.86</v>
      </c>
      <c r="G163" s="769">
        <v>6.6</v>
      </c>
      <c r="H163" s="1216" t="s">
        <v>525</v>
      </c>
      <c r="I163" s="1217"/>
      <c r="J163" s="1006"/>
      <c r="K163" s="105"/>
      <c r="L163" s="11"/>
      <c r="M163" s="121"/>
      <c r="O163" s="756" t="s">
        <v>98</v>
      </c>
      <c r="P163" s="1244">
        <f>F231</f>
        <v>53.4</v>
      </c>
      <c r="Q163" s="1373">
        <f>G231</f>
        <v>40</v>
      </c>
      <c r="R163" s="11"/>
      <c r="S163" s="705" t="s">
        <v>111</v>
      </c>
      <c r="T163" s="1244">
        <f>L243</f>
        <v>1</v>
      </c>
      <c r="U163" s="1277">
        <f>M243</f>
        <v>1</v>
      </c>
      <c r="V163" s="11"/>
      <c r="W163" s="1255" t="s">
        <v>539</v>
      </c>
      <c r="X163" s="1266">
        <f>SUM(X160:X162)</f>
        <v>28.3</v>
      </c>
      <c r="Y163" s="1357">
        <f>SUM(Y160:Y162)</f>
        <v>23.2</v>
      </c>
      <c r="Z163" s="217">
        <f>F233+F234+F236+I243</f>
        <v>28.3</v>
      </c>
      <c r="AA163" s="1407">
        <f>G233+G234+G236+J243</f>
        <v>23.2</v>
      </c>
      <c r="AJ163" s="218"/>
      <c r="AK163" s="592"/>
      <c r="AL163" s="149"/>
      <c r="AM163" s="11"/>
      <c r="AN163" s="11"/>
      <c r="AO163" s="11"/>
      <c r="AP163" s="11"/>
      <c r="AQ163" s="11"/>
      <c r="AR163" s="11"/>
      <c r="AS163" s="11"/>
      <c r="AT163" s="11"/>
      <c r="AU163" s="11"/>
    </row>
    <row r="164" spans="2:47" ht="13.5" customHeight="1" thickBot="1">
      <c r="B164" s="105"/>
      <c r="C164" s="1458"/>
      <c r="D164" s="11"/>
      <c r="E164" s="1011" t="s">
        <v>131</v>
      </c>
      <c r="F164" s="754">
        <v>6.6</v>
      </c>
      <c r="G164" s="773">
        <v>6.6</v>
      </c>
      <c r="H164" s="550" t="s">
        <v>375</v>
      </c>
      <c r="I164" s="697">
        <v>10.34</v>
      </c>
      <c r="J164" s="700">
        <v>10</v>
      </c>
      <c r="K164" s="105"/>
      <c r="L164" s="11"/>
      <c r="M164" s="121"/>
      <c r="O164" s="1243" t="s">
        <v>335</v>
      </c>
      <c r="P164" s="1250">
        <f>X163</f>
        <v>28.3</v>
      </c>
      <c r="Q164" s="1371">
        <f>Y163</f>
        <v>23.2</v>
      </c>
      <c r="R164" s="11"/>
      <c r="S164" s="705" t="s">
        <v>337</v>
      </c>
      <c r="T164" s="1244">
        <f>L231</f>
        <v>2</v>
      </c>
      <c r="U164" s="1277">
        <f>M231</f>
        <v>2</v>
      </c>
      <c r="V164" s="11"/>
      <c r="W164" s="11"/>
      <c r="X164" s="11"/>
      <c r="Y164" s="121"/>
      <c r="AJ164" s="218"/>
      <c r="AK164" s="592"/>
      <c r="AL164" s="149"/>
      <c r="AM164" s="11"/>
      <c r="AN164" s="11"/>
      <c r="AO164" s="11"/>
      <c r="AP164" s="11"/>
      <c r="AQ164" s="11"/>
      <c r="AR164" s="11"/>
      <c r="AS164" s="11"/>
      <c r="AT164" s="11"/>
      <c r="AU164" s="11"/>
    </row>
    <row r="165" spans="2:47" ht="13.5" customHeight="1" thickBot="1">
      <c r="B165" s="95"/>
      <c r="C165" s="1447"/>
      <c r="D165" s="44"/>
      <c r="E165" s="691" t="s">
        <v>441</v>
      </c>
      <c r="F165" s="822">
        <v>3</v>
      </c>
      <c r="G165" s="993">
        <v>3</v>
      </c>
      <c r="H165" s="557" t="s">
        <v>148</v>
      </c>
      <c r="I165" s="558">
        <v>10</v>
      </c>
      <c r="J165" s="559">
        <v>10</v>
      </c>
      <c r="K165" s="95"/>
      <c r="L165" s="44"/>
      <c r="M165" s="124"/>
      <c r="O165" s="1238" t="s">
        <v>577</v>
      </c>
      <c r="P165" s="1264">
        <f>X168</f>
        <v>109</v>
      </c>
      <c r="Q165" s="1373">
        <f>M247+D242</f>
        <v>108</v>
      </c>
      <c r="R165" s="11"/>
      <c r="S165" s="705" t="s">
        <v>114</v>
      </c>
      <c r="T165" s="1244">
        <f>F237</f>
        <v>0.7</v>
      </c>
      <c r="U165" s="1277">
        <f>G237</f>
        <v>0.7</v>
      </c>
      <c r="V165" s="11"/>
      <c r="W165" s="1472" t="s">
        <v>574</v>
      </c>
      <c r="X165" s="1481" t="s">
        <v>197</v>
      </c>
      <c r="Y165" s="1482" t="s">
        <v>198</v>
      </c>
      <c r="AJ165" s="218"/>
      <c r="AK165" s="212"/>
      <c r="AL165" s="7"/>
      <c r="AM165" s="11"/>
      <c r="AN165" s="11"/>
      <c r="AO165" s="11"/>
      <c r="AP165" s="11"/>
      <c r="AQ165" s="11"/>
      <c r="AR165" s="11"/>
      <c r="AS165" s="11"/>
      <c r="AT165" s="11"/>
      <c r="AU165" s="11"/>
    </row>
    <row r="166" spans="2:47" ht="12.75" customHeight="1">
      <c r="C166" s="249"/>
      <c r="O166" s="1243" t="s">
        <v>418</v>
      </c>
      <c r="P166" s="1250">
        <f>F243</f>
        <v>51.36</v>
      </c>
      <c r="Q166" s="1251">
        <f>G243</f>
        <v>44.4</v>
      </c>
      <c r="R166" s="11"/>
      <c r="S166" s="705" t="s">
        <v>541</v>
      </c>
      <c r="T166" s="1244">
        <f>F238</f>
        <v>8.0000000000000002E-3</v>
      </c>
      <c r="U166" s="1358">
        <f>G238</f>
        <v>8.0000000000000002E-3</v>
      </c>
      <c r="V166" s="11"/>
      <c r="W166" s="821" t="s">
        <v>575</v>
      </c>
      <c r="X166" s="660">
        <f>D242</f>
        <v>100</v>
      </c>
      <c r="Y166" s="1261">
        <f>D242</f>
        <v>100</v>
      </c>
      <c r="Z166" s="609"/>
      <c r="AA166" s="286"/>
      <c r="AB166" s="1228"/>
      <c r="AJ166" s="218"/>
      <c r="AK166" s="218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2:47" ht="14.25" customHeight="1">
      <c r="C167" s="249"/>
      <c r="O167" s="1483" t="s">
        <v>122</v>
      </c>
      <c r="P167" s="1484">
        <f>F245+I232+L232</f>
        <v>295.60000000000002</v>
      </c>
      <c r="Q167" s="1299">
        <f>J232+G245+M232</f>
        <v>295.60000000000002</v>
      </c>
      <c r="R167" s="11"/>
      <c r="S167" s="709" t="s">
        <v>186</v>
      </c>
      <c r="T167" s="1244">
        <f>I244</f>
        <v>6</v>
      </c>
      <c r="U167" s="1277">
        <f>J244</f>
        <v>6</v>
      </c>
      <c r="V167" s="11"/>
      <c r="W167" s="821" t="s">
        <v>310</v>
      </c>
      <c r="X167" s="660">
        <f>L247</f>
        <v>9</v>
      </c>
      <c r="Y167" s="1261">
        <f>M247</f>
        <v>8</v>
      </c>
      <c r="Z167" s="627"/>
      <c r="AA167" s="291"/>
      <c r="AB167" s="598"/>
      <c r="AC167" s="218"/>
      <c r="AJ167" s="218"/>
      <c r="AK167" s="218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</row>
    <row r="168" spans="2:47" ht="14.25" customHeight="1" thickBot="1">
      <c r="B168" s="218"/>
      <c r="C168" s="366"/>
      <c r="D168" s="218"/>
      <c r="H168" s="290"/>
      <c r="I168" s="605"/>
      <c r="J168" s="605"/>
      <c r="K168" s="605"/>
      <c r="L168" s="218"/>
      <c r="M168" s="218"/>
      <c r="O168" s="95"/>
      <c r="P168" s="44"/>
      <c r="Q168" s="44"/>
      <c r="R168" s="44"/>
      <c r="S168" s="44"/>
      <c r="T168" s="44"/>
      <c r="U168" s="44"/>
      <c r="V168" s="44"/>
      <c r="W168" s="1487" t="s">
        <v>576</v>
      </c>
      <c r="X168" s="1488">
        <f>SUM(X166:X167)</f>
        <v>109</v>
      </c>
      <c r="Y168" s="1489">
        <f>SUM(Y166:Y167)</f>
        <v>108</v>
      </c>
      <c r="Z168" s="217"/>
      <c r="AA168" s="261"/>
      <c r="AB168" s="223"/>
      <c r="AC168" s="598"/>
      <c r="AJ168" s="218"/>
      <c r="AK168" s="218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2:47" ht="15" customHeight="1">
      <c r="C169" s="249"/>
      <c r="Z169" s="218"/>
      <c r="AA169" s="218"/>
      <c r="AB169" s="223"/>
      <c r="AC169" s="218"/>
      <c r="AD169" s="218"/>
      <c r="AE169" s="218"/>
      <c r="AF169" s="212"/>
      <c r="AG169" s="212"/>
      <c r="AH169" s="212"/>
      <c r="AI169" s="212"/>
      <c r="AJ169" s="218"/>
      <c r="AK169" s="218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</row>
    <row r="170" spans="2:47" ht="15" customHeight="1">
      <c r="B170" t="s">
        <v>462</v>
      </c>
      <c r="C170" s="249"/>
      <c r="F170" s="267" t="s">
        <v>346</v>
      </c>
      <c r="J170" s="204" t="s">
        <v>316</v>
      </c>
      <c r="L170" s="2"/>
      <c r="AB170" s="616"/>
      <c r="AC170" s="218"/>
      <c r="AD170" s="218"/>
      <c r="AE170" s="614"/>
      <c r="AF170" s="615"/>
      <c r="AG170" s="218"/>
      <c r="AH170" s="203"/>
      <c r="AI170" s="218"/>
      <c r="AJ170" s="218"/>
      <c r="AK170" s="218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</row>
    <row r="171" spans="2:47" ht="15" customHeight="1">
      <c r="C171" s="249"/>
      <c r="K171" s="204" t="s">
        <v>410</v>
      </c>
      <c r="AB171" s="616"/>
      <c r="AC171" s="219"/>
      <c r="AD171" s="250"/>
      <c r="AE171" s="218"/>
      <c r="AF171" s="250"/>
      <c r="AG171" s="218"/>
      <c r="AH171" s="216"/>
      <c r="AI171" s="218"/>
      <c r="AJ171" s="218"/>
      <c r="AK171" s="218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</row>
    <row r="172" spans="2:47" ht="18" customHeight="1" thickBot="1">
      <c r="B172" s="2" t="s">
        <v>345</v>
      </c>
      <c r="C172" s="249"/>
      <c r="E172" s="267"/>
      <c r="AB172" s="223"/>
      <c r="AC172" s="623"/>
      <c r="AD172" s="250"/>
      <c r="AE172" s="218"/>
      <c r="AF172" s="250"/>
      <c r="AG172" s="218"/>
      <c r="AH172" s="216"/>
      <c r="AI172" s="218"/>
      <c r="AJ172" s="218"/>
      <c r="AK172" s="218"/>
    </row>
    <row r="173" spans="2:47" ht="14.25" customHeight="1" thickBot="1">
      <c r="B173" s="795" t="s">
        <v>152</v>
      </c>
      <c r="C173" s="225"/>
      <c r="D173" s="796"/>
      <c r="E173" s="797" t="s">
        <v>444</v>
      </c>
      <c r="F173" s="66"/>
      <c r="G173" s="81"/>
      <c r="H173" s="66"/>
      <c r="I173" s="66"/>
      <c r="J173" s="81"/>
      <c r="K173" s="971" t="s">
        <v>445</v>
      </c>
      <c r="L173" s="66"/>
      <c r="M173" s="81"/>
      <c r="AB173" s="616"/>
      <c r="AC173" s="218"/>
      <c r="AD173" s="250"/>
      <c r="AE173" s="218"/>
      <c r="AF173" s="250"/>
      <c r="AG173" s="218"/>
      <c r="AH173" s="216"/>
      <c r="AI173" s="218"/>
      <c r="AJ173" s="218"/>
      <c r="AK173" s="218"/>
    </row>
    <row r="174" spans="2:47" ht="15" customHeight="1" thickBot="1">
      <c r="B174" s="928" t="s">
        <v>244</v>
      </c>
      <c r="C174" s="1748" t="s">
        <v>444</v>
      </c>
      <c r="D174" s="78" t="s">
        <v>243</v>
      </c>
      <c r="E174" s="799" t="s">
        <v>196</v>
      </c>
      <c r="F174" s="154" t="s">
        <v>197</v>
      </c>
      <c r="G174" s="283" t="s">
        <v>198</v>
      </c>
      <c r="H174" s="799" t="s">
        <v>196</v>
      </c>
      <c r="I174" s="154" t="s">
        <v>197</v>
      </c>
      <c r="J174" s="283" t="s">
        <v>198</v>
      </c>
      <c r="K174" s="799" t="s">
        <v>196</v>
      </c>
      <c r="L174" s="154" t="s">
        <v>197</v>
      </c>
      <c r="M174" s="283" t="s">
        <v>198</v>
      </c>
      <c r="AB174" s="616"/>
      <c r="AC174" s="218"/>
      <c r="AD174" s="250"/>
      <c r="AE174" s="218"/>
      <c r="AF174" s="250"/>
      <c r="AG174" s="218"/>
      <c r="AH174" s="212"/>
      <c r="AI174" s="218"/>
      <c r="AJ174" s="218"/>
      <c r="AK174" s="218"/>
    </row>
    <row r="175" spans="2:47">
      <c r="B175" s="1066" t="s">
        <v>446</v>
      </c>
      <c r="C175" s="889" t="s">
        <v>447</v>
      </c>
      <c r="D175" s="862">
        <v>155</v>
      </c>
      <c r="E175" s="158" t="s">
        <v>98</v>
      </c>
      <c r="F175" s="754">
        <v>66.75</v>
      </c>
      <c r="G175" s="805">
        <v>50</v>
      </c>
      <c r="H175" s="988" t="s">
        <v>246</v>
      </c>
      <c r="I175" s="918">
        <v>140</v>
      </c>
      <c r="J175" s="847">
        <v>140</v>
      </c>
      <c r="K175" s="156" t="s">
        <v>192</v>
      </c>
      <c r="L175" s="264">
        <v>83.34</v>
      </c>
      <c r="M175" s="284">
        <v>50</v>
      </c>
      <c r="AB175" s="616"/>
      <c r="AC175" s="219"/>
      <c r="AD175" s="250"/>
      <c r="AE175" s="218"/>
      <c r="AF175" s="250"/>
      <c r="AG175" s="218"/>
      <c r="AH175" s="212"/>
      <c r="AI175" s="218"/>
      <c r="AJ175" s="218"/>
      <c r="AK175" s="218"/>
    </row>
    <row r="176" spans="2:47">
      <c r="B176" s="419"/>
      <c r="C176" s="1758" t="s">
        <v>448</v>
      </c>
      <c r="D176" s="1065"/>
      <c r="E176" s="756" t="s">
        <v>133</v>
      </c>
      <c r="F176" s="754">
        <v>12.5</v>
      </c>
      <c r="G176" s="805">
        <v>10</v>
      </c>
      <c r="H176" s="926" t="s">
        <v>406</v>
      </c>
      <c r="I176" s="808">
        <v>2</v>
      </c>
      <c r="J176" s="809">
        <v>2</v>
      </c>
      <c r="K176" s="105"/>
      <c r="M176" s="121"/>
      <c r="AB176" s="616"/>
      <c r="AC176" s="219"/>
      <c r="AD176" s="212"/>
      <c r="AE176" s="218"/>
      <c r="AF176" s="250"/>
      <c r="AG176" s="218"/>
      <c r="AH176" s="212"/>
      <c r="AI176" s="218"/>
      <c r="AJ176" s="218"/>
      <c r="AK176" s="218"/>
    </row>
    <row r="177" spans="2:37" ht="15.75" thickBot="1">
      <c r="B177" s="1114" t="s">
        <v>472</v>
      </c>
      <c r="C177" s="1758" t="s">
        <v>471</v>
      </c>
      <c r="D177" s="1115">
        <v>50</v>
      </c>
      <c r="E177" s="756" t="s">
        <v>184</v>
      </c>
      <c r="F177" s="754">
        <v>12</v>
      </c>
      <c r="G177" s="805">
        <v>10</v>
      </c>
      <c r="H177" s="1465"/>
      <c r="K177" s="105"/>
      <c r="M177" s="121"/>
      <c r="AB177" s="616"/>
      <c r="AC177" s="218"/>
      <c r="AD177" s="250"/>
      <c r="AE177" s="218"/>
      <c r="AF177" s="250"/>
      <c r="AG177" s="218"/>
      <c r="AH177" s="212"/>
      <c r="AI177" s="218"/>
      <c r="AJ177" s="218"/>
      <c r="AK177" s="218"/>
    </row>
    <row r="178" spans="2:37" ht="15.75" thickBot="1">
      <c r="B178" s="923" t="s">
        <v>35</v>
      </c>
      <c r="C178" s="1445" t="s">
        <v>36</v>
      </c>
      <c r="D178" s="1012">
        <v>200</v>
      </c>
      <c r="E178" s="756" t="s">
        <v>195</v>
      </c>
      <c r="F178" s="754">
        <v>2</v>
      </c>
      <c r="G178" s="578">
        <v>2</v>
      </c>
      <c r="H178" s="1016" t="s">
        <v>245</v>
      </c>
      <c r="I178" s="1017"/>
      <c r="J178" s="1018"/>
      <c r="K178" s="669" t="s">
        <v>42</v>
      </c>
      <c r="L178" s="241"/>
      <c r="M178" s="224"/>
      <c r="AB178" s="616"/>
      <c r="AC178" s="218"/>
      <c r="AD178" s="250"/>
      <c r="AE178" s="218"/>
      <c r="AF178" s="250"/>
      <c r="AG178" s="218"/>
      <c r="AH178" s="212"/>
      <c r="AI178" s="218"/>
      <c r="AJ178" s="218"/>
      <c r="AK178" s="218"/>
    </row>
    <row r="179" spans="2:37" ht="15.75" thickBot="1">
      <c r="B179" s="750" t="s">
        <v>26</v>
      </c>
      <c r="C179" s="553" t="s">
        <v>27</v>
      </c>
      <c r="D179" s="849">
        <v>30</v>
      </c>
      <c r="E179" s="926" t="s">
        <v>148</v>
      </c>
      <c r="F179" s="754">
        <v>3</v>
      </c>
      <c r="G179" s="578">
        <v>3</v>
      </c>
      <c r="H179" s="709" t="s">
        <v>292</v>
      </c>
      <c r="I179" s="754">
        <v>67.5</v>
      </c>
      <c r="J179" s="578">
        <v>47</v>
      </c>
      <c r="K179" s="369" t="s">
        <v>196</v>
      </c>
      <c r="L179" s="370" t="s">
        <v>197</v>
      </c>
      <c r="M179" s="371" t="s">
        <v>198</v>
      </c>
      <c r="AB179" s="616"/>
      <c r="AC179" s="212"/>
      <c r="AD179" s="609"/>
      <c r="AE179" s="218"/>
      <c r="AF179" s="250"/>
      <c r="AG179" s="218"/>
      <c r="AH179" s="212"/>
      <c r="AI179" s="218"/>
      <c r="AJ179" s="218"/>
      <c r="AK179" s="218"/>
    </row>
    <row r="180" spans="2:37">
      <c r="B180" s="750" t="s">
        <v>26</v>
      </c>
      <c r="C180" s="553" t="s">
        <v>32</v>
      </c>
      <c r="D180" s="849">
        <v>30</v>
      </c>
      <c r="E180" s="810" t="s">
        <v>150</v>
      </c>
      <c r="F180" s="808">
        <v>0.5</v>
      </c>
      <c r="G180" s="929">
        <v>0.5</v>
      </c>
      <c r="H180" s="836" t="s">
        <v>169</v>
      </c>
      <c r="I180" s="1492" t="s">
        <v>470</v>
      </c>
      <c r="J180" s="579">
        <v>4.3600000000000003</v>
      </c>
      <c r="K180" s="395" t="s">
        <v>154</v>
      </c>
      <c r="L180" s="422">
        <v>15</v>
      </c>
      <c r="M180" s="423">
        <v>15</v>
      </c>
      <c r="AB180" s="616"/>
      <c r="AC180" s="218"/>
      <c r="AD180" s="250"/>
      <c r="AE180" s="218"/>
      <c r="AF180" s="250"/>
      <c r="AG180" s="218"/>
      <c r="AH180" s="212"/>
      <c r="AI180" s="218"/>
      <c r="AJ180" s="218"/>
      <c r="AK180" s="218"/>
    </row>
    <row r="181" spans="2:37" ht="17.25" customHeight="1">
      <c r="B181" s="105"/>
      <c r="C181" s="1458"/>
      <c r="D181" s="121"/>
      <c r="E181" s="810" t="s">
        <v>151</v>
      </c>
      <c r="F181" s="808">
        <v>8.0000000000000002E-3</v>
      </c>
      <c r="G181" s="929">
        <v>8.0000000000000002E-3</v>
      </c>
      <c r="H181" s="709" t="s">
        <v>184</v>
      </c>
      <c r="I181" s="754">
        <v>11.9</v>
      </c>
      <c r="J181" s="578">
        <v>10</v>
      </c>
      <c r="K181" s="761" t="s">
        <v>109</v>
      </c>
      <c r="L181" s="762">
        <v>10</v>
      </c>
      <c r="M181" s="841">
        <v>10</v>
      </c>
      <c r="AB181" s="616"/>
      <c r="AC181" s="212"/>
      <c r="AD181" s="606"/>
      <c r="AE181" s="218"/>
      <c r="AF181" s="250"/>
      <c r="AG181" s="218"/>
      <c r="AH181" s="212"/>
      <c r="AI181" s="218"/>
      <c r="AJ181" s="218"/>
      <c r="AK181" s="218"/>
    </row>
    <row r="182" spans="2:37" ht="15.75" customHeight="1" thickBot="1">
      <c r="B182" s="105"/>
      <c r="C182" s="1458"/>
      <c r="D182" s="121"/>
      <c r="E182" s="756"/>
      <c r="F182" s="821"/>
      <c r="G182" s="820"/>
      <c r="H182" s="709" t="s">
        <v>146</v>
      </c>
      <c r="I182" s="754">
        <v>1</v>
      </c>
      <c r="J182" s="1041">
        <v>1</v>
      </c>
      <c r="K182" s="761" t="s">
        <v>159</v>
      </c>
      <c r="L182" s="762">
        <v>0.2</v>
      </c>
      <c r="M182" s="841">
        <v>0.2</v>
      </c>
      <c r="AB182" s="621"/>
      <c r="AC182" s="212"/>
      <c r="AD182" s="250"/>
      <c r="AE182" s="218"/>
      <c r="AF182" s="250"/>
      <c r="AG182" s="218"/>
      <c r="AH182" s="254"/>
      <c r="AI182" s="218"/>
      <c r="AJ182" s="218"/>
      <c r="AK182" s="218"/>
    </row>
    <row r="183" spans="2:37" ht="15.75" thickBot="1">
      <c r="B183" s="95"/>
      <c r="C183" s="1447"/>
      <c r="D183" s="124"/>
      <c r="E183" s="881" t="s">
        <v>449</v>
      </c>
      <c r="F183" s="117"/>
      <c r="G183" s="117"/>
      <c r="H183" s="117"/>
      <c r="I183" s="117"/>
      <c r="J183" s="117"/>
      <c r="K183" s="585" t="s">
        <v>147</v>
      </c>
      <c r="L183" s="600">
        <v>200</v>
      </c>
      <c r="M183" s="552">
        <v>200</v>
      </c>
      <c r="AB183" s="250"/>
      <c r="AC183" s="216"/>
      <c r="AD183" s="250"/>
      <c r="AE183" s="218"/>
      <c r="AF183" s="250"/>
      <c r="AG183" s="218"/>
      <c r="AH183" s="218"/>
      <c r="AI183" s="218"/>
      <c r="AJ183" s="218"/>
      <c r="AK183" s="218"/>
    </row>
    <row r="184" spans="2:37" ht="15.75" customHeight="1" thickBot="1">
      <c r="B184" s="100"/>
      <c r="C184" s="522" t="s">
        <v>300</v>
      </c>
      <c r="D184" s="1023"/>
      <c r="E184" s="799" t="s">
        <v>196</v>
      </c>
      <c r="F184" s="154" t="s">
        <v>197</v>
      </c>
      <c r="G184" s="283" t="s">
        <v>198</v>
      </c>
      <c r="H184" s="827" t="s">
        <v>196</v>
      </c>
      <c r="I184" s="154" t="s">
        <v>197</v>
      </c>
      <c r="J184" s="900" t="s">
        <v>198</v>
      </c>
      <c r="K184" s="105"/>
      <c r="L184" s="11"/>
      <c r="M184" s="121"/>
      <c r="AC184" s="212"/>
      <c r="AD184" s="250"/>
      <c r="AE184" s="218"/>
      <c r="AF184" s="250"/>
      <c r="AG184" s="218"/>
      <c r="AH184" s="218"/>
      <c r="AI184" s="218"/>
      <c r="AJ184" s="218"/>
      <c r="AK184" s="218"/>
    </row>
    <row r="185" spans="2:37" ht="18" customHeight="1" thickBot="1">
      <c r="B185" s="882" t="s">
        <v>369</v>
      </c>
      <c r="C185" s="1451" t="s">
        <v>360</v>
      </c>
      <c r="D185" s="884">
        <v>200</v>
      </c>
      <c r="E185" s="801" t="s">
        <v>543</v>
      </c>
      <c r="F185" s="1020">
        <v>76.02</v>
      </c>
      <c r="G185" s="531">
        <v>42.6</v>
      </c>
      <c r="H185" s="632" t="s">
        <v>169</v>
      </c>
      <c r="I185" s="811" t="s">
        <v>578</v>
      </c>
      <c r="J185" s="1041">
        <v>94.24</v>
      </c>
      <c r="K185" s="881" t="s">
        <v>358</v>
      </c>
      <c r="L185" s="117"/>
      <c r="M185" s="88"/>
      <c r="Z185" s="216"/>
      <c r="AA185" s="583"/>
      <c r="AB185" s="250"/>
      <c r="AC185" s="218"/>
      <c r="AD185" s="250"/>
      <c r="AE185" s="218"/>
      <c r="AF185" s="250"/>
      <c r="AG185" s="218"/>
      <c r="AH185" s="218"/>
      <c r="AI185" s="218"/>
      <c r="AJ185" s="218"/>
      <c r="AK185" s="218"/>
    </row>
    <row r="186" spans="2:37" ht="13.5" customHeight="1" thickBot="1">
      <c r="B186" s="750" t="s">
        <v>26</v>
      </c>
      <c r="C186" s="553" t="s">
        <v>451</v>
      </c>
      <c r="D186" s="752">
        <v>20</v>
      </c>
      <c r="E186" s="549" t="s">
        <v>450</v>
      </c>
      <c r="F186" s="754">
        <v>30.326000000000001</v>
      </c>
      <c r="G186" s="931">
        <v>25.7</v>
      </c>
      <c r="H186" s="709" t="s">
        <v>146</v>
      </c>
      <c r="I186" s="754">
        <v>20.2</v>
      </c>
      <c r="J186" s="1041">
        <v>20.2</v>
      </c>
      <c r="K186" s="885" t="s">
        <v>196</v>
      </c>
      <c r="L186" s="886" t="s">
        <v>197</v>
      </c>
      <c r="M186" s="887" t="s">
        <v>198</v>
      </c>
      <c r="R186" s="267"/>
      <c r="T186" s="2"/>
      <c r="U186" s="2"/>
      <c r="V186" s="1229"/>
      <c r="W186" s="12"/>
      <c r="Z186" s="218"/>
      <c r="AA186" s="218"/>
      <c r="AB186" s="218"/>
      <c r="AC186" s="218"/>
      <c r="AD186" s="218"/>
      <c r="AE186" s="218"/>
      <c r="AF186" s="250"/>
      <c r="AG186" s="218"/>
      <c r="AH186" s="218"/>
      <c r="AI186" s="218"/>
      <c r="AJ186" s="218"/>
      <c r="AK186" s="218"/>
    </row>
    <row r="187" spans="2:37" ht="15.75">
      <c r="B187" s="105"/>
      <c r="C187" s="1458"/>
      <c r="D187" s="121"/>
      <c r="E187" s="756" t="s">
        <v>375</v>
      </c>
      <c r="F187" s="1021">
        <v>10.42</v>
      </c>
      <c r="G187" s="1041">
        <v>10</v>
      </c>
      <c r="H187" s="848" t="s">
        <v>114</v>
      </c>
      <c r="I187" s="806">
        <v>0.49</v>
      </c>
      <c r="J187" s="1067">
        <v>0.49</v>
      </c>
      <c r="K187" s="1025" t="s">
        <v>359</v>
      </c>
      <c r="L187" s="815">
        <v>207</v>
      </c>
      <c r="M187" s="932">
        <v>200</v>
      </c>
      <c r="Q187" s="1230"/>
      <c r="T187" s="312"/>
      <c r="U187" s="267"/>
      <c r="W187" s="204"/>
      <c r="Z187" s="218"/>
      <c r="AA187" s="218"/>
      <c r="AD187" s="218"/>
      <c r="AE187" s="218"/>
      <c r="AF187" s="212"/>
      <c r="AG187" s="218"/>
      <c r="AH187" s="218"/>
      <c r="AI187" s="218"/>
      <c r="AJ187" s="218"/>
      <c r="AK187" s="218"/>
    </row>
    <row r="188" spans="2:37" ht="16.5" customHeight="1" thickBot="1">
      <c r="B188" s="95"/>
      <c r="C188" s="1447"/>
      <c r="D188" s="44"/>
      <c r="E188" s="95"/>
      <c r="F188" s="44"/>
      <c r="G188" s="44"/>
      <c r="H188" s="1022" t="s">
        <v>148</v>
      </c>
      <c r="I188" s="603">
        <v>5</v>
      </c>
      <c r="J188" s="1057">
        <v>5</v>
      </c>
      <c r="K188" s="704"/>
      <c r="L188" s="693"/>
      <c r="M188" s="574"/>
      <c r="O188" s="2"/>
      <c r="U188" s="204"/>
      <c r="Z188" s="218"/>
      <c r="AA188" s="218"/>
      <c r="AB188" s="613"/>
      <c r="AC188" s="218"/>
      <c r="AD188" s="218"/>
      <c r="AE188" s="218"/>
      <c r="AF188" s="212"/>
      <c r="AG188" s="218"/>
      <c r="AH188" s="218"/>
      <c r="AI188" s="218"/>
      <c r="AJ188" s="218"/>
      <c r="AK188" s="218"/>
    </row>
    <row r="189" spans="2:37" ht="15.75" customHeight="1">
      <c r="C189" s="249"/>
      <c r="O189" s="1231"/>
      <c r="S189" s="1126"/>
      <c r="T189" s="204"/>
      <c r="Y189" s="127"/>
      <c r="Z189" s="218"/>
      <c r="AA189" s="218"/>
      <c r="AB189" s="218"/>
      <c r="AC189" s="218"/>
      <c r="AJ189" s="218"/>
      <c r="AK189" s="218"/>
    </row>
    <row r="190" spans="2:37" ht="15.75" customHeight="1">
      <c r="B190" s="1026" t="s">
        <v>289</v>
      </c>
      <c r="C190" s="249"/>
      <c r="AB190" s="598"/>
      <c r="AC190" s="598"/>
      <c r="AD190" s="218"/>
      <c r="AE190" s="218"/>
      <c r="AF190" s="218"/>
      <c r="AG190" s="218"/>
      <c r="AH190" s="218"/>
      <c r="AI190" s="218"/>
      <c r="AJ190" s="218"/>
      <c r="AK190" s="218"/>
    </row>
    <row r="191" spans="2:37" ht="12.75" customHeight="1" thickBot="1">
      <c r="C191" s="249"/>
      <c r="AB191" s="216"/>
      <c r="AC191" s="218"/>
      <c r="AD191" s="218"/>
      <c r="AE191" s="218"/>
      <c r="AF191" s="218"/>
      <c r="AG191" s="218"/>
      <c r="AH191" s="218"/>
      <c r="AI191" s="218"/>
      <c r="AJ191" s="218"/>
      <c r="AK191" s="218"/>
    </row>
    <row r="192" spans="2:37" ht="15" customHeight="1">
      <c r="B192" s="33" t="s">
        <v>3</v>
      </c>
      <c r="C192" s="1435" t="s">
        <v>4</v>
      </c>
      <c r="D192" s="792" t="s">
        <v>5</v>
      </c>
      <c r="E192" s="138" t="s">
        <v>123</v>
      </c>
      <c r="F192" s="117"/>
      <c r="G192" s="117"/>
      <c r="H192" s="117"/>
      <c r="I192" s="117"/>
      <c r="J192" s="117"/>
      <c r="K192" s="117"/>
      <c r="L192" s="117"/>
      <c r="M192" s="88"/>
      <c r="AB192" s="216"/>
      <c r="AC192" s="218"/>
      <c r="AD192" s="218"/>
      <c r="AE192" s="614"/>
      <c r="AF192" s="615"/>
      <c r="AG192" s="218"/>
      <c r="AH192" s="203"/>
      <c r="AI192" s="218"/>
      <c r="AJ192" s="218"/>
      <c r="AK192" s="218"/>
    </row>
    <row r="193" spans="1:37" ht="15.75" customHeight="1" thickBot="1">
      <c r="B193" s="873" t="s">
        <v>11</v>
      </c>
      <c r="C193" s="1750"/>
      <c r="D193" s="1027" t="s">
        <v>124</v>
      </c>
      <c r="E193" s="105"/>
      <c r="M193" s="121"/>
      <c r="AB193" s="219"/>
      <c r="AC193" s="219"/>
      <c r="AD193" s="250"/>
      <c r="AE193" s="218"/>
      <c r="AF193" s="250"/>
      <c r="AG193" s="218"/>
      <c r="AH193" s="216"/>
      <c r="AI193" s="218"/>
      <c r="AJ193" s="218"/>
      <c r="AK193" s="218"/>
    </row>
    <row r="194" spans="1:37" ht="13.5" customHeight="1" thickBot="1">
      <c r="B194" s="1028" t="s">
        <v>160</v>
      </c>
      <c r="C194" s="225"/>
      <c r="D194" s="88"/>
      <c r="E194" s="66"/>
      <c r="F194" s="1029" t="s">
        <v>452</v>
      </c>
      <c r="G194" s="66"/>
      <c r="H194" s="66"/>
      <c r="I194" s="66"/>
      <c r="J194" s="66"/>
      <c r="K194" s="1030" t="s">
        <v>453</v>
      </c>
      <c r="L194" s="117"/>
      <c r="M194" s="88"/>
      <c r="AB194" s="219"/>
      <c r="AC194" s="623"/>
      <c r="AD194" s="250"/>
      <c r="AE194" s="218"/>
      <c r="AF194" s="250"/>
      <c r="AG194" s="218"/>
      <c r="AH194" s="216"/>
      <c r="AI194" s="218"/>
      <c r="AJ194" s="218"/>
      <c r="AK194" s="218"/>
    </row>
    <row r="195" spans="1:37" ht="15.75" thickBot="1">
      <c r="B195" s="1050" t="s">
        <v>252</v>
      </c>
      <c r="C195" s="1451" t="s">
        <v>454</v>
      </c>
      <c r="D195" s="1053">
        <v>200</v>
      </c>
      <c r="E195" s="1031" t="s">
        <v>196</v>
      </c>
      <c r="F195" s="765" t="s">
        <v>197</v>
      </c>
      <c r="G195" s="766" t="s">
        <v>198</v>
      </c>
      <c r="H195" s="764" t="s">
        <v>196</v>
      </c>
      <c r="I195" s="765" t="s">
        <v>197</v>
      </c>
      <c r="J195" s="1032" t="s">
        <v>198</v>
      </c>
      <c r="K195" s="135" t="s">
        <v>455</v>
      </c>
      <c r="L195" s="44"/>
      <c r="M195" s="124"/>
      <c r="AB195" s="216"/>
      <c r="AC195" s="218"/>
      <c r="AD195" s="250"/>
      <c r="AE195" s="218"/>
      <c r="AF195" s="250"/>
      <c r="AG195" s="218"/>
      <c r="AH195" s="216"/>
      <c r="AI195" s="218"/>
      <c r="AJ195" s="218"/>
      <c r="AK195" s="218"/>
    </row>
    <row r="196" spans="1:37" ht="15" customHeight="1" thickBot="1">
      <c r="B196" s="1051" t="s">
        <v>260</v>
      </c>
      <c r="C196" s="889" t="s">
        <v>456</v>
      </c>
      <c r="D196" s="916">
        <v>50</v>
      </c>
      <c r="E196" s="782" t="s">
        <v>173</v>
      </c>
      <c r="F196" s="260">
        <v>53.4</v>
      </c>
      <c r="G196" s="1033">
        <v>40</v>
      </c>
      <c r="H196" s="1034" t="s">
        <v>253</v>
      </c>
      <c r="I196" s="117"/>
      <c r="J196" s="88"/>
      <c r="K196" s="1035" t="s">
        <v>196</v>
      </c>
      <c r="L196" s="160" t="s">
        <v>197</v>
      </c>
      <c r="M196" s="961" t="s">
        <v>198</v>
      </c>
      <c r="AB196" s="219"/>
      <c r="AC196" s="219"/>
      <c r="AD196" s="250"/>
      <c r="AE196" s="218"/>
      <c r="AF196" s="250"/>
      <c r="AG196" s="218"/>
      <c r="AH196" s="216"/>
      <c r="AI196" s="218"/>
      <c r="AJ196" s="218"/>
      <c r="AK196" s="218"/>
    </row>
    <row r="197" spans="1:37" ht="18.75" customHeight="1">
      <c r="B197" s="746" t="s">
        <v>457</v>
      </c>
      <c r="C197" s="889" t="s">
        <v>453</v>
      </c>
      <c r="D197" s="916" t="s">
        <v>458</v>
      </c>
      <c r="E197" s="770" t="s">
        <v>175</v>
      </c>
      <c r="F197" s="754">
        <v>10</v>
      </c>
      <c r="G197" s="931">
        <v>8</v>
      </c>
      <c r="H197" s="1036" t="s">
        <v>146</v>
      </c>
      <c r="I197" s="771">
        <v>24.2</v>
      </c>
      <c r="J197" s="772">
        <v>24.2</v>
      </c>
      <c r="K197" s="158" t="s">
        <v>153</v>
      </c>
      <c r="L197" s="260">
        <v>91.38</v>
      </c>
      <c r="M197" s="930">
        <v>79</v>
      </c>
      <c r="AB197" s="219"/>
      <c r="AC197" s="219"/>
      <c r="AD197" s="250"/>
      <c r="AE197" s="218"/>
      <c r="AF197" s="250"/>
      <c r="AG197" s="218"/>
      <c r="AH197" s="216"/>
      <c r="AI197" s="218"/>
      <c r="AJ197" s="218"/>
      <c r="AK197" s="218"/>
    </row>
    <row r="198" spans="1:37" ht="17.25" customHeight="1">
      <c r="B198" s="923"/>
      <c r="C198" s="1445" t="s">
        <v>455</v>
      </c>
      <c r="D198" s="924"/>
      <c r="E198" s="770" t="s">
        <v>177</v>
      </c>
      <c r="F198" s="754">
        <v>9.6</v>
      </c>
      <c r="G198" s="931">
        <v>8</v>
      </c>
      <c r="H198" s="709" t="s">
        <v>148</v>
      </c>
      <c r="I198" s="754">
        <v>1.75</v>
      </c>
      <c r="J198" s="767">
        <v>1.75</v>
      </c>
      <c r="K198" s="758" t="s">
        <v>137</v>
      </c>
      <c r="L198" s="806">
        <v>4</v>
      </c>
      <c r="M198" s="769">
        <v>4</v>
      </c>
      <c r="AB198" s="219"/>
      <c r="AC198" s="617"/>
      <c r="AD198" s="212"/>
      <c r="AE198" s="218"/>
      <c r="AF198" s="250"/>
      <c r="AG198" s="218"/>
      <c r="AH198" s="212"/>
      <c r="AI198" s="218"/>
      <c r="AJ198" s="218"/>
      <c r="AK198" s="218"/>
    </row>
    <row r="199" spans="1:37" ht="15" customHeight="1">
      <c r="B199" s="923" t="s">
        <v>459</v>
      </c>
      <c r="C199" s="1445" t="s">
        <v>36</v>
      </c>
      <c r="D199" s="924">
        <v>200</v>
      </c>
      <c r="E199" s="770" t="s">
        <v>148</v>
      </c>
      <c r="F199" s="754">
        <v>2</v>
      </c>
      <c r="G199" s="931">
        <v>2</v>
      </c>
      <c r="H199" s="1037" t="s">
        <v>169</v>
      </c>
      <c r="I199" s="821" t="s">
        <v>341</v>
      </c>
      <c r="J199" s="772">
        <v>4.4000000000000004</v>
      </c>
      <c r="K199" s="756" t="s">
        <v>173</v>
      </c>
      <c r="L199" s="754">
        <v>152</v>
      </c>
      <c r="M199" s="755">
        <v>114</v>
      </c>
      <c r="AB199" s="219"/>
      <c r="AC199" s="218"/>
      <c r="AD199" s="250"/>
      <c r="AE199" s="218"/>
      <c r="AF199" s="250"/>
      <c r="AG199" s="218"/>
      <c r="AH199" s="212"/>
      <c r="AI199" s="218"/>
      <c r="AJ199" s="218"/>
      <c r="AK199" s="218"/>
    </row>
    <row r="200" spans="1:37" ht="16.5" customHeight="1">
      <c r="B200" s="1052" t="s">
        <v>26</v>
      </c>
      <c r="C200" s="553" t="s">
        <v>27</v>
      </c>
      <c r="D200" s="752">
        <v>30</v>
      </c>
      <c r="E200" s="927" t="s">
        <v>150</v>
      </c>
      <c r="F200" s="813">
        <v>0.4</v>
      </c>
      <c r="G200" s="1038">
        <v>0.4</v>
      </c>
      <c r="H200" s="1037" t="s">
        <v>188</v>
      </c>
      <c r="I200" s="771">
        <v>15.4</v>
      </c>
      <c r="J200" s="772">
        <v>15.4</v>
      </c>
      <c r="K200" s="756" t="s">
        <v>176</v>
      </c>
      <c r="L200" s="754">
        <v>10</v>
      </c>
      <c r="M200" s="755">
        <v>8</v>
      </c>
      <c r="AB200" s="219"/>
      <c r="AC200" s="218"/>
      <c r="AD200" s="250"/>
      <c r="AE200" s="218"/>
      <c r="AF200" s="250"/>
      <c r="AG200" s="218"/>
      <c r="AH200" s="212"/>
      <c r="AI200" s="622"/>
      <c r="AJ200" s="218"/>
      <c r="AK200" s="218"/>
    </row>
    <row r="201" spans="1:37" ht="14.25" customHeight="1">
      <c r="B201" s="1052" t="s">
        <v>26</v>
      </c>
      <c r="C201" s="553" t="s">
        <v>32</v>
      </c>
      <c r="D201" s="752">
        <v>40</v>
      </c>
      <c r="E201" s="927" t="s">
        <v>151</v>
      </c>
      <c r="F201" s="808">
        <v>8.0000000000000002E-3</v>
      </c>
      <c r="G201" s="1039">
        <v>8.0000000000000002E-3</v>
      </c>
      <c r="H201" s="1037" t="s">
        <v>114</v>
      </c>
      <c r="I201" s="771">
        <v>0.45</v>
      </c>
      <c r="J201" s="772">
        <v>0.45</v>
      </c>
      <c r="K201" s="758" t="s">
        <v>137</v>
      </c>
      <c r="L201" s="806">
        <v>1</v>
      </c>
      <c r="M201" s="769">
        <v>1</v>
      </c>
      <c r="AB201" s="219"/>
      <c r="AC201" s="212"/>
      <c r="AD201" s="609"/>
      <c r="AE201" s="218"/>
      <c r="AF201" s="250"/>
      <c r="AG201" s="218"/>
      <c r="AH201" s="212"/>
      <c r="AI201" s="622"/>
      <c r="AJ201" s="218"/>
      <c r="AK201" s="218"/>
    </row>
    <row r="202" spans="1:37" ht="15" customHeight="1">
      <c r="B202" s="1061"/>
      <c r="C202" s="672"/>
      <c r="D202" s="63"/>
      <c r="E202" s="989" t="s">
        <v>147</v>
      </c>
      <c r="F202" s="806">
        <v>155</v>
      </c>
      <c r="G202" s="807">
        <v>155</v>
      </c>
      <c r="H202" s="1040"/>
      <c r="J202" s="121"/>
      <c r="K202" s="756" t="s">
        <v>137</v>
      </c>
      <c r="L202" s="754">
        <v>2</v>
      </c>
      <c r="M202" s="767">
        <v>2</v>
      </c>
      <c r="AB202" s="219"/>
      <c r="AC202" s="620"/>
      <c r="AD202" s="250"/>
      <c r="AE202" s="218"/>
      <c r="AF202" s="250"/>
      <c r="AG202" s="218"/>
      <c r="AH202" s="212"/>
      <c r="AI202" s="218"/>
      <c r="AJ202" s="218"/>
      <c r="AK202" s="218"/>
    </row>
    <row r="203" spans="1:37" ht="18" customHeight="1">
      <c r="A203" s="11"/>
      <c r="B203" s="105"/>
      <c r="C203" s="1458"/>
      <c r="D203" s="121"/>
      <c r="E203" s="770"/>
      <c r="F203" s="754"/>
      <c r="G203" s="1041"/>
      <c r="K203" s="758" t="s">
        <v>149</v>
      </c>
      <c r="L203" s="806">
        <v>2</v>
      </c>
      <c r="M203" s="769">
        <v>2</v>
      </c>
      <c r="Z203" s="502"/>
      <c r="AA203" s="1221"/>
      <c r="AB203" s="219"/>
      <c r="AC203" s="218"/>
      <c r="AD203" s="606"/>
      <c r="AE203" s="218"/>
      <c r="AF203" s="250"/>
      <c r="AG203" s="218"/>
      <c r="AH203" s="212"/>
      <c r="AI203" s="218"/>
      <c r="AJ203" s="218"/>
      <c r="AK203" s="218"/>
    </row>
    <row r="204" spans="1:37" ht="16.5" customHeight="1" thickBot="1">
      <c r="B204" s="105"/>
      <c r="C204" s="1458"/>
      <c r="D204" s="121"/>
      <c r="K204" s="1042" t="s">
        <v>178</v>
      </c>
      <c r="L204" s="754"/>
      <c r="M204" s="1043"/>
      <c r="P204" s="1356"/>
      <c r="Q204" s="1356"/>
      <c r="R204" s="127"/>
      <c r="Z204" s="502"/>
      <c r="AA204" s="1221"/>
      <c r="AB204" s="219"/>
      <c r="AC204" s="212"/>
      <c r="AD204" s="250"/>
      <c r="AE204" s="1393"/>
      <c r="AF204" s="250"/>
      <c r="AG204" s="218"/>
      <c r="AH204" s="212"/>
      <c r="AI204" s="218"/>
      <c r="AJ204" s="218"/>
      <c r="AK204" s="218"/>
    </row>
    <row r="205" spans="1:37" ht="13.5" customHeight="1" thickBot="1">
      <c r="B205" s="105"/>
      <c r="C205" s="1458"/>
      <c r="D205" s="121"/>
      <c r="E205" s="1058" t="s">
        <v>407</v>
      </c>
      <c r="F205" s="824"/>
      <c r="G205" s="81"/>
      <c r="H205" s="251" t="s">
        <v>42</v>
      </c>
      <c r="I205" s="241"/>
      <c r="J205" s="224"/>
      <c r="K205" s="756" t="s">
        <v>168</v>
      </c>
      <c r="L205" s="754">
        <v>7.5</v>
      </c>
      <c r="M205" s="767">
        <v>7.5</v>
      </c>
      <c r="Z205" s="502"/>
      <c r="AA205" s="1221"/>
      <c r="AB205" s="620"/>
      <c r="AC205" s="216"/>
      <c r="AD205" s="250"/>
      <c r="AE205" s="218"/>
      <c r="AF205" s="250"/>
      <c r="AG205" s="218"/>
      <c r="AH205" s="212"/>
      <c r="AI205" s="619"/>
      <c r="AJ205" s="218"/>
      <c r="AK205" s="218"/>
    </row>
    <row r="206" spans="1:37" ht="15" customHeight="1" thickBot="1">
      <c r="B206" s="105"/>
      <c r="C206" s="1458"/>
      <c r="D206" s="121"/>
      <c r="E206" s="827" t="s">
        <v>196</v>
      </c>
      <c r="F206" s="154" t="s">
        <v>197</v>
      </c>
      <c r="G206" s="283" t="s">
        <v>198</v>
      </c>
      <c r="H206" s="799" t="s">
        <v>196</v>
      </c>
      <c r="I206" s="154" t="s">
        <v>197</v>
      </c>
      <c r="J206" s="283" t="s">
        <v>198</v>
      </c>
      <c r="K206" s="756" t="s">
        <v>179</v>
      </c>
      <c r="L206" s="754">
        <v>2.25</v>
      </c>
      <c r="M206" s="767">
        <v>2.25</v>
      </c>
      <c r="Z206" s="502"/>
      <c r="AA206" s="1221"/>
      <c r="AB206" s="250"/>
      <c r="AC206" s="212"/>
      <c r="AD206" s="250"/>
      <c r="AE206" s="218"/>
      <c r="AF206" s="250"/>
      <c r="AG206" s="218"/>
      <c r="AH206" s="254"/>
      <c r="AI206" s="218"/>
      <c r="AJ206" s="218"/>
      <c r="AK206" s="218"/>
    </row>
    <row r="207" spans="1:37" ht="15" customHeight="1">
      <c r="B207" s="105"/>
      <c r="C207" s="1458"/>
      <c r="D207" s="121"/>
      <c r="E207" s="1059" t="s">
        <v>119</v>
      </c>
      <c r="F207" s="1047">
        <v>52.6</v>
      </c>
      <c r="G207" s="1048">
        <v>50</v>
      </c>
      <c r="H207" s="376" t="s">
        <v>154</v>
      </c>
      <c r="I207" s="390">
        <v>15</v>
      </c>
      <c r="J207" s="404">
        <v>15</v>
      </c>
      <c r="K207" s="756" t="s">
        <v>181</v>
      </c>
      <c r="L207" s="754">
        <v>3</v>
      </c>
      <c r="M207" s="767">
        <v>3</v>
      </c>
      <c r="Z207" s="502"/>
      <c r="AA207" s="1221"/>
      <c r="AB207" s="250"/>
      <c r="AC207" s="218"/>
      <c r="AD207" s="250"/>
      <c r="AE207" s="218"/>
      <c r="AF207" s="250"/>
      <c r="AG207" s="218"/>
      <c r="AH207" s="212"/>
      <c r="AI207" s="218"/>
      <c r="AJ207" s="218"/>
      <c r="AK207" s="218"/>
    </row>
    <row r="208" spans="1:37" ht="14.25" customHeight="1">
      <c r="B208" s="105"/>
      <c r="C208" s="1458"/>
      <c r="D208" s="121"/>
      <c r="E208" s="1060" t="s">
        <v>119</v>
      </c>
      <c r="F208" s="821">
        <v>52.6</v>
      </c>
      <c r="G208" s="773">
        <v>50</v>
      </c>
      <c r="H208" s="389" t="s">
        <v>109</v>
      </c>
      <c r="I208" s="390">
        <v>10</v>
      </c>
      <c r="J208" s="404">
        <v>10</v>
      </c>
      <c r="K208" s="756" t="s">
        <v>147</v>
      </c>
      <c r="L208" s="754">
        <v>22.5</v>
      </c>
      <c r="M208" s="767">
        <v>22.5</v>
      </c>
      <c r="AB208" s="218"/>
      <c r="AC208" s="218"/>
      <c r="AD208" s="218"/>
      <c r="AE208" s="218"/>
      <c r="AF208" s="250"/>
      <c r="AG208" s="218"/>
      <c r="AH208" s="218"/>
      <c r="AI208" s="218"/>
      <c r="AJ208" s="218"/>
      <c r="AK208" s="218"/>
    </row>
    <row r="209" spans="2:37" ht="12.75" customHeight="1">
      <c r="B209" s="105"/>
      <c r="C209" s="1458"/>
      <c r="D209" s="121"/>
      <c r="E209" s="11"/>
      <c r="G209" s="121"/>
      <c r="H209" s="389" t="s">
        <v>159</v>
      </c>
      <c r="I209" s="390">
        <v>0.2</v>
      </c>
      <c r="J209" s="404">
        <v>0.2</v>
      </c>
      <c r="K209" s="758" t="s">
        <v>151</v>
      </c>
      <c r="L209" s="1044">
        <v>5.9999999999999995E-4</v>
      </c>
      <c r="M209" s="1045">
        <v>5.9999999999999995E-4</v>
      </c>
      <c r="AB209" s="193"/>
      <c r="AD209" s="218"/>
      <c r="AE209" s="218"/>
      <c r="AF209" s="212"/>
      <c r="AG209" s="218"/>
      <c r="AH209" s="218"/>
      <c r="AI209" s="218"/>
      <c r="AJ209" s="218"/>
      <c r="AK209" s="218"/>
    </row>
    <row r="210" spans="2:37" ht="14.25" customHeight="1">
      <c r="B210" s="105"/>
      <c r="C210" s="1458"/>
      <c r="D210" s="121"/>
      <c r="E210" s="11"/>
      <c r="G210" s="121"/>
      <c r="H210" s="761" t="s">
        <v>147</v>
      </c>
      <c r="I210" s="762">
        <v>200</v>
      </c>
      <c r="J210" s="841">
        <v>200</v>
      </c>
      <c r="K210" s="549" t="s">
        <v>114</v>
      </c>
      <c r="L210" s="821">
        <v>0.3</v>
      </c>
      <c r="M210" s="773">
        <v>0.3</v>
      </c>
      <c r="AD210" s="218"/>
      <c r="AE210" s="218"/>
      <c r="AF210" s="212"/>
      <c r="AG210" s="218"/>
      <c r="AH210" s="218"/>
      <c r="AI210" s="218"/>
      <c r="AJ210" s="218"/>
      <c r="AK210" s="218"/>
    </row>
    <row r="211" spans="2:37" ht="15.75" customHeight="1" thickBot="1">
      <c r="B211" s="95"/>
      <c r="C211" s="1447"/>
      <c r="D211" s="124"/>
      <c r="E211" s="44"/>
      <c r="F211" s="44"/>
      <c r="G211" s="124"/>
      <c r="H211" s="551"/>
      <c r="I211" s="779"/>
      <c r="J211" s="936"/>
      <c r="K211" s="95"/>
      <c r="L211" s="44"/>
      <c r="M211" s="124"/>
      <c r="AJ211" s="218"/>
      <c r="AK211" s="218"/>
    </row>
    <row r="212" spans="2:37" ht="12.75" customHeight="1" thickBot="1">
      <c r="B212" s="100"/>
      <c r="C212" s="522" t="s">
        <v>300</v>
      </c>
      <c r="D212" s="273"/>
      <c r="E212" s="1049" t="s">
        <v>306</v>
      </c>
      <c r="F212" s="66"/>
      <c r="G212" s="81"/>
      <c r="H212" s="934"/>
      <c r="I212" s="66"/>
      <c r="J212" s="81"/>
      <c r="K212" s="240" t="s">
        <v>286</v>
      </c>
      <c r="L212" s="241"/>
      <c r="M212" s="224"/>
      <c r="AJ212" s="218"/>
      <c r="AK212" s="218"/>
    </row>
    <row r="213" spans="2:37" ht="15" customHeight="1" thickBot="1">
      <c r="B213" s="803" t="s">
        <v>260</v>
      </c>
      <c r="C213" s="553" t="s">
        <v>456</v>
      </c>
      <c r="D213" s="752">
        <v>50</v>
      </c>
      <c r="E213" s="1055" t="s">
        <v>196</v>
      </c>
      <c r="F213" s="159" t="s">
        <v>197</v>
      </c>
      <c r="G213" s="279" t="s">
        <v>198</v>
      </c>
      <c r="H213" s="1055" t="s">
        <v>196</v>
      </c>
      <c r="I213" s="159" t="s">
        <v>197</v>
      </c>
      <c r="J213" s="990" t="s">
        <v>198</v>
      </c>
      <c r="K213" s="935" t="s">
        <v>196</v>
      </c>
      <c r="L213" s="154" t="s">
        <v>197</v>
      </c>
      <c r="M213" s="283" t="s">
        <v>198</v>
      </c>
      <c r="AB213" s="3"/>
      <c r="AC213" s="367"/>
      <c r="AJ213" s="218"/>
      <c r="AK213" s="218"/>
    </row>
    <row r="214" spans="2:37" ht="15" customHeight="1">
      <c r="B214" s="1046" t="s">
        <v>460</v>
      </c>
      <c r="C214" s="1741" t="s">
        <v>306</v>
      </c>
      <c r="D214" s="1054">
        <v>100</v>
      </c>
      <c r="E214" s="156" t="s">
        <v>373</v>
      </c>
      <c r="F214" s="264">
        <v>69.7</v>
      </c>
      <c r="G214" s="531">
        <v>48.2</v>
      </c>
      <c r="H214" s="260" t="s">
        <v>143</v>
      </c>
      <c r="I214" s="264">
        <v>10.6</v>
      </c>
      <c r="J214" s="587">
        <v>10.6</v>
      </c>
      <c r="K214" s="259" t="s">
        <v>166</v>
      </c>
      <c r="L214" s="257">
        <v>1</v>
      </c>
      <c r="M214" s="268">
        <v>1</v>
      </c>
      <c r="AJ214" s="218"/>
      <c r="AK214" s="218"/>
    </row>
    <row r="215" spans="2:37" ht="12.75" customHeight="1">
      <c r="B215" s="750" t="s">
        <v>39</v>
      </c>
      <c r="C215" s="553" t="s">
        <v>162</v>
      </c>
      <c r="D215" s="966">
        <v>200</v>
      </c>
      <c r="E215" s="549" t="s">
        <v>146</v>
      </c>
      <c r="F215" s="821">
        <v>7.7</v>
      </c>
      <c r="G215" s="1041">
        <v>7.7</v>
      </c>
      <c r="H215" s="1015" t="s">
        <v>257</v>
      </c>
      <c r="I215" s="821">
        <v>7</v>
      </c>
      <c r="J215" s="809">
        <v>7</v>
      </c>
      <c r="K215" s="575" t="s">
        <v>147</v>
      </c>
      <c r="L215" s="695">
        <v>66</v>
      </c>
      <c r="M215" s="698">
        <v>66</v>
      </c>
      <c r="AF215" s="12"/>
      <c r="AG215" s="12"/>
      <c r="AH215" s="12"/>
      <c r="AI215" s="12"/>
      <c r="AJ215" s="218"/>
      <c r="AK215" s="218"/>
    </row>
    <row r="216" spans="2:37" ht="12.75" customHeight="1">
      <c r="B216" s="803" t="s">
        <v>29</v>
      </c>
      <c r="C216" s="553" t="s">
        <v>267</v>
      </c>
      <c r="D216" s="925">
        <v>105</v>
      </c>
      <c r="E216" s="549" t="s">
        <v>169</v>
      </c>
      <c r="F216" s="821" t="s">
        <v>371</v>
      </c>
      <c r="G216" s="931">
        <v>2.8</v>
      </c>
      <c r="H216" s="709" t="s">
        <v>158</v>
      </c>
      <c r="I216" s="754">
        <v>3</v>
      </c>
      <c r="J216" s="755">
        <v>3</v>
      </c>
      <c r="K216" s="692" t="s">
        <v>109</v>
      </c>
      <c r="L216" s="422">
        <v>10</v>
      </c>
      <c r="M216" s="423">
        <v>10</v>
      </c>
      <c r="AG216" s="2"/>
      <c r="AH216" s="2"/>
      <c r="AI216" s="2"/>
      <c r="AJ216" s="218"/>
      <c r="AK216" s="218"/>
    </row>
    <row r="217" spans="2:37" ht="12" customHeight="1">
      <c r="B217" s="140"/>
      <c r="C217" s="249"/>
      <c r="D217" s="105"/>
      <c r="E217" s="549" t="s">
        <v>135</v>
      </c>
      <c r="F217" s="821">
        <v>9.8699999999999992</v>
      </c>
      <c r="G217" s="1039">
        <v>7.7</v>
      </c>
      <c r="H217" s="1056" t="s">
        <v>467</v>
      </c>
      <c r="I217" s="1019"/>
      <c r="J217" s="767"/>
      <c r="K217" s="575" t="s">
        <v>147</v>
      </c>
      <c r="L217" s="695">
        <v>150</v>
      </c>
      <c r="M217" s="698">
        <v>150</v>
      </c>
      <c r="AB217" s="193"/>
      <c r="AC217" s="249"/>
      <c r="AJ217" s="218"/>
      <c r="AK217" s="218"/>
    </row>
    <row r="218" spans="2:37" ht="12.75" customHeight="1" thickBot="1">
      <c r="B218" s="142"/>
      <c r="C218" s="1759"/>
      <c r="D218" s="95"/>
      <c r="E218" s="551"/>
      <c r="F218" s="603"/>
      <c r="G218" s="1057"/>
      <c r="H218" s="560" t="s">
        <v>143</v>
      </c>
      <c r="I218" s="603">
        <v>30</v>
      </c>
      <c r="J218" s="888">
        <v>30</v>
      </c>
      <c r="K218" s="44"/>
      <c r="L218" s="44"/>
      <c r="M218" s="124"/>
      <c r="AJ218" s="218"/>
      <c r="AK218" s="218"/>
    </row>
    <row r="219" spans="2:37" ht="14.25" customHeight="1">
      <c r="C219" s="249"/>
      <c r="AJ219" s="218"/>
      <c r="AK219" s="218"/>
    </row>
    <row r="220" spans="2:37">
      <c r="C220" s="249"/>
      <c r="E220" s="218"/>
      <c r="F220" s="218"/>
      <c r="G220" s="218"/>
      <c r="H220" s="592"/>
      <c r="I220" s="217"/>
      <c r="J220" s="218"/>
      <c r="K220" s="218"/>
      <c r="V220" s="11"/>
      <c r="Z220" s="217"/>
      <c r="AA220" s="261"/>
      <c r="AJ220" s="218"/>
      <c r="AK220" s="218"/>
    </row>
    <row r="221" spans="2:37">
      <c r="C221" s="249"/>
      <c r="E221" s="218"/>
      <c r="F221" s="218"/>
      <c r="G221" s="218"/>
      <c r="H221" s="212"/>
      <c r="I221" s="217"/>
      <c r="J221" s="261"/>
      <c r="K221" s="218"/>
      <c r="O221" s="3"/>
      <c r="P221" s="1485"/>
      <c r="Q221" s="1486"/>
      <c r="R221" s="11"/>
      <c r="S221" s="11"/>
      <c r="T221" s="11"/>
      <c r="U221" s="11"/>
      <c r="V221" s="11"/>
      <c r="W221" s="11"/>
      <c r="X221" s="11"/>
      <c r="Y221" s="11"/>
      <c r="Z221" s="217"/>
      <c r="AA221" s="261"/>
      <c r="AJ221" s="218"/>
      <c r="AK221" s="218"/>
    </row>
    <row r="222" spans="2:37" ht="15" customHeight="1">
      <c r="C222" s="249"/>
      <c r="E222" s="218"/>
      <c r="F222" s="218"/>
      <c r="G222" s="218"/>
      <c r="H222" s="218"/>
      <c r="I222" s="218"/>
      <c r="J222" s="218"/>
      <c r="K222" s="218"/>
      <c r="O222" s="11"/>
      <c r="P222" s="11"/>
      <c r="Q222" s="11"/>
      <c r="R222" s="11"/>
      <c r="S222" s="11"/>
      <c r="T222" s="11"/>
      <c r="U222" s="11"/>
      <c r="V222" s="11"/>
      <c r="W222" s="7"/>
      <c r="X222" s="14"/>
      <c r="Y222" s="5"/>
      <c r="Z222" s="217"/>
      <c r="AA222" s="261"/>
      <c r="AJ222" s="218"/>
      <c r="AK222" s="218"/>
    </row>
    <row r="223" spans="2:37" ht="13.5" customHeight="1">
      <c r="B223" s="218"/>
      <c r="C223" s="366"/>
      <c r="D223" s="218"/>
      <c r="H223" s="290"/>
      <c r="I223" s="605"/>
      <c r="J223" s="605"/>
      <c r="K223" s="605"/>
      <c r="L223" s="218"/>
      <c r="M223" s="218"/>
      <c r="O223" s="11"/>
      <c r="P223" s="11"/>
      <c r="Q223" s="11"/>
      <c r="R223" s="11"/>
      <c r="S223" s="11"/>
      <c r="T223" s="11"/>
      <c r="U223" s="11"/>
      <c r="V223" s="11"/>
      <c r="W223" s="7"/>
      <c r="X223" s="28"/>
      <c r="Y223" s="5"/>
      <c r="Z223" s="218"/>
      <c r="AA223" s="218"/>
      <c r="AJ223" s="218"/>
      <c r="AK223" s="218"/>
    </row>
    <row r="224" spans="2:37" ht="13.5" customHeight="1">
      <c r="C224" s="249"/>
      <c r="O224" s="11"/>
      <c r="P224" s="11"/>
      <c r="Q224" s="11"/>
      <c r="R224" s="11"/>
      <c r="S224" s="11"/>
      <c r="T224" s="11"/>
      <c r="U224" s="11"/>
      <c r="V224" s="11"/>
      <c r="W224" s="7"/>
      <c r="X224" s="28"/>
      <c r="Y224" s="5"/>
      <c r="Z224" s="218"/>
      <c r="AA224" s="218"/>
      <c r="AJ224" s="218"/>
      <c r="AK224" s="218"/>
    </row>
    <row r="225" spans="2:37" ht="14.25" customHeight="1">
      <c r="B225" t="s">
        <v>461</v>
      </c>
      <c r="C225" s="249"/>
      <c r="F225" s="267" t="s">
        <v>346</v>
      </c>
      <c r="J225" s="204" t="s">
        <v>316</v>
      </c>
      <c r="L225" s="2"/>
      <c r="O225" s="11"/>
      <c r="P225" s="11"/>
      <c r="Q225" s="11"/>
      <c r="R225" s="11"/>
      <c r="S225" s="11"/>
      <c r="T225" s="11"/>
      <c r="U225" s="11"/>
      <c r="V225" s="11"/>
      <c r="W225" s="7"/>
      <c r="X225" s="28"/>
      <c r="Y225" s="11"/>
      <c r="Z225" s="218"/>
      <c r="AA225" s="218"/>
      <c r="AB225" s="1228"/>
      <c r="AC225" s="218"/>
      <c r="AD225" s="218"/>
      <c r="AE225" s="218"/>
      <c r="AF225" s="218"/>
      <c r="AG225" s="218"/>
      <c r="AH225" s="212"/>
      <c r="AI225" s="212"/>
      <c r="AJ225" s="218"/>
      <c r="AK225" s="218"/>
    </row>
    <row r="226" spans="2:37" ht="12.75" customHeight="1" thickBot="1">
      <c r="B226" s="2" t="s">
        <v>345</v>
      </c>
      <c r="C226" s="249"/>
      <c r="K226" s="204" t="s">
        <v>410</v>
      </c>
      <c r="W226" s="127"/>
      <c r="X226" s="27"/>
      <c r="Z226" s="218"/>
      <c r="AA226" s="218"/>
      <c r="AB226" s="598"/>
      <c r="AC226" s="598"/>
      <c r="AD226" s="218"/>
      <c r="AE226" s="614"/>
      <c r="AF226" s="615"/>
      <c r="AG226" s="218"/>
      <c r="AH226" s="203"/>
      <c r="AI226" s="218"/>
      <c r="AJ226" s="218"/>
      <c r="AK226" s="218"/>
    </row>
    <row r="227" spans="2:37" ht="19.5" customHeight="1">
      <c r="B227" s="33" t="s">
        <v>3</v>
      </c>
      <c r="C227" s="1435" t="s">
        <v>4</v>
      </c>
      <c r="D227" s="792" t="s">
        <v>5</v>
      </c>
      <c r="E227" s="138" t="s">
        <v>123</v>
      </c>
      <c r="F227" s="117"/>
      <c r="G227" s="117"/>
      <c r="H227" s="117"/>
      <c r="I227" s="117"/>
      <c r="J227" s="117"/>
      <c r="K227" s="117"/>
      <c r="L227" s="117"/>
      <c r="M227" s="88"/>
      <c r="W227" s="127"/>
      <c r="X227" s="27"/>
      <c r="Z227" s="218"/>
      <c r="AA227" s="218"/>
      <c r="AB227" s="223"/>
      <c r="AC227" s="218"/>
      <c r="AD227" s="250"/>
      <c r="AE227" s="218"/>
      <c r="AF227" s="250"/>
      <c r="AG227" s="218"/>
      <c r="AH227" s="216"/>
      <c r="AI227" s="218"/>
      <c r="AJ227" s="218"/>
      <c r="AK227" s="218"/>
    </row>
    <row r="228" spans="2:37" ht="17.25" customHeight="1" thickBot="1">
      <c r="B228" s="873" t="s">
        <v>11</v>
      </c>
      <c r="C228" s="1750"/>
      <c r="D228" s="1027" t="s">
        <v>124</v>
      </c>
      <c r="E228" s="105"/>
      <c r="M228" s="121"/>
      <c r="AB228" s="223"/>
      <c r="AC228" s="218"/>
      <c r="AD228" s="250"/>
      <c r="AE228" s="218"/>
      <c r="AF228" s="250"/>
      <c r="AG228" s="218"/>
      <c r="AH228" s="216"/>
      <c r="AI228" s="218"/>
      <c r="AJ228" s="218"/>
      <c r="AK228" s="218"/>
    </row>
    <row r="229" spans="2:37" ht="18" customHeight="1" thickBot="1">
      <c r="B229" s="1062" t="s">
        <v>172</v>
      </c>
      <c r="C229" s="1760"/>
      <c r="D229" s="78"/>
      <c r="E229" s="876" t="s">
        <v>411</v>
      </c>
      <c r="F229" s="1059"/>
      <c r="G229" s="117"/>
      <c r="H229" s="933" t="s">
        <v>349</v>
      </c>
      <c r="I229" s="66"/>
      <c r="J229" s="81"/>
      <c r="K229" s="670" t="s">
        <v>308</v>
      </c>
      <c r="L229" s="241"/>
      <c r="M229" s="224"/>
      <c r="AB229" s="616"/>
      <c r="AC229" s="219"/>
      <c r="AD229" s="250"/>
      <c r="AE229" s="218"/>
      <c r="AF229" s="250"/>
      <c r="AG229" s="218"/>
      <c r="AH229" s="216"/>
      <c r="AI229" s="282"/>
      <c r="AJ229" s="218"/>
      <c r="AK229" s="218"/>
    </row>
    <row r="230" spans="2:37" ht="13.5" customHeight="1" thickBot="1">
      <c r="B230" s="1050" t="s">
        <v>412</v>
      </c>
      <c r="C230" s="1451" t="s">
        <v>592</v>
      </c>
      <c r="D230" s="1109">
        <v>200</v>
      </c>
      <c r="E230" s="827" t="s">
        <v>196</v>
      </c>
      <c r="F230" s="154" t="s">
        <v>197</v>
      </c>
      <c r="G230" s="283" t="s">
        <v>198</v>
      </c>
      <c r="H230" s="799" t="s">
        <v>196</v>
      </c>
      <c r="I230" s="154" t="s">
        <v>197</v>
      </c>
      <c r="J230" s="900" t="s">
        <v>198</v>
      </c>
      <c r="K230" s="369" t="s">
        <v>196</v>
      </c>
      <c r="L230" s="370" t="s">
        <v>197</v>
      </c>
      <c r="M230" s="671" t="s">
        <v>198</v>
      </c>
      <c r="AB230" s="616"/>
      <c r="AC230" s="623"/>
      <c r="AD230" s="250"/>
      <c r="AE230" s="218"/>
      <c r="AF230" s="250"/>
      <c r="AG230" s="218"/>
      <c r="AH230" s="212"/>
      <c r="AI230" s="218"/>
      <c r="AJ230" s="218"/>
      <c r="AK230" s="218"/>
    </row>
    <row r="231" spans="2:37" ht="13.5" customHeight="1">
      <c r="B231" s="913" t="s">
        <v>463</v>
      </c>
      <c r="C231" s="672" t="s">
        <v>464</v>
      </c>
      <c r="D231" s="1024" t="s">
        <v>465</v>
      </c>
      <c r="E231" s="1064" t="s">
        <v>173</v>
      </c>
      <c r="F231" s="985">
        <v>53.4</v>
      </c>
      <c r="G231" s="1104">
        <v>40</v>
      </c>
      <c r="H231" s="156" t="s">
        <v>183</v>
      </c>
      <c r="I231" s="825">
        <v>29.45</v>
      </c>
      <c r="J231" s="991">
        <v>29.45</v>
      </c>
      <c r="K231" s="262" t="s">
        <v>356</v>
      </c>
      <c r="L231" s="274">
        <v>2</v>
      </c>
      <c r="M231" s="277">
        <v>2</v>
      </c>
      <c r="AB231" s="223"/>
      <c r="AC231" s="218"/>
      <c r="AD231" s="250"/>
      <c r="AE231" s="218"/>
      <c r="AF231" s="250"/>
      <c r="AG231" s="218"/>
      <c r="AH231" s="212"/>
      <c r="AI231" s="218"/>
      <c r="AJ231" s="218"/>
      <c r="AK231" s="218"/>
    </row>
    <row r="232" spans="2:37" ht="12" customHeight="1">
      <c r="B232" s="879" t="s">
        <v>46</v>
      </c>
      <c r="C232" s="553" t="s">
        <v>308</v>
      </c>
      <c r="D232" s="602">
        <v>200</v>
      </c>
      <c r="E232" s="545" t="s">
        <v>220</v>
      </c>
      <c r="F232" s="867">
        <v>10.4</v>
      </c>
      <c r="G232" s="1473">
        <v>10.4</v>
      </c>
      <c r="H232" s="545" t="s">
        <v>146</v>
      </c>
      <c r="I232" s="697">
        <v>100</v>
      </c>
      <c r="J232" s="579">
        <v>100</v>
      </c>
      <c r="K232" s="550" t="s">
        <v>122</v>
      </c>
      <c r="L232" s="546">
        <v>190</v>
      </c>
      <c r="M232" s="548">
        <v>190</v>
      </c>
      <c r="AB232" s="616"/>
      <c r="AC232" s="219"/>
      <c r="AD232" s="212"/>
      <c r="AE232" s="218"/>
      <c r="AF232" s="250"/>
      <c r="AG232" s="218"/>
      <c r="AH232" s="212"/>
      <c r="AI232" s="218"/>
      <c r="AJ232" s="218"/>
      <c r="AK232" s="218"/>
    </row>
    <row r="233" spans="2:37" ht="15" customHeight="1">
      <c r="B233" s="750" t="s">
        <v>26</v>
      </c>
      <c r="C233" s="553" t="s">
        <v>27</v>
      </c>
      <c r="D233" s="707">
        <v>37</v>
      </c>
      <c r="E233" s="545" t="s">
        <v>133</v>
      </c>
      <c r="F233" s="867">
        <v>10</v>
      </c>
      <c r="G233" s="1473">
        <v>8</v>
      </c>
      <c r="H233" s="761" t="s">
        <v>109</v>
      </c>
      <c r="I233" s="702">
        <v>5.52</v>
      </c>
      <c r="J233" s="1474">
        <v>5.52</v>
      </c>
      <c r="K233" s="395" t="s">
        <v>109</v>
      </c>
      <c r="L233" s="422">
        <v>5</v>
      </c>
      <c r="M233" s="423">
        <v>5</v>
      </c>
      <c r="AB233" s="616"/>
      <c r="AC233" s="617"/>
      <c r="AD233" s="250"/>
      <c r="AE233" s="218"/>
      <c r="AF233" s="250"/>
      <c r="AG233" s="218"/>
      <c r="AH233" s="212"/>
      <c r="AI233" s="218"/>
      <c r="AJ233" s="218"/>
      <c r="AK233" s="218"/>
    </row>
    <row r="234" spans="2:37">
      <c r="B234" s="750" t="s">
        <v>26</v>
      </c>
      <c r="C234" s="553" t="s">
        <v>32</v>
      </c>
      <c r="D234" s="707">
        <v>30</v>
      </c>
      <c r="E234" s="545" t="s">
        <v>241</v>
      </c>
      <c r="F234" s="867">
        <v>9.6</v>
      </c>
      <c r="G234" s="1473">
        <v>8</v>
      </c>
      <c r="H234" s="550" t="s">
        <v>147</v>
      </c>
      <c r="I234" s="695">
        <v>66.3</v>
      </c>
      <c r="J234" s="576"/>
      <c r="K234" s="545" t="s">
        <v>147</v>
      </c>
      <c r="L234" s="695">
        <v>20</v>
      </c>
      <c r="M234" s="698">
        <v>20</v>
      </c>
      <c r="AB234" s="616"/>
      <c r="AC234" s="219"/>
      <c r="AD234" s="250"/>
      <c r="AE234" s="218"/>
      <c r="AF234" s="250"/>
      <c r="AG234" s="218"/>
      <c r="AH234" s="212"/>
      <c r="AI234" s="218"/>
      <c r="AJ234" s="218"/>
      <c r="AK234" s="218"/>
    </row>
    <row r="235" spans="2:37">
      <c r="B235" s="105"/>
      <c r="C235" s="1458"/>
      <c r="D235" s="1475"/>
      <c r="E235" s="545" t="s">
        <v>148</v>
      </c>
      <c r="F235" s="867">
        <v>4</v>
      </c>
      <c r="G235" s="1473">
        <v>4</v>
      </c>
      <c r="H235" s="550" t="s">
        <v>148</v>
      </c>
      <c r="I235" s="697">
        <v>10</v>
      </c>
      <c r="J235" s="579">
        <v>10</v>
      </c>
      <c r="K235" s="214"/>
      <c r="L235" s="218"/>
      <c r="M235" s="213"/>
      <c r="AB235" s="616"/>
      <c r="AC235" s="218"/>
      <c r="AD235" s="609"/>
      <c r="AE235" s="218"/>
      <c r="AF235" s="250"/>
      <c r="AG235" s="218"/>
      <c r="AH235" s="212"/>
      <c r="AI235" s="218"/>
      <c r="AJ235" s="218"/>
      <c r="AK235" s="218"/>
    </row>
    <row r="236" spans="2:37">
      <c r="B236" s="105"/>
      <c r="C236" s="1458"/>
      <c r="D236" s="1475"/>
      <c r="E236" s="545" t="s">
        <v>131</v>
      </c>
      <c r="F236" s="695">
        <v>1.2</v>
      </c>
      <c r="G236" s="576">
        <v>1.2</v>
      </c>
      <c r="H236" s="214"/>
      <c r="I236" s="218"/>
      <c r="J236" s="218"/>
      <c r="K236" s="214"/>
      <c r="L236" s="218"/>
      <c r="M236" s="213"/>
      <c r="AB236" s="616"/>
      <c r="AC236" s="218"/>
      <c r="AD236" s="250"/>
      <c r="AE236" s="218"/>
      <c r="AF236" s="250"/>
      <c r="AG236" s="218"/>
      <c r="AH236" s="212"/>
      <c r="AI236" s="218"/>
      <c r="AJ236" s="218"/>
      <c r="AK236" s="218"/>
    </row>
    <row r="237" spans="2:37">
      <c r="B237" s="105"/>
      <c r="C237" s="1458"/>
      <c r="D237" s="1475"/>
      <c r="E237" s="554" t="s">
        <v>150</v>
      </c>
      <c r="F237" s="869">
        <v>0.7</v>
      </c>
      <c r="G237" s="1476">
        <v>0.7</v>
      </c>
      <c r="H237" s="214"/>
      <c r="I237" s="218"/>
      <c r="J237" s="218"/>
      <c r="K237" s="214"/>
      <c r="L237" s="218"/>
      <c r="M237" s="213"/>
      <c r="AB237" s="616"/>
      <c r="AC237" s="212"/>
      <c r="AD237" s="606"/>
      <c r="AE237" s="218"/>
      <c r="AF237" s="218"/>
      <c r="AG237" s="218"/>
      <c r="AH237" s="212"/>
      <c r="AI237" s="619"/>
      <c r="AJ237" s="218"/>
      <c r="AK237" s="218"/>
    </row>
    <row r="238" spans="2:37" ht="15.75" thickBot="1">
      <c r="B238" s="95"/>
      <c r="C238" s="1447"/>
      <c r="D238" s="1477"/>
      <c r="E238" s="554" t="s">
        <v>151</v>
      </c>
      <c r="F238" s="696">
        <v>8.0000000000000002E-3</v>
      </c>
      <c r="G238" s="1478">
        <v>8.0000000000000002E-3</v>
      </c>
      <c r="H238" s="214"/>
      <c r="I238" s="218"/>
      <c r="J238" s="218"/>
      <c r="K238" s="214"/>
      <c r="L238" s="218"/>
      <c r="M238" s="213"/>
      <c r="AB238" s="616"/>
      <c r="AC238" s="620"/>
      <c r="AD238" s="250"/>
      <c r="AE238" s="619"/>
      <c r="AF238" s="250"/>
      <c r="AG238" s="218"/>
      <c r="AH238" s="254"/>
      <c r="AI238" s="218"/>
      <c r="AJ238" s="218"/>
      <c r="AK238" s="218"/>
    </row>
    <row r="239" spans="2:37">
      <c r="B239" s="100"/>
      <c r="C239" s="522" t="s">
        <v>300</v>
      </c>
      <c r="D239" s="1479"/>
      <c r="E239" s="269" t="s">
        <v>147</v>
      </c>
      <c r="F239" s="1453">
        <v>190</v>
      </c>
      <c r="G239" s="1480">
        <v>190</v>
      </c>
      <c r="H239" s="214"/>
      <c r="I239" s="218"/>
      <c r="J239" s="218"/>
      <c r="K239" s="214"/>
      <c r="L239" s="218"/>
      <c r="M239" s="213"/>
      <c r="AB239" s="616"/>
      <c r="AC239" s="212"/>
      <c r="AD239" s="250"/>
      <c r="AE239" s="218"/>
      <c r="AF239" s="250"/>
      <c r="AG239" s="218"/>
      <c r="AH239" s="218"/>
      <c r="AI239" s="218"/>
      <c r="AJ239" s="218"/>
      <c r="AK239" s="218"/>
    </row>
    <row r="240" spans="2:37" ht="15.75" thickBot="1">
      <c r="B240" s="750" t="s">
        <v>39</v>
      </c>
      <c r="C240" s="553" t="s">
        <v>309</v>
      </c>
      <c r="D240" s="863">
        <v>200</v>
      </c>
      <c r="E240" s="927"/>
      <c r="F240" s="808"/>
      <c r="G240" s="929"/>
      <c r="H240" s="95"/>
      <c r="I240" s="44"/>
      <c r="J240" s="44"/>
      <c r="K240" s="95"/>
      <c r="L240" s="44"/>
      <c r="M240" s="124"/>
      <c r="AB240" s="616"/>
      <c r="AC240" s="212"/>
      <c r="AD240" s="250"/>
      <c r="AE240" s="218"/>
      <c r="AF240" s="250"/>
      <c r="AG240" s="218"/>
      <c r="AH240" s="212"/>
      <c r="AI240" s="218"/>
      <c r="AJ240" s="218"/>
      <c r="AK240" s="218"/>
    </row>
    <row r="241" spans="2:37" ht="15.75" thickBot="1">
      <c r="B241" s="383" t="s">
        <v>323</v>
      </c>
      <c r="C241" s="1110" t="s">
        <v>318</v>
      </c>
      <c r="D241" s="861">
        <v>90</v>
      </c>
      <c r="E241" s="241"/>
      <c r="F241" s="402" t="s">
        <v>301</v>
      </c>
      <c r="G241" s="280"/>
      <c r="H241" s="241"/>
      <c r="I241" s="241"/>
      <c r="J241" s="224"/>
      <c r="K241" s="968" t="s">
        <v>468</v>
      </c>
      <c r="L241" s="66"/>
      <c r="M241" s="81"/>
      <c r="W241" s="127"/>
      <c r="X241" s="313"/>
      <c r="Y241" s="1"/>
      <c r="Z241" s="218"/>
      <c r="AA241" s="218"/>
      <c r="AB241" s="621"/>
      <c r="AC241" s="216"/>
      <c r="AD241" s="250"/>
      <c r="AE241" s="218"/>
      <c r="AF241" s="250"/>
      <c r="AG241" s="218"/>
      <c r="AH241" s="218"/>
      <c r="AI241" s="218"/>
      <c r="AJ241" s="218"/>
      <c r="AK241" s="218"/>
    </row>
    <row r="242" spans="2:37" ht="15.75" thickBot="1">
      <c r="B242" s="706" t="s">
        <v>29</v>
      </c>
      <c r="C242" s="553" t="s">
        <v>267</v>
      </c>
      <c r="D242" s="707">
        <v>100</v>
      </c>
      <c r="E242" s="428" t="s">
        <v>196</v>
      </c>
      <c r="F242" s="370" t="s">
        <v>197</v>
      </c>
      <c r="G242" s="371" t="s">
        <v>198</v>
      </c>
      <c r="H242" s="427" t="s">
        <v>196</v>
      </c>
      <c r="I242" s="370" t="s">
        <v>197</v>
      </c>
      <c r="J242" s="371" t="s">
        <v>198</v>
      </c>
      <c r="K242" s="799" t="s">
        <v>196</v>
      </c>
      <c r="L242" s="154" t="s">
        <v>197</v>
      </c>
      <c r="M242" s="283" t="s">
        <v>198</v>
      </c>
      <c r="W242" s="127"/>
      <c r="X242" s="1359"/>
      <c r="Y242" s="1"/>
      <c r="Z242" s="218"/>
      <c r="AA242" s="218"/>
      <c r="AB242" s="250"/>
      <c r="AC242" s="212"/>
      <c r="AD242" s="218"/>
      <c r="AE242" s="218"/>
      <c r="AF242" s="250"/>
      <c r="AG242" s="218"/>
      <c r="AH242" s="218"/>
      <c r="AI242" s="218"/>
      <c r="AJ242" s="218"/>
      <c r="AK242" s="218"/>
    </row>
    <row r="243" spans="2:37">
      <c r="B243" s="105"/>
      <c r="C243" s="1458"/>
      <c r="D243" s="1001"/>
      <c r="E243" s="685" t="s">
        <v>418</v>
      </c>
      <c r="F243" s="274">
        <v>51.36</v>
      </c>
      <c r="G243" s="528">
        <v>44.4</v>
      </c>
      <c r="H243" s="265" t="s">
        <v>135</v>
      </c>
      <c r="I243" s="274">
        <v>7.5</v>
      </c>
      <c r="J243" s="278">
        <v>6</v>
      </c>
      <c r="K243" s="258" t="s">
        <v>166</v>
      </c>
      <c r="L243" s="257">
        <v>1</v>
      </c>
      <c r="M243" s="268">
        <v>1</v>
      </c>
      <c r="W243" s="127"/>
      <c r="X243" s="1324"/>
      <c r="Y243" s="1"/>
      <c r="Z243" s="218"/>
      <c r="AA243" s="218"/>
      <c r="AB243" s="250"/>
      <c r="AC243" s="218"/>
      <c r="AD243" s="218"/>
      <c r="AE243" s="218"/>
      <c r="AF243" s="212"/>
      <c r="AG243" s="212"/>
      <c r="AH243" s="218"/>
      <c r="AI243" s="218"/>
      <c r="AJ243" s="218"/>
      <c r="AK243" s="218"/>
    </row>
    <row r="244" spans="2:37">
      <c r="B244" s="105"/>
      <c r="C244" s="1458"/>
      <c r="D244" s="121"/>
      <c r="E244" s="575" t="s">
        <v>297</v>
      </c>
      <c r="F244" s="546">
        <v>11</v>
      </c>
      <c r="G244" s="576">
        <v>11</v>
      </c>
      <c r="H244" s="410" t="s">
        <v>257</v>
      </c>
      <c r="I244" s="686">
        <v>6</v>
      </c>
      <c r="J244" s="408">
        <v>6</v>
      </c>
      <c r="K244" s="545" t="s">
        <v>147</v>
      </c>
      <c r="L244" s="695">
        <v>66</v>
      </c>
      <c r="M244" s="698"/>
      <c r="W244" s="127"/>
      <c r="X244" s="1324"/>
      <c r="Y244" s="1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</row>
    <row r="245" spans="2:37">
      <c r="B245" s="105"/>
      <c r="C245" s="1458"/>
      <c r="D245" s="121"/>
      <c r="E245" s="694" t="s">
        <v>146</v>
      </c>
      <c r="F245" s="547">
        <v>5.6</v>
      </c>
      <c r="G245" s="579">
        <v>5.6</v>
      </c>
      <c r="H245" s="572" t="s">
        <v>158</v>
      </c>
      <c r="I245" s="546">
        <v>3.6</v>
      </c>
      <c r="J245" s="548">
        <v>3.6</v>
      </c>
      <c r="K245" s="527" t="s">
        <v>109</v>
      </c>
      <c r="L245" s="422">
        <v>10</v>
      </c>
      <c r="M245" s="423">
        <v>10</v>
      </c>
      <c r="W245" s="127"/>
      <c r="X245" s="1324"/>
      <c r="Y245" s="1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</row>
    <row r="246" spans="2:37">
      <c r="B246" s="105"/>
      <c r="C246" s="1458"/>
      <c r="D246" s="121"/>
      <c r="E246" s="673" t="s">
        <v>169</v>
      </c>
      <c r="F246" s="577" t="s">
        <v>371</v>
      </c>
      <c r="G246" s="580">
        <v>2.8</v>
      </c>
      <c r="H246" s="431" t="s">
        <v>319</v>
      </c>
      <c r="I246" s="524">
        <v>60</v>
      </c>
      <c r="J246" s="213"/>
      <c r="K246" s="545" t="s">
        <v>147</v>
      </c>
      <c r="L246" s="695">
        <v>150</v>
      </c>
      <c r="M246" s="698"/>
      <c r="W246" s="127"/>
      <c r="X246" s="313"/>
      <c r="Y246" s="1"/>
      <c r="Z246" s="218"/>
      <c r="AA246" s="218"/>
      <c r="AJ246" s="218"/>
      <c r="AK246" s="218"/>
    </row>
    <row r="247" spans="2:37" ht="15.75" thickBot="1">
      <c r="B247" s="95"/>
      <c r="C247" s="1447"/>
      <c r="D247" s="124"/>
      <c r="E247" s="687"/>
      <c r="F247" s="406"/>
      <c r="G247" s="430"/>
      <c r="H247" s="589" t="s">
        <v>297</v>
      </c>
      <c r="I247" s="558">
        <v>30</v>
      </c>
      <c r="J247" s="590">
        <v>30</v>
      </c>
      <c r="K247" s="585" t="s">
        <v>310</v>
      </c>
      <c r="L247" s="600">
        <v>9</v>
      </c>
      <c r="M247" s="552">
        <v>8</v>
      </c>
      <c r="W247" s="109"/>
      <c r="X247" s="1128"/>
      <c r="Y247" s="1"/>
      <c r="Z247" s="218"/>
      <c r="AA247" s="218"/>
      <c r="AJ247" s="218"/>
      <c r="AK247" s="218"/>
    </row>
    <row r="248" spans="2:37">
      <c r="C248" s="249"/>
      <c r="W248" s="223"/>
      <c r="X248" s="226"/>
      <c r="Y248" s="236"/>
      <c r="Z248" s="218"/>
      <c r="AA248" s="218"/>
      <c r="AJ248" s="218"/>
      <c r="AK248" s="218"/>
    </row>
    <row r="249" spans="2:37">
      <c r="C249" s="249"/>
      <c r="W249" s="1228"/>
      <c r="X249" s="218"/>
      <c r="Y249" s="218"/>
      <c r="Z249" s="218"/>
      <c r="AA249" s="218"/>
      <c r="AJ249" s="218"/>
      <c r="AK249" s="218"/>
    </row>
    <row r="250" spans="2:37">
      <c r="C250" s="249"/>
      <c r="W250" s="1228"/>
      <c r="X250" s="218"/>
      <c r="Y250" s="218"/>
      <c r="Z250" s="218"/>
      <c r="AA250" s="218"/>
      <c r="AJ250" s="218"/>
      <c r="AK250" s="218"/>
    </row>
    <row r="251" spans="2:37">
      <c r="C251" s="249"/>
      <c r="W251" s="1228"/>
      <c r="X251" s="218"/>
      <c r="Y251" s="218"/>
      <c r="Z251" s="218"/>
      <c r="AA251" s="218"/>
      <c r="AJ251" s="218"/>
      <c r="AK251" s="218"/>
    </row>
    <row r="252" spans="2:37">
      <c r="C252" s="249"/>
      <c r="W252" s="1228"/>
      <c r="X252" s="218"/>
      <c r="Y252" s="218"/>
      <c r="Z252" s="218"/>
      <c r="AA252" s="583"/>
      <c r="AJ252" s="218"/>
      <c r="AK252" s="218"/>
    </row>
    <row r="253" spans="2:37">
      <c r="C253" s="249"/>
      <c r="H253" s="212"/>
      <c r="I253" s="211"/>
      <c r="J253" s="294"/>
      <c r="W253" s="1228"/>
      <c r="X253" s="218"/>
      <c r="Y253" s="218"/>
      <c r="Z253" s="216"/>
      <c r="AA253" s="583"/>
      <c r="AJ253" s="218"/>
      <c r="AK253" s="218"/>
    </row>
    <row r="254" spans="2:37">
      <c r="C254" s="249"/>
      <c r="H254" s="212"/>
      <c r="I254" s="211"/>
      <c r="J254" s="285"/>
      <c r="W254" s="218"/>
      <c r="X254" s="218"/>
      <c r="Y254" s="216"/>
      <c r="Z254" s="218"/>
      <c r="AA254" s="218"/>
      <c r="AJ254" s="218"/>
      <c r="AK254" s="218"/>
    </row>
    <row r="255" spans="2:37">
      <c r="C255" s="249"/>
      <c r="W255" s="218"/>
      <c r="X255" s="218"/>
      <c r="Y255" s="216"/>
      <c r="Z255" s="218"/>
      <c r="AA255" s="218"/>
      <c r="AJ255" s="218"/>
      <c r="AK255" s="218"/>
    </row>
    <row r="256" spans="2:37">
      <c r="C256" s="249"/>
      <c r="W256" s="218"/>
      <c r="X256" s="218"/>
      <c r="Y256" s="212"/>
      <c r="Z256" s="218"/>
      <c r="AA256" s="218"/>
      <c r="AJ256" s="218"/>
      <c r="AK256" s="218"/>
    </row>
    <row r="257" spans="2:37">
      <c r="B257" s="54"/>
      <c r="C257" s="212"/>
      <c r="D257" s="14"/>
      <c r="W257" s="218"/>
      <c r="X257" s="218"/>
      <c r="Y257" s="212"/>
      <c r="Z257" s="218"/>
      <c r="AA257" s="218"/>
      <c r="AJ257" s="218"/>
      <c r="AK257" s="218"/>
    </row>
    <row r="258" spans="2:37">
      <c r="B258" s="89"/>
      <c r="C258" s="212"/>
      <c r="D258" s="14"/>
      <c r="W258" s="218"/>
      <c r="X258" s="218"/>
      <c r="Y258" s="216"/>
      <c r="Z258" s="218"/>
      <c r="AA258" s="218"/>
      <c r="AJ258" s="218"/>
      <c r="AK258" s="218"/>
    </row>
    <row r="259" spans="2:37">
      <c r="C259" s="249"/>
      <c r="W259" s="218"/>
      <c r="X259" s="218"/>
      <c r="Y259" s="216"/>
      <c r="Z259" s="218"/>
      <c r="AA259" s="218"/>
      <c r="AJ259" s="218"/>
      <c r="AK259" s="218"/>
    </row>
    <row r="260" spans="2:37">
      <c r="C260" s="249"/>
      <c r="W260" s="218"/>
      <c r="X260" s="218"/>
      <c r="Y260" s="216"/>
      <c r="Z260" s="218"/>
      <c r="AA260" s="218"/>
      <c r="AJ260" s="218"/>
      <c r="AK260" s="218"/>
    </row>
    <row r="261" spans="2:37">
      <c r="C261" s="249"/>
      <c r="W261" s="218"/>
      <c r="X261" s="218"/>
      <c r="Y261" s="216"/>
      <c r="Z261" s="218"/>
      <c r="AA261" s="218"/>
      <c r="AJ261" s="218"/>
      <c r="AK261" s="218"/>
    </row>
    <row r="262" spans="2:37">
      <c r="C262" s="249"/>
      <c r="W262" s="218"/>
      <c r="X262" s="218"/>
      <c r="Y262" s="218"/>
      <c r="Z262" s="218"/>
      <c r="AA262" s="218"/>
      <c r="AJ262" s="218"/>
      <c r="AK262" s="218"/>
    </row>
    <row r="263" spans="2:37">
      <c r="C263" s="249"/>
      <c r="W263" s="218"/>
      <c r="X263" s="218"/>
      <c r="Y263" s="218"/>
      <c r="Z263" s="218"/>
      <c r="AA263" s="218"/>
      <c r="AJ263" s="218"/>
      <c r="AK263" s="218"/>
    </row>
    <row r="264" spans="2:37">
      <c r="C264" s="249"/>
      <c r="W264" s="218"/>
      <c r="X264" s="218"/>
      <c r="Y264" s="218"/>
      <c r="Z264" s="218"/>
      <c r="AA264" s="218"/>
      <c r="AJ264" s="218"/>
      <c r="AK264" s="218"/>
    </row>
    <row r="265" spans="2:37">
      <c r="C265" s="249"/>
      <c r="W265" s="218"/>
      <c r="X265" s="218"/>
      <c r="Y265" s="218"/>
      <c r="Z265" s="218"/>
      <c r="AA265" s="218"/>
      <c r="AJ265" s="218"/>
      <c r="AK265" s="218"/>
    </row>
    <row r="266" spans="2:37">
      <c r="C266" s="249"/>
      <c r="W266" s="218"/>
      <c r="X266" s="218"/>
      <c r="Y266" s="218"/>
      <c r="Z266" s="218"/>
      <c r="AA266" s="218"/>
      <c r="AJ266" s="218"/>
      <c r="AK266" s="218"/>
    </row>
    <row r="267" spans="2:37">
      <c r="C267" s="249"/>
      <c r="W267" s="218"/>
      <c r="X267" s="218"/>
      <c r="Y267" s="218"/>
      <c r="Z267" s="218"/>
      <c r="AA267" s="218"/>
      <c r="AB267" s="11"/>
      <c r="AC267" s="223"/>
      <c r="AD267" s="84"/>
      <c r="AJ267" s="218"/>
      <c r="AK267" s="218"/>
    </row>
    <row r="268" spans="2:37">
      <c r="C268" s="249"/>
      <c r="W268" s="218"/>
      <c r="X268" s="218"/>
      <c r="Y268" s="218"/>
      <c r="Z268" s="218"/>
      <c r="AA268" s="218"/>
      <c r="AB268" s="592"/>
      <c r="AC268" s="14"/>
      <c r="AD268" s="293"/>
      <c r="AJ268" s="218"/>
      <c r="AK268" s="218"/>
    </row>
    <row r="269" spans="2:37">
      <c r="C269" s="249"/>
      <c r="W269" s="218"/>
      <c r="X269" s="218"/>
      <c r="Y269" s="218"/>
      <c r="Z269" s="218"/>
      <c r="AA269" s="218"/>
      <c r="AB269" s="212"/>
      <c r="AC269" s="14"/>
      <c r="AD269" s="293"/>
      <c r="AJ269" s="218"/>
      <c r="AK269" s="218"/>
    </row>
    <row r="270" spans="2:37">
      <c r="C270" s="249"/>
      <c r="W270" s="218"/>
      <c r="X270" s="218"/>
      <c r="Y270" s="218"/>
      <c r="Z270" s="218"/>
      <c r="AA270" s="218"/>
      <c r="AB270" s="212"/>
      <c r="AC270" s="74"/>
      <c r="AD270" s="296"/>
      <c r="AJ270" s="218"/>
      <c r="AK270" s="218"/>
    </row>
    <row r="271" spans="2:37" ht="12" customHeight="1">
      <c r="C271" s="249"/>
      <c r="W271" s="218"/>
      <c r="X271" s="218"/>
      <c r="Y271" s="218"/>
      <c r="Z271" s="218"/>
      <c r="AA271" s="218"/>
      <c r="AB271" s="212"/>
      <c r="AC271" s="14"/>
      <c r="AD271" s="293"/>
      <c r="AJ271" s="218"/>
      <c r="AK271" s="218"/>
    </row>
    <row r="272" spans="2:37" ht="11.25" customHeight="1">
      <c r="C272" s="249"/>
      <c r="W272" s="218"/>
      <c r="X272" s="218"/>
      <c r="Y272" s="218"/>
      <c r="Z272" s="218"/>
      <c r="AA272" s="218"/>
      <c r="AB272" s="292"/>
      <c r="AC272" s="11"/>
      <c r="AD272" s="11"/>
      <c r="AJ272" s="218"/>
      <c r="AK272" s="218"/>
    </row>
    <row r="273" spans="2:37" ht="12" customHeight="1">
      <c r="C273" s="249"/>
      <c r="W273" s="218"/>
      <c r="X273" s="218"/>
      <c r="Y273" s="218"/>
      <c r="Z273" s="218"/>
      <c r="AA273" s="218"/>
      <c r="AB273" s="292"/>
      <c r="AC273" s="11"/>
      <c r="AD273" s="11"/>
      <c r="AJ273" s="218"/>
      <c r="AK273" s="218"/>
    </row>
    <row r="274" spans="2:37">
      <c r="C274" s="249"/>
      <c r="W274" s="218"/>
      <c r="X274" s="218"/>
      <c r="Y274" s="218"/>
      <c r="Z274" s="218"/>
      <c r="AA274" s="218"/>
      <c r="AB274" s="11"/>
      <c r="AC274" s="11"/>
      <c r="AD274" s="11"/>
      <c r="AJ274" s="218"/>
      <c r="AK274" s="218"/>
    </row>
    <row r="275" spans="2:37" ht="15.75">
      <c r="C275" s="249"/>
      <c r="W275" s="542"/>
      <c r="X275" s="218"/>
      <c r="Y275" s="584"/>
      <c r="Z275" s="218"/>
      <c r="AA275" s="218"/>
      <c r="AJ275" s="218"/>
      <c r="AK275" s="218"/>
    </row>
    <row r="276" spans="2:37" ht="15.75">
      <c r="C276" s="249"/>
      <c r="W276" s="542"/>
      <c r="X276" s="218"/>
      <c r="Y276" s="236"/>
      <c r="Z276" s="218"/>
      <c r="AA276" s="218"/>
      <c r="AJ276" s="218"/>
      <c r="AK276" s="218"/>
    </row>
    <row r="277" spans="2:37" ht="15.75">
      <c r="C277" s="249"/>
      <c r="W277" s="542"/>
      <c r="X277" s="218"/>
      <c r="Y277" s="236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</row>
    <row r="278" spans="2:37" ht="15.75">
      <c r="C278" s="249"/>
      <c r="W278" s="542"/>
      <c r="X278" s="229"/>
      <c r="Y278" s="236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</row>
    <row r="279" spans="2:37">
      <c r="B279" s="218"/>
      <c r="C279" s="229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</row>
    <row r="280" spans="2:37" ht="15.75">
      <c r="B280" s="238"/>
      <c r="C280" s="212"/>
      <c r="D280" s="211"/>
      <c r="E280" s="1074"/>
      <c r="F280" s="218"/>
      <c r="G280" s="218"/>
      <c r="H280" s="218"/>
      <c r="I280" s="218"/>
      <c r="J280" s="218"/>
      <c r="K280" s="218"/>
      <c r="L280" s="218"/>
      <c r="M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</row>
    <row r="281" spans="2:37">
      <c r="B281" s="218"/>
      <c r="C281" s="502"/>
      <c r="D281" s="218"/>
      <c r="E281" s="375"/>
      <c r="F281" s="595"/>
      <c r="G281" s="596"/>
      <c r="H281" s="375"/>
      <c r="I281" s="595"/>
      <c r="J281" s="596"/>
      <c r="K281" s="218"/>
      <c r="L281" s="218"/>
      <c r="M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</row>
    <row r="282" spans="2:37">
      <c r="B282" s="245"/>
      <c r="C282" s="212"/>
      <c r="D282" s="226"/>
      <c r="E282" s="212"/>
      <c r="F282" s="1075"/>
      <c r="G282" s="261"/>
      <c r="H282" s="595"/>
      <c r="I282" s="216"/>
      <c r="J282" s="261"/>
      <c r="K282" s="218"/>
      <c r="L282" s="218"/>
      <c r="M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</row>
    <row r="283" spans="2:37">
      <c r="B283" s="230"/>
      <c r="C283" s="212"/>
      <c r="D283" s="217"/>
      <c r="E283" s="212"/>
      <c r="F283" s="211"/>
      <c r="G283" s="261"/>
      <c r="H283" s="212"/>
      <c r="I283" s="211"/>
      <c r="J283" s="261"/>
      <c r="K283" s="218"/>
      <c r="L283" s="218"/>
      <c r="M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</row>
    <row r="284" spans="2:37">
      <c r="B284" s="234"/>
      <c r="C284" s="212"/>
      <c r="D284" s="211"/>
      <c r="E284" s="212"/>
      <c r="F284" s="1076"/>
      <c r="G284" s="261"/>
      <c r="H284" s="212"/>
      <c r="I284" s="217"/>
      <c r="J284" s="261"/>
      <c r="K284" s="218"/>
      <c r="L284" s="218"/>
      <c r="M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</row>
    <row r="285" spans="2:37">
      <c r="B285" s="230"/>
      <c r="C285" s="212"/>
      <c r="D285" s="211"/>
      <c r="E285" s="212"/>
      <c r="F285" s="211"/>
      <c r="G285" s="261"/>
      <c r="H285" s="595"/>
      <c r="I285" s="217"/>
      <c r="J285" s="261"/>
      <c r="K285" s="218"/>
      <c r="L285" s="218"/>
      <c r="M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</row>
    <row r="286" spans="2:37">
      <c r="B286" s="230"/>
      <c r="C286" s="212"/>
      <c r="D286" s="211"/>
      <c r="E286" s="212"/>
      <c r="F286" s="211"/>
      <c r="G286" s="261"/>
      <c r="H286" s="212"/>
      <c r="I286" s="211"/>
      <c r="J286" s="261"/>
      <c r="K286" s="218"/>
      <c r="L286" s="218"/>
      <c r="M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</row>
    <row r="287" spans="2:37">
      <c r="B287" s="230"/>
      <c r="C287" s="212"/>
      <c r="D287" s="211"/>
      <c r="E287" s="212"/>
      <c r="F287" s="211"/>
      <c r="G287" s="261"/>
      <c r="H287" s="216"/>
      <c r="I287" s="217"/>
      <c r="J287" s="261"/>
      <c r="K287" s="218"/>
      <c r="L287" s="218"/>
      <c r="M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</row>
    <row r="288" spans="2:37">
      <c r="B288" s="218"/>
      <c r="C288" s="229"/>
      <c r="D288" s="218"/>
      <c r="E288" s="216"/>
      <c r="F288" s="217"/>
      <c r="G288" s="261"/>
      <c r="H288" s="212"/>
      <c r="I288" s="211"/>
      <c r="J288" s="261"/>
      <c r="K288" s="218"/>
      <c r="L288" s="218"/>
      <c r="M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</row>
    <row r="289" spans="2:37">
      <c r="B289" s="218"/>
      <c r="C289" s="229"/>
      <c r="D289" s="218"/>
      <c r="E289" s="212"/>
      <c r="F289" s="211"/>
      <c r="G289" s="261"/>
      <c r="H289" s="219"/>
      <c r="I289" s="220"/>
      <c r="J289" s="292"/>
      <c r="K289" s="218"/>
      <c r="L289" s="218"/>
      <c r="M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</row>
    <row r="290" spans="2:37">
      <c r="B290" s="218"/>
      <c r="C290" s="502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</row>
    <row r="291" spans="2:37">
      <c r="B291" s="218"/>
      <c r="C291" s="229"/>
      <c r="D291" s="218"/>
      <c r="E291" s="218"/>
      <c r="F291" s="218"/>
      <c r="G291" s="218"/>
      <c r="H291" s="218"/>
      <c r="I291" s="218"/>
      <c r="J291" s="218"/>
      <c r="K291" s="605"/>
      <c r="L291" s="216"/>
      <c r="M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</row>
    <row r="292" spans="2:37">
      <c r="B292" s="501"/>
      <c r="C292" s="217"/>
      <c r="D292" s="217"/>
      <c r="E292" s="218"/>
      <c r="F292" s="218"/>
      <c r="G292" s="218"/>
      <c r="H292" s="218"/>
      <c r="I292" s="218"/>
      <c r="J292" s="218"/>
      <c r="K292" s="216"/>
      <c r="L292" s="217"/>
      <c r="M292" s="261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</row>
    <row r="293" spans="2:37">
      <c r="B293" s="315"/>
      <c r="C293" s="212"/>
      <c r="D293" s="211"/>
      <c r="E293" s="218"/>
      <c r="F293" s="218"/>
      <c r="G293" s="218"/>
      <c r="H293" s="218"/>
      <c r="I293" s="218"/>
      <c r="J293" s="218"/>
      <c r="K293" s="290"/>
      <c r="L293" s="218"/>
      <c r="M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</row>
    <row r="294" spans="2:37">
      <c r="B294" s="218"/>
      <c r="C294" s="229"/>
      <c r="D294" s="218"/>
      <c r="E294" s="218"/>
      <c r="F294" s="218"/>
      <c r="G294" s="218"/>
      <c r="H294" s="218"/>
      <c r="I294" s="218"/>
      <c r="J294" s="218"/>
      <c r="K294" s="375"/>
      <c r="L294" s="595"/>
      <c r="M294" s="596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</row>
    <row r="295" spans="2:37">
      <c r="B295" s="218"/>
      <c r="C295" s="229"/>
      <c r="D295" s="218"/>
      <c r="E295" s="218"/>
      <c r="F295" s="218"/>
      <c r="G295" s="218"/>
      <c r="H295" s="218"/>
      <c r="I295" s="218"/>
      <c r="J295" s="218"/>
      <c r="K295" s="212"/>
      <c r="L295" s="211"/>
      <c r="M295" s="294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</row>
    <row r="296" spans="2:37">
      <c r="B296" s="218"/>
      <c r="C296" s="229"/>
      <c r="D296" s="218"/>
      <c r="E296" s="218"/>
      <c r="F296" s="218"/>
      <c r="G296" s="218"/>
      <c r="H296" s="218"/>
      <c r="I296" s="218"/>
      <c r="J296" s="218"/>
      <c r="K296" s="216"/>
      <c r="L296" s="211"/>
      <c r="M296" s="294"/>
      <c r="O296" s="11"/>
      <c r="P296" s="11"/>
      <c r="Q296" s="518"/>
      <c r="R296" s="11"/>
      <c r="S296" s="11"/>
      <c r="T296" s="11"/>
      <c r="U296" s="11"/>
      <c r="V296" s="11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</row>
    <row r="297" spans="2:37">
      <c r="B297" s="218"/>
      <c r="C297" s="229"/>
      <c r="D297" s="218"/>
      <c r="E297" s="218"/>
      <c r="F297" s="218"/>
      <c r="G297" s="218"/>
      <c r="H297" s="218"/>
      <c r="I297" s="218"/>
      <c r="J297" s="218"/>
      <c r="K297" s="212"/>
      <c r="L297" s="211"/>
      <c r="M297" s="294"/>
      <c r="O297" s="11"/>
      <c r="P297" s="11"/>
      <c r="Q297" s="11"/>
      <c r="R297" s="11"/>
      <c r="S297" s="11"/>
      <c r="T297" s="11"/>
      <c r="U297" s="11"/>
      <c r="V297" s="11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</row>
    <row r="298" spans="2:37">
      <c r="B298" s="236"/>
      <c r="C298" s="229"/>
      <c r="D298" s="218"/>
      <c r="E298" s="218"/>
      <c r="F298" s="1077"/>
      <c r="G298" s="218"/>
      <c r="H298" s="218"/>
      <c r="I298" s="218"/>
      <c r="J298" s="218"/>
      <c r="K298" s="218"/>
      <c r="L298" s="218"/>
      <c r="M298" s="218"/>
      <c r="O298" s="11"/>
      <c r="P298" s="11"/>
      <c r="Q298" s="11"/>
      <c r="R298" s="11"/>
      <c r="S298" s="11"/>
      <c r="T298" s="11"/>
      <c r="U298" s="11"/>
      <c r="V298" s="11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</row>
    <row r="299" spans="2:37">
      <c r="B299" s="230"/>
      <c r="C299" s="229"/>
      <c r="D299" s="211"/>
      <c r="E299" s="1078"/>
      <c r="F299" s="218"/>
      <c r="G299" s="218"/>
      <c r="H299" s="218"/>
      <c r="I299" s="218"/>
      <c r="J299" s="218"/>
      <c r="K299" s="218"/>
      <c r="L299" s="218"/>
      <c r="M299" s="218"/>
      <c r="O299" s="11"/>
      <c r="P299" s="11"/>
      <c r="Q299" s="11"/>
      <c r="R299" s="11"/>
      <c r="S299" s="11"/>
      <c r="T299" s="11"/>
      <c r="U299" s="11"/>
      <c r="V299" s="11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</row>
    <row r="300" spans="2:37">
      <c r="B300" s="230"/>
      <c r="C300" s="212"/>
      <c r="D300" s="211"/>
      <c r="E300" s="218"/>
      <c r="F300" s="218"/>
      <c r="G300" s="218"/>
      <c r="H300" s="218"/>
      <c r="I300" s="218"/>
      <c r="J300" s="218"/>
      <c r="K300" s="218"/>
      <c r="L300" s="218"/>
      <c r="M300" s="218"/>
      <c r="O300" s="8"/>
      <c r="P300" s="8"/>
      <c r="Q300" s="8"/>
      <c r="R300" s="8"/>
      <c r="S300" s="8"/>
      <c r="T300" s="8"/>
      <c r="U300" s="8"/>
      <c r="V300" s="11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</row>
    <row r="301" spans="2:37">
      <c r="B301" s="359"/>
      <c r="C301" s="254"/>
      <c r="D301" s="540"/>
      <c r="E301" s="628"/>
      <c r="F301" s="218"/>
      <c r="G301" s="218"/>
      <c r="H301" s="218"/>
      <c r="I301" s="218"/>
      <c r="J301" s="218"/>
      <c r="K301" s="530"/>
      <c r="L301" s="216"/>
      <c r="M301" s="218"/>
      <c r="O301" s="11"/>
      <c r="P301" s="11"/>
      <c r="Q301" s="11"/>
      <c r="R301" s="11"/>
      <c r="S301" s="11"/>
      <c r="T301" s="11"/>
      <c r="U301" s="11"/>
      <c r="V301" s="11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</row>
    <row r="302" spans="2:37">
      <c r="B302" s="218"/>
      <c r="C302" s="502"/>
      <c r="D302" s="218"/>
      <c r="E302" s="375"/>
      <c r="F302" s="595"/>
      <c r="G302" s="596"/>
      <c r="H302" s="218"/>
      <c r="I302" s="218"/>
      <c r="J302" s="218"/>
      <c r="K302" s="375"/>
      <c r="L302" s="595"/>
      <c r="M302" s="596"/>
      <c r="O302" s="11"/>
      <c r="P302" s="11"/>
      <c r="Q302" s="11"/>
      <c r="R302" s="11"/>
      <c r="S302" s="11"/>
      <c r="T302" s="11"/>
      <c r="U302" s="11"/>
      <c r="V302" s="11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</row>
    <row r="303" spans="2:37">
      <c r="B303" s="245"/>
      <c r="C303" s="226"/>
      <c r="D303" s="226"/>
      <c r="E303" s="212"/>
      <c r="F303" s="217"/>
      <c r="G303" s="261"/>
      <c r="H303" s="218"/>
      <c r="I303" s="218"/>
      <c r="J303" s="218"/>
      <c r="K303" s="216"/>
      <c r="L303" s="611"/>
      <c r="M303" s="612"/>
      <c r="O303" s="11"/>
      <c r="P303" s="11"/>
      <c r="Q303" s="11"/>
      <c r="R303" s="11"/>
      <c r="S303" s="11"/>
      <c r="T303" s="11"/>
      <c r="U303" s="4"/>
      <c r="V303" s="1103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</row>
    <row r="304" spans="2:37">
      <c r="B304" s="234"/>
      <c r="C304" s="212"/>
      <c r="D304" s="211"/>
      <c r="E304" s="212"/>
      <c r="F304" s="211"/>
      <c r="G304" s="294"/>
      <c r="H304" s="218"/>
      <c r="I304" s="218"/>
      <c r="J304" s="218"/>
      <c r="K304" s="216"/>
      <c r="L304" s="907"/>
      <c r="M304" s="908"/>
      <c r="O304" s="11"/>
      <c r="P304" s="11"/>
      <c r="Q304" s="11"/>
      <c r="R304" s="11"/>
      <c r="S304" s="4"/>
      <c r="T304" s="4"/>
      <c r="U304" s="4"/>
      <c r="V304" s="11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</row>
    <row r="305" spans="2:37">
      <c r="B305" s="230"/>
      <c r="C305" s="212"/>
      <c r="D305" s="211"/>
      <c r="E305" s="212"/>
      <c r="F305" s="211"/>
      <c r="G305" s="294"/>
      <c r="H305" s="218"/>
      <c r="I305" s="218"/>
      <c r="J305" s="218"/>
      <c r="K305" s="216"/>
      <c r="L305" s="211"/>
      <c r="M305" s="294"/>
      <c r="O305" s="11"/>
      <c r="P305" s="11"/>
      <c r="Q305" s="11"/>
      <c r="R305" s="11"/>
      <c r="S305" s="4"/>
      <c r="T305" s="4"/>
      <c r="U305" s="4"/>
      <c r="V305" s="11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</row>
    <row r="306" spans="2:37">
      <c r="B306" s="230"/>
      <c r="C306" s="212"/>
      <c r="D306" s="211"/>
      <c r="E306" s="212"/>
      <c r="F306" s="211"/>
      <c r="G306" s="294"/>
      <c r="H306" s="218"/>
      <c r="I306" s="218"/>
      <c r="J306" s="218"/>
      <c r="K306" s="212"/>
      <c r="L306" s="211"/>
      <c r="M306" s="294"/>
      <c r="O306" s="616"/>
      <c r="P306" s="617"/>
      <c r="Q306" s="250"/>
      <c r="R306" s="218"/>
      <c r="S306" s="250"/>
      <c r="T306" s="218"/>
      <c r="U306" s="216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</row>
    <row r="307" spans="2:37">
      <c r="B307" s="231"/>
      <c r="C307" s="212"/>
      <c r="D307" s="211"/>
      <c r="E307" s="212"/>
      <c r="F307" s="211"/>
      <c r="G307" s="294"/>
      <c r="H307" s="218"/>
      <c r="I307" s="218"/>
      <c r="J307" s="218"/>
      <c r="K307" s="290"/>
      <c r="L307" s="218"/>
      <c r="M307" s="218"/>
      <c r="O307" s="223"/>
      <c r="P307" s="219"/>
      <c r="Q307" s="250"/>
      <c r="R307" s="218"/>
      <c r="S307" s="250"/>
      <c r="T307" s="218"/>
      <c r="U307" s="216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</row>
    <row r="308" spans="2:37">
      <c r="B308" s="231"/>
      <c r="C308" s="212"/>
      <c r="D308" s="211"/>
      <c r="E308" s="216"/>
      <c r="F308" s="211"/>
      <c r="G308" s="294"/>
      <c r="H308" s="218"/>
      <c r="I308" s="218"/>
      <c r="J308" s="218"/>
      <c r="K308" s="375"/>
      <c r="L308" s="595"/>
      <c r="M308" s="596"/>
      <c r="O308" s="616"/>
      <c r="P308" s="219"/>
      <c r="Q308" s="212"/>
      <c r="R308" s="218"/>
      <c r="S308" s="250"/>
      <c r="T308" s="218"/>
      <c r="U308" s="212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</row>
    <row r="309" spans="2:37">
      <c r="B309" s="218"/>
      <c r="C309" s="229"/>
      <c r="D309" s="218"/>
      <c r="E309" s="223"/>
      <c r="F309" s="226"/>
      <c r="G309" s="291"/>
      <c r="H309" s="218"/>
      <c r="I309" s="218"/>
      <c r="J309" s="218"/>
      <c r="K309" s="218"/>
      <c r="L309" s="218"/>
      <c r="M309" s="218"/>
      <c r="O309" s="616"/>
      <c r="P309" s="618"/>
      <c r="Q309" s="250"/>
      <c r="R309" s="218"/>
      <c r="S309" s="250"/>
      <c r="T309" s="619"/>
      <c r="U309" s="212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</row>
    <row r="310" spans="2:37">
      <c r="B310" s="218"/>
      <c r="C310" s="502"/>
      <c r="D310" s="218"/>
      <c r="E310" s="212"/>
      <c r="F310" s="226"/>
      <c r="G310" s="291"/>
      <c r="H310" s="218"/>
      <c r="I310" s="218"/>
      <c r="J310" s="218"/>
      <c r="K310" s="218"/>
      <c r="L310" s="218"/>
      <c r="M310" s="218"/>
      <c r="O310" s="616"/>
      <c r="P310" s="617"/>
      <c r="Q310" s="250"/>
      <c r="R310" s="218"/>
      <c r="S310" s="250"/>
      <c r="T310" s="282"/>
      <c r="U310" s="212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</row>
    <row r="311" spans="2:37">
      <c r="B311" s="230"/>
      <c r="C311" s="212"/>
      <c r="D311" s="200"/>
      <c r="E311" s="219"/>
      <c r="F311" s="222"/>
      <c r="G311" s="597"/>
      <c r="H311" s="218"/>
      <c r="I311" s="218"/>
      <c r="J311" s="218"/>
      <c r="K311" s="218"/>
      <c r="L311" s="218"/>
      <c r="M311" s="218"/>
      <c r="O311" s="616"/>
      <c r="P311" s="617"/>
      <c r="Q311" s="609"/>
      <c r="R311" s="218"/>
      <c r="S311" s="250"/>
      <c r="T311" s="218"/>
      <c r="U311" s="212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</row>
    <row r="312" spans="2:37">
      <c r="B312" s="501"/>
      <c r="C312" s="217"/>
      <c r="D312" s="200"/>
      <c r="E312" s="219"/>
      <c r="F312" s="220"/>
      <c r="G312" s="292"/>
      <c r="H312" s="218"/>
      <c r="I312" s="610"/>
      <c r="J312" s="236"/>
      <c r="K312" s="218"/>
      <c r="L312" s="218"/>
      <c r="M312" s="218"/>
      <c r="O312" s="616"/>
      <c r="P312" s="219"/>
      <c r="Q312" s="250"/>
      <c r="R312" s="218"/>
      <c r="S312" s="250"/>
      <c r="T312" s="218"/>
      <c r="U312" s="212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</row>
    <row r="313" spans="2:37">
      <c r="B313" s="234"/>
      <c r="C313" s="212"/>
      <c r="D313" s="203"/>
      <c r="E313" s="212"/>
      <c r="F313" s="211"/>
      <c r="G313" s="294"/>
      <c r="H313" s="218"/>
      <c r="I313" s="218"/>
      <c r="J313" s="218"/>
      <c r="K313" s="218"/>
      <c r="L313" s="218"/>
      <c r="M313" s="218"/>
      <c r="O313" s="616"/>
      <c r="P313" s="212"/>
      <c r="Q313" s="606"/>
      <c r="R313" s="218"/>
      <c r="S313" s="250"/>
      <c r="T313" s="218"/>
      <c r="U313" s="212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</row>
    <row r="314" spans="2:37">
      <c r="B314" s="218"/>
      <c r="C314" s="229"/>
      <c r="D314" s="218"/>
      <c r="E314" s="212"/>
      <c r="F314" s="211"/>
      <c r="G314" s="261"/>
      <c r="H314" s="218"/>
      <c r="I314" s="218"/>
      <c r="J314" s="218"/>
      <c r="K314" s="218"/>
      <c r="L314" s="218"/>
      <c r="M314" s="218"/>
      <c r="O314" s="616"/>
      <c r="P314" s="620"/>
      <c r="Q314" s="250"/>
      <c r="R314" s="619"/>
      <c r="S314" s="250"/>
      <c r="T314" s="218"/>
      <c r="U314" s="212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</row>
    <row r="315" spans="2:37">
      <c r="B315" s="218"/>
      <c r="C315" s="229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O315" s="616"/>
      <c r="P315" s="212"/>
      <c r="Q315" s="250"/>
      <c r="R315" s="218"/>
      <c r="S315" s="250"/>
      <c r="T315" s="218"/>
      <c r="U315" s="212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</row>
    <row r="316" spans="2:37">
      <c r="B316" s="218"/>
      <c r="C316" s="229"/>
      <c r="D316" s="218"/>
      <c r="E316" s="270"/>
      <c r="F316" s="218"/>
      <c r="G316" s="218"/>
      <c r="H316" s="218"/>
      <c r="I316" s="218"/>
      <c r="J316" s="218"/>
      <c r="K316" s="218"/>
      <c r="L316" s="218"/>
      <c r="M316" s="218"/>
      <c r="O316" s="616"/>
      <c r="P316" s="212"/>
      <c r="Q316" s="250"/>
      <c r="R316" s="218"/>
      <c r="S316" s="250"/>
      <c r="T316" s="218"/>
      <c r="U316" s="254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</row>
    <row r="317" spans="2:37">
      <c r="B317" s="218"/>
      <c r="C317" s="604"/>
      <c r="D317" s="218"/>
      <c r="E317" s="218"/>
      <c r="F317" s="218"/>
      <c r="G317" s="218"/>
      <c r="H317" s="218"/>
      <c r="I317" s="218"/>
      <c r="J317" s="605"/>
      <c r="K317" s="218"/>
      <c r="L317" s="218"/>
      <c r="M317" s="218"/>
      <c r="O317" s="621"/>
      <c r="P317" s="216"/>
      <c r="Q317" s="250"/>
      <c r="R317" s="622"/>
      <c r="S317" s="250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</row>
    <row r="318" spans="2:37">
      <c r="B318" s="218"/>
      <c r="C318" s="229"/>
      <c r="D318" s="218"/>
      <c r="E318" s="1079"/>
      <c r="F318" s="218"/>
      <c r="G318" s="218"/>
      <c r="H318" s="218"/>
      <c r="I318" s="218"/>
      <c r="J318" s="218"/>
      <c r="K318" s="218"/>
      <c r="L318" s="218"/>
      <c r="M318" s="218"/>
      <c r="O318" s="250"/>
      <c r="P318" s="212"/>
      <c r="Q318" s="218"/>
      <c r="R318" s="218"/>
      <c r="S318" s="250"/>
      <c r="T318" s="216"/>
      <c r="U318" s="212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</row>
    <row r="319" spans="2:37">
      <c r="B319" s="367"/>
      <c r="C319" s="229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O319" s="250"/>
      <c r="P319" s="619"/>
      <c r="Q319" s="218"/>
      <c r="R319" s="218"/>
      <c r="S319" s="212"/>
      <c r="T319" s="212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</row>
    <row r="320" spans="2:37">
      <c r="B320" s="230"/>
      <c r="C320" s="229"/>
      <c r="D320" s="211"/>
      <c r="E320" s="1078"/>
      <c r="F320" s="218"/>
      <c r="G320" s="218"/>
      <c r="H320" s="218"/>
      <c r="I320" s="218"/>
      <c r="J320" s="218"/>
      <c r="K320" s="218"/>
      <c r="L320" s="218"/>
      <c r="M320" s="218"/>
      <c r="O320" s="218"/>
      <c r="P320" s="218"/>
      <c r="Q320" s="218"/>
      <c r="R320" s="218"/>
      <c r="S320" s="212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</row>
    <row r="321" spans="2:37">
      <c r="B321" s="230"/>
      <c r="C321" s="212"/>
      <c r="D321" s="211"/>
      <c r="E321" s="218"/>
      <c r="F321" s="218"/>
      <c r="G321" s="218"/>
      <c r="H321" s="218"/>
      <c r="I321" s="218"/>
      <c r="J321" s="218"/>
      <c r="K321" s="218"/>
      <c r="L321" s="218"/>
      <c r="M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</row>
    <row r="322" spans="2:37" ht="15.75">
      <c r="B322" s="235"/>
      <c r="C322" s="212"/>
      <c r="D322" s="229"/>
      <c r="E322" s="218"/>
      <c r="F322" s="218"/>
      <c r="G322" s="218"/>
      <c r="H322" s="218"/>
      <c r="I322" s="218"/>
      <c r="J322" s="218"/>
      <c r="K322" s="628"/>
      <c r="L322" s="218"/>
      <c r="M322" s="218"/>
      <c r="O322" s="530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</row>
    <row r="323" spans="2:37">
      <c r="B323" s="218"/>
      <c r="C323" s="502"/>
      <c r="D323" s="218"/>
      <c r="E323" s="218"/>
      <c r="F323" s="218"/>
      <c r="G323" s="218"/>
      <c r="H323" s="218"/>
      <c r="I323" s="218"/>
      <c r="J323" s="218"/>
      <c r="K323" s="628"/>
      <c r="L323" s="218"/>
      <c r="M323" s="218"/>
      <c r="O323" s="375"/>
      <c r="P323" s="595"/>
      <c r="Q323" s="596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</row>
    <row r="324" spans="2:37">
      <c r="B324" s="245"/>
      <c r="C324" s="226"/>
      <c r="D324" s="226"/>
      <c r="E324" s="218"/>
      <c r="F324" s="218"/>
      <c r="G324" s="218"/>
      <c r="H324" s="218"/>
      <c r="I324" s="218"/>
      <c r="J324" s="218"/>
      <c r="K324" s="375"/>
      <c r="L324" s="595"/>
      <c r="M324" s="596"/>
      <c r="O324" s="216"/>
      <c r="P324" s="217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</row>
    <row r="325" spans="2:37">
      <c r="B325" s="218"/>
      <c r="C325" s="229"/>
      <c r="D325" s="218"/>
      <c r="E325" s="218"/>
      <c r="F325" s="218"/>
      <c r="G325" s="218"/>
      <c r="H325" s="218"/>
      <c r="I325" s="218"/>
      <c r="J325" s="218"/>
      <c r="K325" s="212"/>
      <c r="L325" s="217"/>
      <c r="M325" s="261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</row>
    <row r="326" spans="2:37" ht="15.75">
      <c r="B326" s="230"/>
      <c r="C326" s="212"/>
      <c r="D326" s="211"/>
      <c r="E326" s="218"/>
      <c r="F326" s="218"/>
      <c r="G326" s="218"/>
      <c r="H326" s="218"/>
      <c r="I326" s="218"/>
      <c r="J326" s="218"/>
      <c r="K326" s="212"/>
      <c r="L326" s="211"/>
      <c r="M326" s="294"/>
      <c r="O326" s="613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</row>
    <row r="327" spans="2:37">
      <c r="B327" s="230"/>
      <c r="C327" s="212"/>
      <c r="D327" s="211"/>
      <c r="E327" s="218"/>
      <c r="F327" s="218"/>
      <c r="G327" s="218"/>
      <c r="H327" s="218"/>
      <c r="I327" s="218"/>
      <c r="J327" s="218"/>
      <c r="K327" s="212"/>
      <c r="L327" s="211"/>
      <c r="M327" s="294"/>
      <c r="O327" s="598"/>
      <c r="P327" s="598"/>
      <c r="Q327" s="218"/>
      <c r="R327" s="614"/>
      <c r="S327" s="615"/>
      <c r="T327" s="218"/>
      <c r="U327" s="203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</row>
    <row r="328" spans="2:37">
      <c r="B328" s="230"/>
      <c r="C328" s="212"/>
      <c r="D328" s="211"/>
      <c r="E328" s="218"/>
      <c r="F328" s="218"/>
      <c r="G328" s="218"/>
      <c r="H328" s="218"/>
      <c r="I328" s="218"/>
      <c r="J328" s="218"/>
      <c r="K328" s="212"/>
      <c r="L328" s="211"/>
      <c r="M328" s="294"/>
      <c r="O328" s="223"/>
      <c r="P328" s="218"/>
      <c r="Q328" s="250"/>
      <c r="R328" s="218"/>
      <c r="S328" s="250"/>
      <c r="T328" s="218"/>
      <c r="U328" s="216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</row>
    <row r="329" spans="2:37">
      <c r="B329" s="230"/>
      <c r="C329" s="212"/>
      <c r="D329" s="211"/>
      <c r="E329" s="218"/>
      <c r="F329" s="218"/>
      <c r="G329" s="218"/>
      <c r="H329" s="218"/>
      <c r="I329" s="218"/>
      <c r="J329" s="218"/>
      <c r="K329" s="212"/>
      <c r="L329" s="211"/>
      <c r="M329" s="294"/>
      <c r="O329" s="223"/>
      <c r="P329" s="218"/>
      <c r="Q329" s="250"/>
      <c r="R329" s="530"/>
      <c r="S329" s="250"/>
      <c r="T329" s="218"/>
      <c r="U329" s="216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</row>
    <row r="330" spans="2:37">
      <c r="B330" s="230"/>
      <c r="C330" s="212"/>
      <c r="D330" s="211"/>
      <c r="E330" s="218"/>
      <c r="F330" s="218"/>
      <c r="G330" s="218"/>
      <c r="H330" s="218"/>
      <c r="I330" s="218"/>
      <c r="J330" s="218"/>
      <c r="K330" s="212"/>
      <c r="L330" s="226"/>
      <c r="M330" s="291"/>
      <c r="O330" s="616"/>
      <c r="P330" s="219"/>
      <c r="Q330" s="250"/>
      <c r="R330" s="218"/>
      <c r="S330" s="250"/>
      <c r="T330" s="218"/>
      <c r="U330" s="216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</row>
    <row r="331" spans="2:37">
      <c r="B331" s="218"/>
      <c r="C331" s="229"/>
      <c r="D331" s="218"/>
      <c r="E331" s="218"/>
      <c r="F331" s="218"/>
      <c r="G331" s="218"/>
      <c r="H331" s="218"/>
      <c r="I331" s="218"/>
      <c r="J331" s="218"/>
      <c r="K331" s="219"/>
      <c r="L331" s="222"/>
      <c r="M331" s="597"/>
      <c r="O331" s="616"/>
      <c r="P331" s="623"/>
      <c r="Q331" s="250"/>
      <c r="R331" s="218"/>
      <c r="S331" s="250"/>
      <c r="T331" s="218"/>
      <c r="U331" s="212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</row>
    <row r="332" spans="2:37">
      <c r="B332" s="218"/>
      <c r="C332" s="229"/>
      <c r="D332" s="218"/>
      <c r="E332" s="218"/>
      <c r="F332" s="218"/>
      <c r="G332" s="218"/>
      <c r="H332" s="218"/>
      <c r="I332" s="218"/>
      <c r="J332" s="218"/>
      <c r="K332" s="219"/>
      <c r="L332" s="220"/>
      <c r="M332" s="292"/>
      <c r="O332" s="223"/>
      <c r="P332" s="219"/>
      <c r="Q332" s="250"/>
      <c r="R332" s="218"/>
      <c r="S332" s="250"/>
      <c r="T332" s="218"/>
      <c r="U332" s="212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</row>
    <row r="333" spans="2:37">
      <c r="B333" s="218"/>
      <c r="C333" s="229"/>
      <c r="D333" s="218"/>
      <c r="E333" s="290"/>
      <c r="F333" s="218"/>
      <c r="G333" s="1080"/>
      <c r="H333" s="218"/>
      <c r="I333" s="218"/>
      <c r="J333" s="218"/>
      <c r="K333" s="212"/>
      <c r="L333" s="609"/>
      <c r="M333" s="286"/>
      <c r="O333" s="616"/>
      <c r="P333" s="219"/>
      <c r="Q333" s="212"/>
      <c r="R333" s="218"/>
      <c r="S333" s="250"/>
      <c r="T333" s="218"/>
      <c r="U333" s="212"/>
      <c r="V333" s="622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</row>
    <row r="334" spans="2:37">
      <c r="B334" s="218"/>
      <c r="C334" s="229"/>
      <c r="D334" s="218"/>
      <c r="E334" s="375"/>
      <c r="F334" s="595"/>
      <c r="G334" s="596"/>
      <c r="H334" s="375"/>
      <c r="I334" s="595"/>
      <c r="J334" s="626"/>
      <c r="K334" s="212"/>
      <c r="L334" s="211"/>
      <c r="M334" s="261"/>
      <c r="O334" s="616"/>
      <c r="P334" s="219"/>
      <c r="Q334" s="250"/>
      <c r="R334" s="218"/>
      <c r="S334" s="250"/>
      <c r="T334" s="619"/>
      <c r="U334" s="212"/>
      <c r="V334" s="622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</row>
    <row r="335" spans="2:37">
      <c r="B335" s="218"/>
      <c r="C335" s="229"/>
      <c r="D335" s="218"/>
      <c r="E335" s="212"/>
      <c r="F335" s="232"/>
      <c r="G335" s="1081"/>
      <c r="H335" s="216"/>
      <c r="I335" s="217"/>
      <c r="J335" s="261"/>
      <c r="K335" s="1074"/>
      <c r="L335" s="218"/>
      <c r="M335" s="218"/>
      <c r="O335" s="616"/>
      <c r="P335" s="617"/>
      <c r="Q335" s="250"/>
      <c r="R335" s="218"/>
      <c r="S335" s="250"/>
      <c r="T335" s="282"/>
      <c r="U335" s="212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</row>
    <row r="336" spans="2:37">
      <c r="B336" s="218"/>
      <c r="C336" s="229"/>
      <c r="D336" s="218"/>
      <c r="E336" s="212"/>
      <c r="F336" s="212"/>
      <c r="G336" s="1082"/>
      <c r="H336" s="216"/>
      <c r="I336" s="217"/>
      <c r="J336" s="261"/>
      <c r="K336" s="375"/>
      <c r="L336" s="595"/>
      <c r="M336" s="596"/>
      <c r="O336" s="616"/>
      <c r="P336" s="617"/>
      <c r="Q336" s="609"/>
      <c r="R336" s="218"/>
      <c r="S336" s="250"/>
      <c r="T336" s="218"/>
      <c r="U336" s="212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</row>
    <row r="337" spans="2:37">
      <c r="B337" s="218"/>
      <c r="C337" s="502"/>
      <c r="D337" s="218"/>
      <c r="E337" s="212"/>
      <c r="F337" s="212"/>
      <c r="G337" s="1082"/>
      <c r="H337" s="212"/>
      <c r="I337" s="211"/>
      <c r="J337" s="294"/>
      <c r="K337" s="212"/>
      <c r="L337" s="211"/>
      <c r="M337" s="294"/>
      <c r="O337" s="616"/>
      <c r="P337" s="219"/>
      <c r="Q337" s="250"/>
      <c r="R337" s="218"/>
      <c r="S337" s="250"/>
      <c r="T337" s="218"/>
      <c r="U337" s="212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</row>
    <row r="338" spans="2:37">
      <c r="B338" s="230"/>
      <c r="C338" s="212"/>
      <c r="D338" s="541"/>
      <c r="E338" s="297"/>
      <c r="F338" s="218"/>
      <c r="G338" s="218"/>
      <c r="H338" s="1074"/>
      <c r="I338" s="218"/>
      <c r="J338" s="218"/>
      <c r="K338" s="212"/>
      <c r="L338" s="211"/>
      <c r="M338" s="294"/>
      <c r="O338" s="616"/>
      <c r="P338" s="212"/>
      <c r="Q338" s="606"/>
      <c r="R338" s="622"/>
      <c r="S338" s="250"/>
      <c r="T338" s="218"/>
      <c r="U338" s="212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</row>
    <row r="339" spans="2:37">
      <c r="B339" s="218"/>
      <c r="C339" s="229"/>
      <c r="D339" s="218"/>
      <c r="E339" s="375"/>
      <c r="F339" s="595"/>
      <c r="G339" s="596"/>
      <c r="H339" s="375"/>
      <c r="I339" s="595"/>
      <c r="J339" s="596"/>
      <c r="K339" s="212"/>
      <c r="L339" s="211"/>
      <c r="M339" s="294"/>
      <c r="O339" s="616"/>
      <c r="P339" s="620"/>
      <c r="Q339" s="250"/>
      <c r="R339" s="218"/>
      <c r="S339" s="250"/>
      <c r="T339" s="218"/>
      <c r="U339" s="254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</row>
    <row r="340" spans="2:37">
      <c r="B340" s="593"/>
      <c r="C340" s="599"/>
      <c r="D340" s="593"/>
      <c r="E340" s="216"/>
      <c r="F340" s="217"/>
      <c r="G340" s="261"/>
      <c r="H340" s="216"/>
      <c r="I340" s="211"/>
      <c r="J340" s="294"/>
      <c r="K340" s="218"/>
      <c r="L340" s="218"/>
      <c r="M340" s="218"/>
      <c r="O340" s="616"/>
      <c r="P340" s="212"/>
      <c r="Q340" s="250"/>
      <c r="R340" s="218"/>
      <c r="S340" s="250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</row>
    <row r="341" spans="2:37">
      <c r="B341" s="593"/>
      <c r="C341" s="599"/>
      <c r="D341" s="593"/>
      <c r="E341" s="216"/>
      <c r="F341" s="217"/>
      <c r="G341" s="261"/>
      <c r="H341" s="212"/>
      <c r="I341" s="217"/>
      <c r="J341" s="261"/>
      <c r="K341" s="218"/>
      <c r="L341" s="218"/>
      <c r="M341" s="218"/>
      <c r="O341" s="616"/>
      <c r="P341" s="212"/>
      <c r="Q341" s="250"/>
      <c r="R341" s="218"/>
      <c r="S341" s="250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</row>
    <row r="342" spans="2:37">
      <c r="B342" s="218"/>
      <c r="C342" s="229"/>
      <c r="D342" s="218"/>
      <c r="E342" s="216"/>
      <c r="F342" s="217"/>
      <c r="G342" s="261"/>
      <c r="H342" s="212"/>
      <c r="I342" s="211"/>
      <c r="J342" s="294"/>
      <c r="K342" s="218"/>
      <c r="L342" s="218"/>
      <c r="M342" s="218"/>
      <c r="N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</row>
    <row r="343" spans="2:37">
      <c r="B343" s="218"/>
      <c r="C343" s="229"/>
      <c r="D343" s="218"/>
      <c r="E343" s="216"/>
      <c r="F343" s="217"/>
      <c r="G343" s="261"/>
      <c r="H343" s="212"/>
      <c r="I343" s="211"/>
      <c r="J343" s="294"/>
      <c r="K343" s="218"/>
      <c r="L343" s="218"/>
      <c r="M343" s="218"/>
      <c r="N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</row>
    <row r="344" spans="2:37">
      <c r="B344" s="218"/>
      <c r="C344" s="229"/>
      <c r="D344" s="218"/>
      <c r="E344" s="216"/>
      <c r="F344" s="243"/>
      <c r="G344" s="261"/>
      <c r="H344" s="216"/>
      <c r="I344" s="217"/>
      <c r="J344" s="217"/>
      <c r="K344" s="218"/>
      <c r="L344" s="218"/>
      <c r="M344" s="218"/>
      <c r="N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</row>
    <row r="345" spans="2:37">
      <c r="B345" s="218"/>
      <c r="C345" s="218"/>
      <c r="D345" s="218"/>
      <c r="E345" s="212"/>
      <c r="F345" s="211"/>
      <c r="G345" s="294"/>
      <c r="H345" s="270"/>
      <c r="I345" s="270"/>
      <c r="J345" s="270"/>
      <c r="K345" s="270"/>
      <c r="L345" s="270"/>
      <c r="M345" s="218"/>
      <c r="N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</row>
    <row r="346" spans="2:37">
      <c r="B346" s="230"/>
      <c r="C346" s="229"/>
      <c r="D346" s="211"/>
      <c r="E346" s="1078"/>
      <c r="F346" s="218"/>
      <c r="G346" s="218"/>
      <c r="H346" s="218"/>
      <c r="I346" s="218"/>
      <c r="J346" s="218"/>
      <c r="K346" s="218"/>
      <c r="L346" s="218"/>
      <c r="M346" s="218"/>
      <c r="N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</row>
    <row r="347" spans="2:37">
      <c r="B347" s="230"/>
      <c r="C347" s="212"/>
      <c r="D347" s="211"/>
      <c r="E347" s="254"/>
      <c r="F347" s="218"/>
      <c r="G347" s="530"/>
      <c r="H347" s="218"/>
      <c r="I347" s="218"/>
      <c r="J347" s="218"/>
      <c r="K347" s="218"/>
      <c r="L347" s="218"/>
      <c r="M347" s="218"/>
      <c r="N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</row>
    <row r="348" spans="2:37" ht="15.75">
      <c r="B348" s="235"/>
      <c r="C348" s="218"/>
      <c r="D348" s="229"/>
      <c r="E348" s="375"/>
      <c r="F348" s="595"/>
      <c r="G348" s="596"/>
      <c r="H348" s="218"/>
      <c r="I348" s="218"/>
      <c r="J348" s="218"/>
      <c r="K348" s="218"/>
      <c r="L348" s="218"/>
      <c r="M348" s="218"/>
      <c r="N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</row>
    <row r="349" spans="2:37">
      <c r="B349" s="218"/>
      <c r="C349" s="502"/>
      <c r="D349" s="218"/>
      <c r="E349" s="1095"/>
      <c r="F349" s="1096"/>
      <c r="G349" s="1097"/>
      <c r="H349" s="218"/>
      <c r="I349" s="218"/>
      <c r="J349" s="218"/>
      <c r="K349" s="218"/>
      <c r="L349" s="218"/>
      <c r="M349" s="218"/>
      <c r="N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</row>
    <row r="350" spans="2:37">
      <c r="B350" s="243"/>
      <c r="C350" s="226"/>
      <c r="D350" s="217"/>
      <c r="E350" s="1098"/>
      <c r="F350" s="1099"/>
      <c r="G350" s="294"/>
      <c r="H350" s="218"/>
      <c r="I350" s="218"/>
      <c r="J350" s="218"/>
      <c r="K350" s="218"/>
      <c r="L350" s="218"/>
      <c r="M350" s="218"/>
      <c r="N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</row>
    <row r="351" spans="2:37">
      <c r="B351" s="230"/>
      <c r="C351" s="212"/>
      <c r="D351" s="211"/>
      <c r="E351" s="1098"/>
      <c r="F351" s="1099"/>
      <c r="G351" s="294"/>
      <c r="H351" s="218"/>
      <c r="I351" s="218"/>
      <c r="J351" s="218"/>
      <c r="K351" s="218"/>
      <c r="L351" s="218"/>
      <c r="M351" s="218"/>
      <c r="N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</row>
    <row r="352" spans="2:37">
      <c r="B352" s="218"/>
      <c r="C352" s="212"/>
      <c r="D352" s="218"/>
      <c r="E352" s="212"/>
      <c r="F352" s="211"/>
      <c r="G352" s="294"/>
      <c r="H352" s="218"/>
      <c r="I352" s="218"/>
      <c r="J352" s="218"/>
      <c r="K352" s="218"/>
      <c r="L352" s="218"/>
      <c r="M352" s="218"/>
      <c r="N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</row>
    <row r="353" spans="2:37">
      <c r="B353" s="230"/>
      <c r="C353" s="223"/>
      <c r="D353" s="223"/>
      <c r="E353" s="212"/>
      <c r="F353" s="217"/>
      <c r="G353" s="261"/>
      <c r="H353" s="218"/>
      <c r="I353" s="218"/>
      <c r="J353" s="218"/>
      <c r="K353" s="218"/>
      <c r="L353" s="218"/>
      <c r="M353" s="218"/>
      <c r="N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</row>
    <row r="354" spans="2:37">
      <c r="B354" s="230"/>
      <c r="C354" s="212"/>
      <c r="D354" s="211"/>
      <c r="E354" s="216"/>
      <c r="F354" s="217"/>
      <c r="G354" s="261"/>
      <c r="H354" s="218"/>
      <c r="I354" s="218"/>
      <c r="J354" s="218"/>
      <c r="K354" s="218"/>
      <c r="L354" s="218"/>
      <c r="M354" s="218"/>
      <c r="N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</row>
    <row r="355" spans="2:37">
      <c r="B355" s="230"/>
      <c r="C355" s="212"/>
      <c r="D355" s="217"/>
      <c r="E355" s="1098"/>
      <c r="F355" s="211"/>
      <c r="G355" s="294"/>
      <c r="H355" s="218"/>
      <c r="I355" s="218"/>
      <c r="J355" s="218"/>
      <c r="K355" s="218"/>
      <c r="L355" s="218"/>
      <c r="M355" s="218"/>
      <c r="N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</row>
    <row r="356" spans="2:37">
      <c r="B356" s="218"/>
      <c r="C356" s="229"/>
      <c r="D356" s="218"/>
      <c r="E356" s="1098"/>
      <c r="F356" s="211"/>
      <c r="G356" s="294"/>
      <c r="H356" s="218"/>
      <c r="I356" s="218"/>
      <c r="J356" s="218"/>
      <c r="K356" s="218"/>
      <c r="L356" s="218"/>
      <c r="M356" s="218"/>
      <c r="N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</row>
    <row r="357" spans="2:37">
      <c r="B357" s="218"/>
      <c r="C357" s="229"/>
      <c r="D357" s="218"/>
      <c r="E357" s="1098"/>
      <c r="F357" s="211"/>
      <c r="G357" s="294"/>
      <c r="H357" s="218"/>
      <c r="I357" s="218"/>
      <c r="J357" s="218"/>
      <c r="K357" s="218"/>
      <c r="L357" s="218"/>
      <c r="M357" s="218"/>
      <c r="N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</row>
    <row r="358" spans="2:37">
      <c r="B358" s="218"/>
      <c r="C358" s="229"/>
      <c r="D358" s="218"/>
      <c r="E358" s="212"/>
      <c r="F358" s="211"/>
      <c r="G358" s="294"/>
      <c r="H358" s="218"/>
      <c r="I358" s="218"/>
      <c r="J358" s="218"/>
      <c r="K358" s="218"/>
      <c r="L358" s="218"/>
      <c r="M358" s="218"/>
      <c r="N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</row>
    <row r="359" spans="2:37">
      <c r="B359" s="218"/>
      <c r="C359" s="502"/>
      <c r="D359" s="218"/>
      <c r="E359" s="219"/>
      <c r="F359" s="220"/>
      <c r="G359" s="292"/>
      <c r="H359" s="218"/>
      <c r="I359" s="218"/>
      <c r="J359" s="218"/>
      <c r="K359" s="218"/>
      <c r="L359" s="218"/>
      <c r="M359" s="218"/>
      <c r="N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</row>
    <row r="360" spans="2:37">
      <c r="B360" s="218"/>
      <c r="C360" s="229"/>
      <c r="D360" s="218"/>
      <c r="E360" s="219"/>
      <c r="F360" s="1100"/>
      <c r="G360" s="1101"/>
      <c r="H360" s="218"/>
      <c r="I360" s="218"/>
      <c r="J360" s="218"/>
      <c r="K360" s="218"/>
      <c r="L360" s="218"/>
      <c r="M360" s="218"/>
      <c r="N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</row>
    <row r="361" spans="2:37">
      <c r="B361" s="230"/>
      <c r="C361" s="212"/>
      <c r="D361" s="211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</row>
    <row r="362" spans="2:37">
      <c r="B362" s="218"/>
      <c r="C362" s="212"/>
      <c r="D362" s="229"/>
      <c r="E362" s="218"/>
      <c r="F362" s="1083"/>
      <c r="G362" s="218"/>
      <c r="H362" s="218"/>
      <c r="I362" s="218"/>
      <c r="J362" s="218"/>
      <c r="K362" s="218"/>
      <c r="L362" s="218"/>
      <c r="M362" s="218"/>
      <c r="N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</row>
    <row r="363" spans="2:37">
      <c r="B363" s="230"/>
      <c r="C363" s="212"/>
      <c r="D363" s="541"/>
      <c r="E363" s="375"/>
      <c r="F363" s="595"/>
      <c r="G363" s="1084"/>
      <c r="H363" s="375"/>
      <c r="I363" s="595"/>
      <c r="J363" s="1084"/>
      <c r="K363" s="218"/>
      <c r="L363" s="218"/>
      <c r="M363" s="218"/>
      <c r="N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</row>
    <row r="364" spans="2:37">
      <c r="B364" s="218"/>
      <c r="C364" s="229"/>
      <c r="D364" s="218"/>
      <c r="E364" s="212"/>
      <c r="F364" s="221"/>
      <c r="G364" s="1085"/>
      <c r="H364" s="212"/>
      <c r="I364" s="211"/>
      <c r="J364" s="285"/>
      <c r="K364" s="218"/>
      <c r="L364" s="218"/>
      <c r="M364" s="218"/>
      <c r="N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</row>
    <row r="365" spans="2:37">
      <c r="B365" s="218"/>
      <c r="C365" s="229"/>
      <c r="D365" s="218"/>
      <c r="E365" s="212"/>
      <c r="F365" s="211"/>
      <c r="G365" s="294"/>
      <c r="H365" s="212"/>
      <c r="I365" s="217"/>
      <c r="J365" s="261"/>
      <c r="K365" s="1074"/>
      <c r="L365" s="218"/>
      <c r="M365" s="218"/>
      <c r="N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</row>
    <row r="366" spans="2:37">
      <c r="B366" s="218"/>
      <c r="C366" s="229"/>
      <c r="D366" s="218"/>
      <c r="E366" s="212"/>
      <c r="F366" s="211"/>
      <c r="G366" s="294"/>
      <c r="H366" s="212"/>
      <c r="I366" s="211"/>
      <c r="J366" s="285"/>
      <c r="K366" s="375"/>
      <c r="L366" s="595"/>
      <c r="M366" s="596"/>
      <c r="N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</row>
    <row r="367" spans="2:37">
      <c r="B367" s="218"/>
      <c r="C367" s="229"/>
      <c r="D367" s="218"/>
      <c r="E367" s="212"/>
      <c r="F367" s="211"/>
      <c r="G367" s="285"/>
      <c r="H367" s="212"/>
      <c r="I367" s="211"/>
      <c r="J367" s="294"/>
      <c r="K367" s="216"/>
      <c r="L367" s="211"/>
      <c r="M367" s="294"/>
      <c r="N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</row>
    <row r="368" spans="2:37">
      <c r="B368" s="218"/>
      <c r="C368" s="229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</row>
    <row r="369" spans="2:37">
      <c r="B369" s="218"/>
      <c r="C369" s="229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</row>
    <row r="370" spans="2:37">
      <c r="B370" s="218"/>
      <c r="C370" s="229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</row>
    <row r="371" spans="2:37">
      <c r="B371" s="218"/>
      <c r="C371" s="229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</row>
    <row r="372" spans="2:37">
      <c r="B372" s="218"/>
      <c r="C372" s="229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</row>
    <row r="373" spans="2:37">
      <c r="B373" s="367"/>
      <c r="C373" s="367"/>
      <c r="D373" s="270"/>
      <c r="E373" s="218"/>
      <c r="F373" s="270"/>
      <c r="G373" s="270"/>
      <c r="H373" s="270"/>
      <c r="I373" s="270"/>
      <c r="J373" s="270"/>
      <c r="K373" s="270"/>
      <c r="L373" s="270"/>
      <c r="M373" s="218"/>
      <c r="N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</row>
    <row r="374" spans="2:37">
      <c r="B374" s="218"/>
      <c r="C374" s="604"/>
      <c r="D374" s="218"/>
      <c r="E374" s="218"/>
      <c r="F374" s="218"/>
      <c r="G374" s="367"/>
      <c r="H374" s="367"/>
      <c r="I374" s="367"/>
      <c r="J374" s="605"/>
      <c r="K374" s="218"/>
      <c r="L374" s="367"/>
      <c r="M374" s="218"/>
      <c r="N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</row>
    <row r="375" spans="2:37">
      <c r="B375" s="218"/>
      <c r="C375" s="229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</row>
    <row r="376" spans="2:37">
      <c r="B376" s="218"/>
      <c r="C376" s="229"/>
      <c r="D376" s="218"/>
      <c r="E376" s="218"/>
      <c r="F376" s="1079"/>
      <c r="G376" s="218"/>
      <c r="H376" s="218"/>
      <c r="I376" s="218"/>
      <c r="J376" s="218"/>
      <c r="K376" s="218"/>
      <c r="L376" s="218"/>
      <c r="M376" s="218"/>
      <c r="N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</row>
    <row r="377" spans="2:37" ht="15.75">
      <c r="B377" s="368"/>
      <c r="C377" s="229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</row>
    <row r="378" spans="2:37">
      <c r="B378" s="367"/>
      <c r="C378" s="229"/>
      <c r="D378" s="218"/>
      <c r="E378" s="218"/>
      <c r="F378" s="218"/>
      <c r="G378" s="218"/>
      <c r="H378" s="218"/>
      <c r="I378" s="1086"/>
      <c r="J378" s="218"/>
      <c r="K378" s="218"/>
      <c r="L378" s="218"/>
      <c r="M378" s="218"/>
      <c r="N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</row>
    <row r="379" spans="2:37">
      <c r="B379" s="230"/>
      <c r="C379" s="212"/>
      <c r="D379" s="211"/>
      <c r="E379" s="1078"/>
      <c r="F379" s="218"/>
      <c r="G379" s="218"/>
      <c r="H379" s="218"/>
      <c r="I379" s="218"/>
      <c r="J379" s="218"/>
      <c r="K379" s="218"/>
      <c r="L379" s="218"/>
      <c r="M379" s="218"/>
      <c r="N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</row>
    <row r="380" spans="2:37">
      <c r="B380" s="230"/>
      <c r="C380" s="250"/>
      <c r="D380" s="211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</row>
    <row r="381" spans="2:37" ht="15.75">
      <c r="B381" s="237"/>
      <c r="C381" s="218"/>
      <c r="D381" s="218"/>
      <c r="E381" s="218"/>
      <c r="F381" s="1083"/>
      <c r="G381" s="218"/>
      <c r="H381" s="218"/>
      <c r="I381" s="218"/>
      <c r="J381" s="218"/>
      <c r="K381" s="297"/>
      <c r="L381" s="218"/>
      <c r="M381" s="218"/>
      <c r="N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</row>
    <row r="382" spans="2:37">
      <c r="B382" s="218"/>
      <c r="C382" s="502"/>
      <c r="D382" s="218"/>
      <c r="E382" s="375"/>
      <c r="F382" s="595"/>
      <c r="G382" s="596"/>
      <c r="H382" s="375"/>
      <c r="I382" s="595"/>
      <c r="J382" s="596"/>
      <c r="K382" s="375"/>
      <c r="L382" s="595"/>
      <c r="M382" s="596"/>
      <c r="N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</row>
    <row r="383" spans="2:37">
      <c r="B383" s="245"/>
      <c r="C383" s="212"/>
      <c r="D383" s="226"/>
      <c r="E383" s="212"/>
      <c r="F383" s="211"/>
      <c r="G383" s="294"/>
      <c r="H383" s="223"/>
      <c r="I383" s="218"/>
      <c r="J383" s="218"/>
      <c r="K383" s="216"/>
      <c r="L383" s="611"/>
      <c r="M383" s="612"/>
      <c r="N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</row>
    <row r="384" spans="2:37">
      <c r="B384" s="243"/>
      <c r="C384" s="212"/>
      <c r="D384" s="211"/>
      <c r="E384" s="212"/>
      <c r="F384" s="211"/>
      <c r="G384" s="294"/>
      <c r="H384" s="910"/>
      <c r="I384" s="226"/>
      <c r="J384" s="291"/>
      <c r="K384" s="212"/>
      <c r="L384" s="217"/>
      <c r="M384" s="261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</row>
    <row r="385" spans="2:37">
      <c r="B385" s="232"/>
      <c r="C385" s="212"/>
      <c r="D385" s="211"/>
      <c r="E385" s="212"/>
      <c r="F385" s="211"/>
      <c r="G385" s="294"/>
      <c r="H385" s="212"/>
      <c r="I385" s="211"/>
      <c r="J385" s="294"/>
      <c r="K385" s="212"/>
      <c r="L385" s="217"/>
      <c r="M385" s="261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</row>
    <row r="386" spans="2:37">
      <c r="B386" s="231"/>
      <c r="C386" s="212"/>
      <c r="D386" s="211"/>
      <c r="E386" s="212"/>
      <c r="F386" s="211"/>
      <c r="G386" s="294"/>
      <c r="H386" s="223"/>
      <c r="I386" s="217"/>
      <c r="J386" s="291"/>
      <c r="K386" s="216"/>
      <c r="L386" s="211"/>
      <c r="M386" s="294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</row>
    <row r="387" spans="2:37">
      <c r="B387" s="231"/>
      <c r="C387" s="212"/>
      <c r="D387" s="211"/>
      <c r="E387" s="219"/>
      <c r="F387" s="222"/>
      <c r="G387" s="597"/>
      <c r="H387" s="223"/>
      <c r="I387" s="226"/>
      <c r="J387" s="291"/>
      <c r="K387" s="216"/>
      <c r="L387" s="217"/>
      <c r="M387" s="261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</row>
    <row r="388" spans="2:37">
      <c r="B388" s="218"/>
      <c r="C388" s="229"/>
      <c r="D388" s="218"/>
      <c r="E388" s="219"/>
      <c r="F388" s="220"/>
      <c r="G388" s="292"/>
      <c r="H388" s="223"/>
      <c r="I388" s="226"/>
      <c r="J388" s="291"/>
      <c r="K388" s="219"/>
      <c r="L388" s="222"/>
      <c r="M388" s="597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</row>
    <row r="389" spans="2:37">
      <c r="B389" s="218"/>
      <c r="C389" s="229"/>
      <c r="D389" s="218"/>
      <c r="E389" s="212"/>
      <c r="F389" s="609"/>
      <c r="G389" s="286"/>
      <c r="H389" s="218"/>
      <c r="I389" s="218"/>
      <c r="J389" s="218"/>
      <c r="K389" s="212"/>
      <c r="L389" s="541"/>
      <c r="M389" s="261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</row>
    <row r="390" spans="2:37">
      <c r="B390" s="218"/>
      <c r="C390" s="507"/>
      <c r="D390" s="218"/>
      <c r="E390" s="212"/>
      <c r="F390" s="211"/>
      <c r="G390" s="261"/>
      <c r="H390" s="218"/>
      <c r="I390" s="218"/>
      <c r="J390" s="218"/>
      <c r="K390" s="216"/>
      <c r="L390" s="217"/>
      <c r="M390" s="261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</row>
    <row r="391" spans="2:37">
      <c r="B391" s="230"/>
      <c r="C391" s="212"/>
      <c r="D391" s="200"/>
      <c r="E391" s="530"/>
      <c r="F391" s="218"/>
      <c r="G391" s="218"/>
      <c r="H391" s="218"/>
      <c r="I391" s="218"/>
      <c r="J391" s="218"/>
      <c r="K391" s="216"/>
      <c r="L391" s="217"/>
      <c r="M391" s="261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</row>
    <row r="392" spans="2:37">
      <c r="B392" s="218"/>
      <c r="C392" s="229"/>
      <c r="D392" s="218"/>
      <c r="E392" s="375"/>
      <c r="F392" s="595"/>
      <c r="G392" s="596"/>
      <c r="H392" s="218"/>
      <c r="I392" s="218"/>
      <c r="J392" s="218"/>
      <c r="K392" s="216"/>
      <c r="L392" s="217"/>
      <c r="M392" s="261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</row>
    <row r="393" spans="2:37">
      <c r="B393" s="218"/>
      <c r="C393" s="229"/>
      <c r="D393" s="218"/>
      <c r="E393" s="216"/>
      <c r="F393" s="211"/>
      <c r="G393" s="294"/>
      <c r="H393" s="218"/>
      <c r="I393" s="218"/>
      <c r="J393" s="218"/>
      <c r="K393" s="218"/>
      <c r="L393" s="218"/>
      <c r="M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</row>
    <row r="394" spans="2:37">
      <c r="B394" s="218"/>
      <c r="C394" s="229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</row>
    <row r="395" spans="2:37">
      <c r="B395" s="218"/>
      <c r="C395" s="229"/>
      <c r="D395" s="218"/>
      <c r="E395" s="216"/>
      <c r="F395" s="211"/>
      <c r="G395" s="294"/>
      <c r="H395" s="218"/>
      <c r="I395" s="218"/>
      <c r="J395" s="218"/>
      <c r="K395" s="218"/>
      <c r="L395" s="218"/>
      <c r="M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</row>
    <row r="396" spans="2:37">
      <c r="B396" s="218"/>
      <c r="C396" s="229"/>
      <c r="D396" s="218"/>
      <c r="E396" s="212"/>
      <c r="F396" s="211"/>
      <c r="G396" s="294"/>
      <c r="H396" s="218"/>
      <c r="I396" s="218"/>
      <c r="J396" s="218"/>
      <c r="K396" s="218"/>
      <c r="L396" s="218"/>
      <c r="M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</row>
    <row r="397" spans="2:37">
      <c r="B397" s="218"/>
      <c r="C397" s="229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</row>
    <row r="398" spans="2:37">
      <c r="B398" s="218"/>
      <c r="C398" s="229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</row>
    <row r="399" spans="2:37">
      <c r="B399" s="218"/>
      <c r="C399" s="229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</row>
    <row r="400" spans="2:37">
      <c r="B400" s="218"/>
      <c r="C400" s="229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</row>
    <row r="401" spans="2:37" ht="15.75">
      <c r="B401" s="238"/>
      <c r="C401" s="212"/>
      <c r="D401" s="211"/>
      <c r="E401" s="608"/>
      <c r="F401" s="218"/>
      <c r="G401" s="218"/>
      <c r="H401" s="290"/>
      <c r="I401" s="290"/>
      <c r="J401" s="218"/>
      <c r="K401" s="218"/>
      <c r="L401" s="218"/>
      <c r="M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</row>
    <row r="402" spans="2:37">
      <c r="B402" s="218"/>
      <c r="C402" s="502"/>
      <c r="D402" s="218"/>
      <c r="E402" s="607"/>
      <c r="F402" s="218"/>
      <c r="G402" s="218"/>
      <c r="H402" s="375"/>
      <c r="I402" s="595"/>
      <c r="J402" s="596"/>
      <c r="K402" s="375"/>
      <c r="L402" s="595"/>
      <c r="M402" s="596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</row>
    <row r="403" spans="2:37">
      <c r="B403" s="245"/>
      <c r="C403" s="212"/>
      <c r="D403" s="226"/>
      <c r="E403" s="375"/>
      <c r="F403" s="595"/>
      <c r="G403" s="596"/>
      <c r="H403" s="212"/>
      <c r="I403" s="211"/>
      <c r="J403" s="285"/>
      <c r="K403" s="1087"/>
      <c r="L403" s="211"/>
      <c r="M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</row>
    <row r="404" spans="2:37">
      <c r="B404" s="234"/>
      <c r="C404" s="212"/>
      <c r="D404" s="211"/>
      <c r="E404" s="212"/>
      <c r="F404" s="211"/>
      <c r="G404" s="294"/>
      <c r="H404" s="212"/>
      <c r="I404" s="211"/>
      <c r="J404" s="285"/>
      <c r="K404" s="216"/>
      <c r="L404" s="217"/>
      <c r="M404" s="261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</row>
    <row r="405" spans="2:37">
      <c r="B405" s="230"/>
      <c r="C405" s="212"/>
      <c r="D405" s="211"/>
      <c r="E405" s="212"/>
      <c r="F405" s="211"/>
      <c r="G405" s="294"/>
      <c r="H405" s="212"/>
      <c r="I405" s="211"/>
      <c r="J405" s="285"/>
      <c r="K405" s="212"/>
      <c r="L405" s="211"/>
      <c r="M405" s="294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</row>
    <row r="406" spans="2:37">
      <c r="B406" s="211"/>
      <c r="C406" s="212"/>
      <c r="D406" s="211"/>
      <c r="E406" s="212"/>
      <c r="F406" s="211"/>
      <c r="G406" s="294"/>
      <c r="H406" s="212"/>
      <c r="I406" s="211"/>
      <c r="J406" s="285"/>
      <c r="K406" s="212"/>
      <c r="L406" s="211"/>
      <c r="M406" s="294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</row>
    <row r="407" spans="2:37">
      <c r="B407" s="230"/>
      <c r="C407" s="212"/>
      <c r="D407" s="217"/>
      <c r="E407" s="212"/>
      <c r="F407" s="211"/>
      <c r="G407" s="294"/>
      <c r="H407" s="212"/>
      <c r="I407" s="1088"/>
      <c r="J407" s="1089"/>
      <c r="K407" s="212"/>
      <c r="L407" s="211"/>
      <c r="M407" s="294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</row>
    <row r="408" spans="2:37">
      <c r="B408" s="230"/>
      <c r="C408" s="212"/>
      <c r="D408" s="211"/>
      <c r="E408" s="212"/>
      <c r="F408" s="627"/>
      <c r="G408" s="291"/>
      <c r="H408" s="212"/>
      <c r="I408" s="906"/>
      <c r="J408" s="285"/>
      <c r="K408" s="212"/>
      <c r="L408" s="211"/>
      <c r="M408" s="294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</row>
    <row r="409" spans="2:37">
      <c r="B409" s="230"/>
      <c r="C409" s="212"/>
      <c r="D409" s="211"/>
      <c r="E409" s="219"/>
      <c r="F409" s="222"/>
      <c r="G409" s="597"/>
      <c r="H409" s="212"/>
      <c r="I409" s="211"/>
      <c r="J409" s="285"/>
      <c r="K409" s="212"/>
      <c r="L409" s="629"/>
      <c r="M409" s="1090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</row>
    <row r="410" spans="2:37">
      <c r="B410" s="218"/>
      <c r="C410" s="229"/>
      <c r="D410" s="218"/>
      <c r="E410" s="219"/>
      <c r="F410" s="220"/>
      <c r="G410" s="292"/>
      <c r="H410" s="212"/>
      <c r="I410" s="211"/>
      <c r="J410" s="285"/>
      <c r="K410" s="218"/>
      <c r="L410" s="218"/>
      <c r="M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</row>
    <row r="411" spans="2:37">
      <c r="B411" s="218"/>
      <c r="C411" s="229"/>
      <c r="D411" s="218"/>
      <c r="E411" s="212"/>
      <c r="F411" s="609"/>
      <c r="G411" s="286"/>
      <c r="H411" s="212"/>
      <c r="I411" s="211"/>
      <c r="J411" s="261"/>
      <c r="K411" s="218"/>
      <c r="L411" s="218"/>
      <c r="M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</row>
    <row r="412" spans="2:37">
      <c r="B412" s="218"/>
      <c r="C412" s="229"/>
      <c r="D412" s="218"/>
      <c r="E412" s="212"/>
      <c r="F412" s="211"/>
      <c r="G412" s="261"/>
      <c r="H412" s="218"/>
      <c r="I412" s="218"/>
      <c r="J412" s="218"/>
      <c r="K412" s="218"/>
      <c r="L412" s="218"/>
      <c r="M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</row>
    <row r="413" spans="2:37" ht="15.75">
      <c r="B413" s="218"/>
      <c r="C413" s="229"/>
      <c r="D413" s="218"/>
      <c r="E413" s="1091"/>
      <c r="F413" s="218"/>
      <c r="G413" s="1092"/>
      <c r="H413" s="218"/>
      <c r="I413" s="218"/>
      <c r="J413" s="218"/>
      <c r="K413" s="608"/>
      <c r="L413" s="218"/>
      <c r="M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</row>
    <row r="414" spans="2:37">
      <c r="B414" s="218"/>
      <c r="C414" s="507"/>
      <c r="D414" s="218"/>
      <c r="E414" s="375"/>
      <c r="F414" s="595"/>
      <c r="G414" s="596"/>
      <c r="H414" s="218"/>
      <c r="I414" s="218"/>
      <c r="J414" s="218"/>
      <c r="K414" s="375"/>
      <c r="L414" s="595"/>
      <c r="M414" s="596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</row>
    <row r="415" spans="2:37">
      <c r="B415" s="230"/>
      <c r="C415" s="212"/>
      <c r="D415" s="217"/>
      <c r="E415" s="212"/>
      <c r="F415" s="211"/>
      <c r="G415" s="285"/>
      <c r="H415" s="218"/>
      <c r="I415" s="218"/>
      <c r="J415" s="218"/>
      <c r="K415" s="212"/>
      <c r="L415" s="609"/>
      <c r="M415" s="286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</row>
    <row r="416" spans="2:37">
      <c r="B416" s="501"/>
      <c r="C416" s="212"/>
      <c r="D416" s="217"/>
      <c r="E416" s="212"/>
      <c r="F416" s="211"/>
      <c r="G416" s="285"/>
      <c r="H416" s="218"/>
      <c r="I416" s="218"/>
      <c r="J416" s="218"/>
      <c r="K416" s="212"/>
      <c r="L416" s="211"/>
      <c r="M416" s="285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</row>
    <row r="417" spans="2:37">
      <c r="B417" s="230"/>
      <c r="C417" s="212"/>
      <c r="D417" s="211"/>
      <c r="E417" s="212"/>
      <c r="F417" s="211"/>
      <c r="G417" s="285"/>
      <c r="H417" s="218"/>
      <c r="I417" s="218"/>
      <c r="J417" s="218"/>
      <c r="K417" s="212"/>
      <c r="L417" s="211"/>
      <c r="M417" s="294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</row>
    <row r="418" spans="2:37">
      <c r="B418" s="234"/>
      <c r="C418" s="212"/>
      <c r="D418" s="211"/>
      <c r="E418" s="212"/>
      <c r="F418" s="211"/>
      <c r="G418" s="285"/>
      <c r="H418" s="218"/>
      <c r="I418" s="218"/>
      <c r="J418" s="218"/>
      <c r="K418" s="216"/>
      <c r="L418" s="217"/>
      <c r="M418" s="294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</row>
    <row r="419" spans="2:37">
      <c r="B419" s="218"/>
      <c r="C419" s="229"/>
      <c r="D419" s="218"/>
      <c r="E419" s="212"/>
      <c r="F419" s="211"/>
      <c r="G419" s="294"/>
      <c r="H419" s="218"/>
      <c r="I419" s="218"/>
      <c r="J419" s="218"/>
      <c r="K419" s="216"/>
      <c r="L419" s="217"/>
      <c r="M419" s="294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</row>
    <row r="420" spans="2:37">
      <c r="B420" s="218"/>
      <c r="C420" s="229"/>
      <c r="D420" s="218"/>
      <c r="E420" s="216"/>
      <c r="F420" s="217"/>
      <c r="G420" s="261"/>
      <c r="H420" s="218"/>
      <c r="I420" s="218"/>
      <c r="J420" s="218"/>
      <c r="K420" s="216"/>
      <c r="L420" s="217"/>
      <c r="M420" s="261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</row>
    <row r="421" spans="2:37">
      <c r="B421" s="218"/>
      <c r="C421" s="229"/>
      <c r="D421" s="218"/>
      <c r="E421" s="212"/>
      <c r="F421" s="211"/>
      <c r="G421" s="294"/>
      <c r="H421" s="290"/>
      <c r="I421" s="218"/>
      <c r="J421" s="218"/>
      <c r="K421" s="212"/>
      <c r="L421" s="627"/>
      <c r="M421" s="291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</row>
    <row r="422" spans="2:37">
      <c r="B422" s="218"/>
      <c r="C422" s="229"/>
      <c r="D422" s="218"/>
      <c r="E422" s="212"/>
      <c r="F422" s="230"/>
      <c r="G422" s="294"/>
      <c r="H422" s="375"/>
      <c r="I422" s="595"/>
      <c r="J422" s="596"/>
      <c r="K422" s="605"/>
      <c r="L422" s="218"/>
      <c r="M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</row>
    <row r="423" spans="2:37">
      <c r="B423" s="218"/>
      <c r="C423" s="229"/>
      <c r="D423" s="218"/>
      <c r="E423" s="212"/>
      <c r="F423" s="211"/>
      <c r="G423" s="294"/>
      <c r="H423" s="212"/>
      <c r="I423" s="211"/>
      <c r="J423" s="294"/>
      <c r="K423" s="212"/>
      <c r="L423" s="609"/>
      <c r="M423" s="286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</row>
    <row r="424" spans="2:37">
      <c r="B424" s="218"/>
      <c r="C424" s="229"/>
      <c r="D424" s="218"/>
      <c r="E424" s="605"/>
      <c r="F424" s="216"/>
      <c r="G424" s="218"/>
      <c r="H424" s="216"/>
      <c r="I424" s="211"/>
      <c r="J424" s="294"/>
      <c r="K424" s="212"/>
      <c r="L424" s="627"/>
      <c r="M424" s="291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</row>
    <row r="425" spans="2:37">
      <c r="B425" s="218"/>
      <c r="C425" s="229"/>
      <c r="D425" s="218"/>
      <c r="E425" s="375"/>
      <c r="F425" s="595"/>
      <c r="G425" s="626"/>
      <c r="H425" s="212"/>
      <c r="I425" s="211"/>
      <c r="J425" s="294"/>
      <c r="K425" s="212"/>
      <c r="L425" s="217"/>
      <c r="M425" s="291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</row>
    <row r="426" spans="2:37">
      <c r="B426" s="218"/>
      <c r="C426" s="229"/>
      <c r="D426" s="218"/>
      <c r="E426" s="216"/>
      <c r="F426" s="217"/>
      <c r="G426" s="261"/>
      <c r="H426" s="212"/>
      <c r="I426" s="211"/>
      <c r="J426" s="294"/>
      <c r="K426" s="216"/>
      <c r="L426" s="243"/>
      <c r="M426" s="294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</row>
    <row r="427" spans="2:37">
      <c r="B427" s="218"/>
      <c r="C427" s="229"/>
      <c r="D427" s="218"/>
      <c r="E427" s="218"/>
      <c r="F427" s="218"/>
      <c r="G427" s="218"/>
      <c r="H427" s="218"/>
      <c r="I427" s="218"/>
      <c r="J427" s="218"/>
      <c r="K427" s="218"/>
      <c r="L427" s="218"/>
      <c r="M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</row>
    <row r="428" spans="2:37">
      <c r="B428" s="218"/>
      <c r="C428" s="229"/>
      <c r="D428" s="218"/>
      <c r="E428" s="218"/>
      <c r="F428" s="218"/>
      <c r="G428" s="218"/>
      <c r="H428" s="218"/>
      <c r="I428" s="218"/>
      <c r="J428" s="218"/>
      <c r="K428" s="218"/>
      <c r="L428" s="218"/>
      <c r="M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</row>
    <row r="429" spans="2:37">
      <c r="B429" s="218"/>
      <c r="C429" s="229"/>
      <c r="D429" s="218"/>
      <c r="E429" s="218"/>
      <c r="F429" s="218"/>
      <c r="G429" s="218"/>
      <c r="H429" s="218"/>
      <c r="I429" s="218"/>
      <c r="J429" s="218"/>
      <c r="K429" s="218"/>
      <c r="L429" s="218"/>
      <c r="M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</row>
    <row r="430" spans="2:37" ht="15.75">
      <c r="B430" s="235"/>
      <c r="C430" s="218"/>
      <c r="D430" s="229"/>
      <c r="E430" s="530"/>
      <c r="F430" s="218"/>
      <c r="G430" s="218"/>
      <c r="H430" s="218"/>
      <c r="I430" s="218"/>
      <c r="J430" s="218"/>
      <c r="K430" s="625"/>
      <c r="L430" s="218"/>
      <c r="M430" s="840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</row>
    <row r="431" spans="2:37">
      <c r="B431" s="218"/>
      <c r="C431" s="502"/>
      <c r="D431" s="218"/>
      <c r="E431" s="375"/>
      <c r="F431" s="595"/>
      <c r="G431" s="596"/>
      <c r="H431" s="530"/>
      <c r="I431" s="218"/>
      <c r="J431" s="218"/>
      <c r="K431" s="375"/>
      <c r="L431" s="595"/>
      <c r="M431" s="596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</row>
    <row r="432" spans="2:37">
      <c r="B432" s="230"/>
      <c r="C432" s="212"/>
      <c r="D432" s="211"/>
      <c r="E432" s="212"/>
      <c r="F432" s="211"/>
      <c r="G432" s="294"/>
      <c r="H432" s="375"/>
      <c r="I432" s="595"/>
      <c r="J432" s="596"/>
      <c r="K432" s="624"/>
      <c r="L432" s="625"/>
      <c r="M432" s="261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</row>
    <row r="433" spans="2:37">
      <c r="B433" s="230"/>
      <c r="C433" s="212"/>
      <c r="D433" s="211"/>
      <c r="E433" s="212"/>
      <c r="F433" s="211"/>
      <c r="G433" s="294"/>
      <c r="H433" s="216"/>
      <c r="I433" s="1102"/>
      <c r="J433" s="612"/>
      <c r="K433" s="212"/>
      <c r="L433" s="211"/>
      <c r="M433" s="294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</row>
    <row r="434" spans="2:37">
      <c r="B434" s="233"/>
      <c r="C434" s="212"/>
      <c r="D434" s="627"/>
      <c r="E434" s="212"/>
      <c r="F434" s="211"/>
      <c r="G434" s="294"/>
      <c r="H434" s="212"/>
      <c r="I434" s="211"/>
      <c r="J434" s="294"/>
      <c r="K434" s="216"/>
      <c r="L434" s="217"/>
      <c r="M434" s="261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</row>
    <row r="435" spans="2:37">
      <c r="B435" s="230"/>
      <c r="C435" s="212"/>
      <c r="D435" s="211"/>
      <c r="E435" s="212"/>
      <c r="F435" s="211"/>
      <c r="G435" s="294"/>
      <c r="H435" s="216"/>
      <c r="I435" s="217"/>
      <c r="J435" s="261"/>
      <c r="K435" s="216"/>
      <c r="L435" s="217"/>
      <c r="M435" s="294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</row>
    <row r="436" spans="2:37">
      <c r="B436" s="233"/>
      <c r="C436" s="212"/>
      <c r="D436" s="211"/>
      <c r="E436" s="212"/>
      <c r="F436" s="211"/>
      <c r="G436" s="294"/>
      <c r="H436" s="219"/>
      <c r="I436" s="220"/>
      <c r="J436" s="292"/>
      <c r="K436" s="216"/>
      <c r="L436" s="217"/>
      <c r="M436" s="292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</row>
    <row r="437" spans="2:37">
      <c r="B437" s="233"/>
      <c r="C437" s="212"/>
      <c r="D437" s="211"/>
      <c r="E437" s="219"/>
      <c r="F437" s="220"/>
      <c r="G437" s="292"/>
      <c r="H437" s="254"/>
      <c r="I437" s="218"/>
      <c r="J437" s="840"/>
      <c r="K437" s="216"/>
      <c r="L437" s="217"/>
      <c r="M437" s="292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</row>
    <row r="438" spans="2:37">
      <c r="B438" s="218"/>
      <c r="C438" s="229"/>
      <c r="D438" s="218"/>
      <c r="E438" s="219"/>
      <c r="F438" s="220"/>
      <c r="G438" s="292"/>
      <c r="H438" s="375"/>
      <c r="I438" s="595"/>
      <c r="J438" s="596"/>
      <c r="K438" s="219"/>
      <c r="L438" s="220"/>
      <c r="M438" s="292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</row>
    <row r="439" spans="2:37">
      <c r="B439" s="218"/>
      <c r="C439" s="229"/>
      <c r="D439" s="218"/>
      <c r="E439" s="216"/>
      <c r="F439" s="217"/>
      <c r="G439" s="261"/>
      <c r="H439" s="212"/>
      <c r="I439" s="217"/>
      <c r="J439" s="261"/>
      <c r="K439" s="216"/>
      <c r="L439" s="217"/>
      <c r="M439" s="292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</row>
    <row r="440" spans="2:37">
      <c r="B440" s="218"/>
      <c r="C440" s="502"/>
      <c r="D440" s="218"/>
      <c r="E440" s="218"/>
      <c r="F440" s="218"/>
      <c r="G440" s="628"/>
      <c r="H440" s="218"/>
      <c r="I440" s="218"/>
      <c r="J440" s="218"/>
      <c r="K440" s="212"/>
      <c r="L440" s="211"/>
      <c r="M440" s="294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</row>
    <row r="441" spans="2:37">
      <c r="B441" s="501"/>
      <c r="C441" s="217"/>
      <c r="D441" s="217"/>
      <c r="E441" s="212"/>
      <c r="F441" s="211"/>
      <c r="G441" s="294"/>
      <c r="H441" s="218"/>
      <c r="I441" s="218"/>
      <c r="J441" s="218"/>
      <c r="K441" s="216"/>
      <c r="L441" s="217"/>
      <c r="M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</row>
    <row r="442" spans="2:37">
      <c r="B442" s="218"/>
      <c r="C442" s="217"/>
      <c r="D442" s="218"/>
      <c r="E442" s="216"/>
      <c r="F442" s="243"/>
      <c r="G442" s="261"/>
      <c r="H442" s="218"/>
      <c r="I442" s="218"/>
      <c r="J442" s="218"/>
      <c r="K442" s="216"/>
      <c r="L442" s="217"/>
      <c r="M442" s="292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</row>
    <row r="443" spans="2:37">
      <c r="B443" s="230"/>
      <c r="C443" s="212"/>
      <c r="D443" s="217"/>
      <c r="E443" s="212"/>
      <c r="F443" s="211"/>
      <c r="G443" s="294"/>
      <c r="H443" s="218"/>
      <c r="I443" s="218"/>
      <c r="J443" s="218"/>
      <c r="K443" s="290"/>
      <c r="L443" s="218"/>
      <c r="M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</row>
    <row r="444" spans="2:37">
      <c r="B444" s="315"/>
      <c r="C444" s="212"/>
      <c r="D444" s="211"/>
      <c r="E444" s="216"/>
      <c r="F444" s="217"/>
      <c r="G444" s="261"/>
      <c r="H444" s="218"/>
      <c r="I444" s="218"/>
      <c r="J444" s="218"/>
      <c r="K444" s="212"/>
      <c r="L444" s="211"/>
      <c r="M444" s="294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</row>
    <row r="445" spans="2:37">
      <c r="B445" s="218"/>
      <c r="C445" s="229"/>
      <c r="D445" s="218"/>
      <c r="E445" s="216"/>
      <c r="F445" s="217"/>
      <c r="G445" s="261"/>
      <c r="H445" s="218"/>
      <c r="I445" s="218"/>
      <c r="J445" s="218"/>
      <c r="K445" s="212"/>
      <c r="L445" s="211"/>
      <c r="M445" s="294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</row>
    <row r="446" spans="2:37">
      <c r="B446" s="218"/>
      <c r="C446" s="229"/>
      <c r="D446" s="218"/>
      <c r="E446" s="218"/>
      <c r="F446" s="218"/>
      <c r="G446" s="218"/>
      <c r="H446" s="218"/>
      <c r="I446" s="218"/>
      <c r="J446" s="218"/>
      <c r="K446" s="212"/>
      <c r="L446" s="211"/>
      <c r="M446" s="294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</row>
    <row r="447" spans="2:37">
      <c r="B447" s="231"/>
      <c r="C447" s="212"/>
      <c r="D447" s="211"/>
      <c r="E447" s="212"/>
      <c r="F447" s="226"/>
      <c r="G447" s="291"/>
      <c r="H447" s="212"/>
      <c r="I447" s="609"/>
      <c r="J447" s="286"/>
      <c r="K447" s="212"/>
      <c r="L447" s="211"/>
      <c r="M447" s="285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</row>
    <row r="448" spans="2:37">
      <c r="B448" s="218"/>
      <c r="C448" s="218"/>
      <c r="D448" s="218"/>
      <c r="E448" s="218"/>
      <c r="F448" s="1079"/>
      <c r="G448" s="1079"/>
      <c r="H448" s="212"/>
      <c r="I448" s="218"/>
      <c r="J448" s="218"/>
      <c r="K448" s="218"/>
      <c r="L448" s="218"/>
      <c r="M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</row>
    <row r="449" spans="2:37">
      <c r="B449" s="367"/>
      <c r="C449" s="367"/>
      <c r="D449" s="1093"/>
      <c r="E449" s="218"/>
      <c r="F449" s="1077"/>
      <c r="G449" s="218"/>
      <c r="H449" s="218"/>
      <c r="I449" s="1086"/>
      <c r="J449" s="218"/>
      <c r="K449" s="218"/>
      <c r="L449" s="218"/>
      <c r="M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</row>
    <row r="450" spans="2:37">
      <c r="B450" s="230"/>
      <c r="C450" s="212"/>
      <c r="D450" s="211"/>
      <c r="E450" s="1078"/>
      <c r="F450" s="218"/>
      <c r="G450" s="218"/>
      <c r="H450" s="218"/>
      <c r="I450" s="218"/>
      <c r="J450" s="218"/>
      <c r="K450" s="218"/>
      <c r="L450" s="218"/>
      <c r="M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</row>
    <row r="451" spans="2:37">
      <c r="B451" s="230"/>
      <c r="C451" s="250"/>
      <c r="D451" s="211"/>
      <c r="E451" s="218"/>
      <c r="F451" s="218"/>
      <c r="G451" s="218"/>
      <c r="H451" s="909"/>
      <c r="I451" s="218"/>
      <c r="J451" s="218"/>
      <c r="K451" s="605"/>
      <c r="L451" s="218"/>
      <c r="M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</row>
    <row r="452" spans="2:37" ht="15.75">
      <c r="B452" s="237"/>
      <c r="C452" s="218"/>
      <c r="D452" s="229"/>
      <c r="E452" s="218"/>
      <c r="F452" s="218"/>
      <c r="G452" s="218"/>
      <c r="H452" s="375"/>
      <c r="I452" s="595"/>
      <c r="J452" s="596"/>
      <c r="K452" s="375"/>
      <c r="L452" s="595"/>
      <c r="M452" s="596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</row>
    <row r="453" spans="2:37">
      <c r="B453" s="218"/>
      <c r="C453" s="502"/>
      <c r="D453" s="218"/>
      <c r="E453" s="218"/>
      <c r="F453" s="218"/>
      <c r="G453" s="218"/>
      <c r="H453" s="212"/>
      <c r="I453" s="609"/>
      <c r="J453" s="286"/>
      <c r="K453" s="216"/>
      <c r="L453" s="217"/>
      <c r="M453" s="261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</row>
    <row r="454" spans="2:37">
      <c r="B454" s="245"/>
      <c r="C454" s="226"/>
      <c r="D454" s="217"/>
      <c r="E454" s="218"/>
      <c r="F454" s="218"/>
      <c r="G454" s="218"/>
      <c r="H454" s="910"/>
      <c r="I454" s="226"/>
      <c r="J454" s="291"/>
      <c r="K454" s="216"/>
      <c r="L454" s="217"/>
      <c r="M454" s="261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</row>
    <row r="455" spans="2:37">
      <c r="B455" s="218"/>
      <c r="C455" s="229"/>
      <c r="D455" s="218"/>
      <c r="E455" s="218"/>
      <c r="F455" s="218"/>
      <c r="G455" s="218"/>
      <c r="H455" s="212"/>
      <c r="I455" s="211"/>
      <c r="J455" s="294"/>
      <c r="K455" s="216"/>
      <c r="L455" s="217"/>
      <c r="M455" s="261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</row>
    <row r="456" spans="2:37">
      <c r="B456" s="230"/>
      <c r="C456" s="212"/>
      <c r="D456" s="211"/>
      <c r="E456" s="218"/>
      <c r="F456" s="218"/>
      <c r="G456" s="218"/>
      <c r="H456" s="219"/>
      <c r="I456" s="222"/>
      <c r="J456" s="597"/>
      <c r="K456" s="216"/>
      <c r="L456" s="217"/>
      <c r="M456" s="261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</row>
    <row r="457" spans="2:37">
      <c r="B457" s="218"/>
      <c r="C457" s="229"/>
      <c r="D457" s="218"/>
      <c r="E457" s="218"/>
      <c r="F457" s="218"/>
      <c r="G457" s="218"/>
      <c r="H457" s="212"/>
      <c r="I457" s="211"/>
      <c r="J457" s="294"/>
      <c r="K457" s="216"/>
      <c r="L457" s="217"/>
      <c r="M457" s="261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</row>
    <row r="458" spans="2:37">
      <c r="B458" s="218"/>
      <c r="C458" s="229"/>
      <c r="D458" s="218"/>
      <c r="E458" s="218"/>
      <c r="F458" s="218"/>
      <c r="G458" s="218"/>
      <c r="H458" s="910"/>
      <c r="I458" s="226"/>
      <c r="J458" s="291"/>
      <c r="K458" s="216"/>
      <c r="L458" s="243"/>
      <c r="M458" s="261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</row>
    <row r="459" spans="2:37">
      <c r="B459" s="218"/>
      <c r="C459" s="229"/>
      <c r="D459" s="218"/>
      <c r="E459" s="218"/>
      <c r="F459" s="218"/>
      <c r="G459" s="218"/>
      <c r="H459" s="218"/>
      <c r="I459" s="218"/>
      <c r="J459" s="218"/>
      <c r="K459" s="219"/>
      <c r="L459" s="222"/>
      <c r="M459" s="597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</row>
    <row r="460" spans="2:37">
      <c r="B460" s="218"/>
      <c r="C460" s="502"/>
      <c r="D460" s="218"/>
      <c r="E460" s="218"/>
      <c r="F460" s="218"/>
      <c r="G460" s="218"/>
      <c r="H460" s="218"/>
      <c r="I460" s="218"/>
      <c r="J460" s="218"/>
      <c r="K460" s="212"/>
      <c r="L460" s="211"/>
      <c r="M460" s="294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</row>
    <row r="461" spans="2:37">
      <c r="B461" s="230"/>
      <c r="C461" s="212"/>
      <c r="D461" s="211"/>
      <c r="E461" s="218"/>
      <c r="F461" s="218"/>
      <c r="G461" s="218"/>
      <c r="H461" s="1074"/>
      <c r="I461" s="218"/>
      <c r="J461" s="218"/>
      <c r="K461" s="212"/>
      <c r="L461" s="211"/>
      <c r="M461" s="294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</row>
    <row r="462" spans="2:37">
      <c r="B462" s="230"/>
      <c r="C462" s="212"/>
      <c r="D462" s="541"/>
      <c r="E462" s="218"/>
      <c r="F462" s="218"/>
      <c r="G462" s="218"/>
      <c r="H462" s="375"/>
      <c r="I462" s="595"/>
      <c r="J462" s="596"/>
      <c r="K462" s="605"/>
      <c r="L462" s="218"/>
      <c r="M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</row>
    <row r="463" spans="2:37">
      <c r="B463" s="218"/>
      <c r="C463" s="229"/>
      <c r="D463" s="218"/>
      <c r="E463" s="218"/>
      <c r="F463" s="218"/>
      <c r="G463" s="218"/>
      <c r="H463" s="216"/>
      <c r="I463" s="211"/>
      <c r="J463" s="294"/>
      <c r="K463" s="216"/>
      <c r="L463" s="217"/>
      <c r="M463" s="261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</row>
    <row r="464" spans="2:37">
      <c r="B464" s="218"/>
      <c r="C464" s="229"/>
      <c r="D464" s="218"/>
      <c r="E464" s="218"/>
      <c r="F464" s="218"/>
      <c r="G464" s="218"/>
      <c r="H464" s="218"/>
      <c r="I464" s="218"/>
      <c r="J464" s="218"/>
      <c r="K464" s="212"/>
      <c r="L464" s="217"/>
      <c r="M464" s="261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</row>
    <row r="465" spans="2:37">
      <c r="B465" s="218"/>
      <c r="C465" s="229"/>
      <c r="D465" s="218"/>
      <c r="E465" s="218"/>
      <c r="F465" s="218"/>
      <c r="G465" s="218"/>
      <c r="H465" s="218"/>
      <c r="I465" s="218"/>
      <c r="J465" s="218"/>
      <c r="K465" s="212"/>
      <c r="L465" s="211"/>
      <c r="M465" s="294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</row>
    <row r="466" spans="2:37">
      <c r="B466" s="218"/>
      <c r="C466" s="229"/>
      <c r="D466" s="218"/>
      <c r="E466" s="218"/>
      <c r="F466" s="218"/>
      <c r="G466" s="218"/>
      <c r="H466" s="218"/>
      <c r="I466" s="218"/>
      <c r="J466" s="218"/>
      <c r="K466" s="216"/>
      <c r="L466" s="217"/>
      <c r="M466" s="261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</row>
    <row r="467" spans="2:37">
      <c r="B467" s="232"/>
      <c r="C467" s="212"/>
      <c r="D467" s="211"/>
      <c r="E467" s="223"/>
      <c r="F467" s="226"/>
      <c r="G467" s="291"/>
      <c r="H467" s="216"/>
      <c r="I467" s="217"/>
      <c r="J467" s="261"/>
      <c r="K467" s="216"/>
      <c r="L467" s="217"/>
      <c r="M467" s="294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</row>
    <row r="468" spans="2:37">
      <c r="B468" s="231"/>
      <c r="C468" s="212"/>
      <c r="D468" s="211"/>
      <c r="E468" s="223"/>
      <c r="F468" s="226"/>
      <c r="G468" s="291"/>
      <c r="H468" s="216"/>
      <c r="I468" s="217"/>
      <c r="J468" s="261"/>
      <c r="K468" s="216"/>
      <c r="L468" s="217"/>
      <c r="M468" s="292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</row>
    <row r="469" spans="2:37">
      <c r="B469" s="231"/>
      <c r="C469" s="212"/>
      <c r="D469" s="211"/>
      <c r="E469" s="223"/>
      <c r="F469" s="226"/>
      <c r="G469" s="291"/>
      <c r="H469" s="216"/>
      <c r="I469" s="217"/>
      <c r="J469" s="261"/>
      <c r="K469" s="216"/>
      <c r="L469" s="217"/>
      <c r="M469" s="292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</row>
    <row r="470" spans="2:37">
      <c r="B470" s="218"/>
      <c r="C470" s="229"/>
      <c r="D470" s="218"/>
      <c r="E470" s="223"/>
      <c r="F470" s="226"/>
      <c r="G470" s="291"/>
      <c r="H470" s="297"/>
      <c r="I470" s="218"/>
      <c r="J470" s="218"/>
      <c r="K470" s="211"/>
      <c r="L470" s="217"/>
      <c r="M470" s="292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</row>
    <row r="471" spans="2:37">
      <c r="B471" s="218"/>
      <c r="C471" s="229"/>
      <c r="D471" s="218"/>
      <c r="E471" s="218"/>
      <c r="F471" s="1079"/>
      <c r="G471" s="218"/>
      <c r="H471" s="218"/>
      <c r="I471" s="218"/>
      <c r="J471" s="218"/>
      <c r="K471" s="218"/>
      <c r="L471" s="218"/>
      <c r="M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</row>
    <row r="472" spans="2:37" ht="15.75">
      <c r="B472" s="367"/>
      <c r="C472" s="229"/>
      <c r="D472" s="218"/>
      <c r="E472" s="218"/>
      <c r="F472" s="1094"/>
      <c r="G472" s="218"/>
      <c r="H472" s="218"/>
      <c r="I472" s="218"/>
      <c r="J472" s="218"/>
      <c r="K472" s="218"/>
      <c r="L472" s="218"/>
      <c r="M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</row>
    <row r="473" spans="2:37">
      <c r="B473" s="218"/>
      <c r="C473" s="229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</row>
    <row r="474" spans="2:37">
      <c r="B474" s="218"/>
      <c r="C474" s="229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</row>
    <row r="475" spans="2:37">
      <c r="B475" s="218"/>
      <c r="C475" s="229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</row>
    <row r="476" spans="2:37">
      <c r="B476" s="218"/>
      <c r="C476" s="229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</row>
    <row r="477" spans="2:37">
      <c r="B477" s="218"/>
      <c r="C477" s="229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</row>
    <row r="478" spans="2:37">
      <c r="B478" s="218"/>
      <c r="C478" s="229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</row>
    <row r="479" spans="2:37">
      <c r="B479" s="218"/>
      <c r="C479" s="229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</row>
    <row r="480" spans="2:37">
      <c r="B480" s="218"/>
      <c r="C480" s="229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</row>
    <row r="481" spans="2:37">
      <c r="B481" s="218"/>
      <c r="C481" s="229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</row>
    <row r="482" spans="2:37">
      <c r="B482" s="218"/>
      <c r="C482" s="229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  <c r="AK482" s="218"/>
    </row>
    <row r="483" spans="2:37">
      <c r="B483" s="218"/>
      <c r="C483" s="229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  <c r="AK483" s="218"/>
    </row>
    <row r="484" spans="2:37">
      <c r="B484" s="218"/>
      <c r="C484" s="229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  <c r="AK484" s="218"/>
    </row>
    <row r="485" spans="2:37">
      <c r="B485" s="218"/>
      <c r="C485" s="229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  <c r="AK485" s="218"/>
    </row>
    <row r="486" spans="2:37">
      <c r="B486" s="218"/>
      <c r="C486" s="229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</row>
    <row r="487" spans="2:37">
      <c r="B487" s="218"/>
      <c r="C487" s="229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</row>
    <row r="488" spans="2:37">
      <c r="B488" s="218"/>
      <c r="C488" s="229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  <c r="AK488" s="218"/>
    </row>
    <row r="489" spans="2:37">
      <c r="B489" s="218"/>
      <c r="C489" s="229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</row>
    <row r="490" spans="2:37">
      <c r="B490" s="218"/>
      <c r="C490" s="229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</row>
    <row r="491" spans="2:37">
      <c r="B491" s="218"/>
      <c r="C491" s="229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</row>
    <row r="492" spans="2:37">
      <c r="B492" s="218"/>
      <c r="C492" s="229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</row>
    <row r="493" spans="2:37">
      <c r="B493" s="218"/>
      <c r="C493" s="229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</row>
    <row r="494" spans="2:37">
      <c r="B494" s="218"/>
      <c r="C494" s="229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</row>
  </sheetData>
  <phoneticPr fontId="55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4"/>
  <sheetViews>
    <sheetView zoomScaleNormal="100" workbookViewId="0">
      <pane xSplit="1" topLeftCell="B1" activePane="topRight" state="frozen"/>
      <selection pane="topRight" activeCell="V26" sqref="V26"/>
    </sheetView>
  </sheetViews>
  <sheetFormatPr defaultRowHeight="15"/>
  <cols>
    <col min="1" max="1" width="1.85546875" customWidth="1"/>
    <col min="2" max="2" width="28.85546875" customWidth="1"/>
    <col min="3" max="3" width="7.7109375" customWidth="1"/>
    <col min="4" max="6" width="8" customWidth="1"/>
    <col min="8" max="8" width="7.140625" customWidth="1"/>
    <col min="9" max="9" width="6.85546875" customWidth="1"/>
    <col min="10" max="10" width="7.28515625" customWidth="1"/>
    <col min="11" max="11" width="7.5703125" customWidth="1"/>
    <col min="12" max="12" width="7.42578125" customWidth="1"/>
    <col min="13" max="13" width="7" customWidth="1"/>
    <col min="14" max="14" width="7.7109375" customWidth="1"/>
    <col min="15" max="15" width="6.85546875" customWidth="1"/>
    <col min="16" max="16" width="7.28515625" customWidth="1"/>
    <col min="17" max="17" width="8.140625" customWidth="1"/>
    <col min="19" max="19" width="6.7109375" customWidth="1"/>
    <col min="23" max="23" width="7.7109375" customWidth="1"/>
    <col min="24" max="24" width="15.5703125" customWidth="1"/>
    <col min="25" max="25" width="8.140625" customWidth="1"/>
    <col min="26" max="26" width="7.28515625" customWidth="1"/>
    <col min="28" max="28" width="9.85546875" customWidth="1"/>
    <col min="29" max="29" width="6" customWidth="1"/>
    <col min="30" max="30" width="9" customWidth="1"/>
  </cols>
  <sheetData>
    <row r="1" spans="2:28" ht="10.5" customHeight="1"/>
    <row r="2" spans="2:28" ht="15.75" thickBot="1">
      <c r="B2" t="s">
        <v>344</v>
      </c>
      <c r="D2" t="s">
        <v>62</v>
      </c>
      <c r="M2" t="s">
        <v>279</v>
      </c>
      <c r="O2" s="44"/>
      <c r="P2" s="44"/>
      <c r="Q2" s="218"/>
      <c r="R2" s="598"/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2:28" ht="13.5" customHeight="1">
      <c r="B3" s="115"/>
      <c r="C3" s="115" t="s">
        <v>63</v>
      </c>
      <c r="D3" s="35" t="s">
        <v>64</v>
      </c>
      <c r="E3" s="116" t="s">
        <v>278</v>
      </c>
      <c r="F3" s="116"/>
      <c r="G3" s="116"/>
      <c r="H3" s="116"/>
      <c r="I3" s="116"/>
      <c r="J3" s="116"/>
      <c r="K3" s="116"/>
      <c r="L3" s="116"/>
      <c r="M3" s="82"/>
      <c r="N3" s="82"/>
      <c r="O3" s="35" t="s">
        <v>64</v>
      </c>
      <c r="P3" s="115" t="s">
        <v>65</v>
      </c>
      <c r="Q3" s="250"/>
      <c r="R3" s="1538"/>
      <c r="S3" s="218"/>
      <c r="T3" s="1538"/>
      <c r="U3" s="250"/>
      <c r="V3" s="218"/>
      <c r="W3" s="218"/>
      <c r="X3" s="218"/>
      <c r="Y3" s="218"/>
      <c r="Z3" s="218"/>
      <c r="AA3" s="218"/>
      <c r="AB3" s="218"/>
    </row>
    <row r="4" spans="2:28" ht="12.75" customHeight="1">
      <c r="B4" s="118"/>
      <c r="C4" s="118" t="s">
        <v>66</v>
      </c>
      <c r="D4" s="119" t="s">
        <v>67</v>
      </c>
      <c r="E4" s="20" t="s">
        <v>372</v>
      </c>
      <c r="F4" s="20"/>
      <c r="G4" s="20"/>
      <c r="H4" s="20"/>
      <c r="I4" s="20"/>
      <c r="J4" s="20"/>
      <c r="K4" s="20"/>
      <c r="L4" s="20"/>
      <c r="M4" s="19"/>
      <c r="N4" s="19"/>
      <c r="O4" s="119" t="s">
        <v>67</v>
      </c>
      <c r="P4" s="118" t="s">
        <v>68</v>
      </c>
      <c r="Q4" s="250"/>
      <c r="R4" s="1538"/>
      <c r="S4" s="218"/>
      <c r="T4" s="1538"/>
      <c r="U4" s="250"/>
      <c r="V4" s="218"/>
      <c r="W4" s="218"/>
      <c r="X4" s="218"/>
      <c r="Y4" s="218"/>
      <c r="Z4" s="218"/>
      <c r="AA4" s="218"/>
      <c r="AB4" s="218"/>
    </row>
    <row r="5" spans="2:28" ht="11.25" customHeight="1" thickBot="1">
      <c r="B5" s="119" t="s">
        <v>69</v>
      </c>
      <c r="C5" s="119" t="s">
        <v>70</v>
      </c>
      <c r="D5" s="119" t="s">
        <v>71</v>
      </c>
      <c r="E5" s="122" t="s">
        <v>72</v>
      </c>
      <c r="F5" s="122"/>
      <c r="G5" s="122"/>
      <c r="H5" s="122"/>
      <c r="I5" s="122"/>
      <c r="J5" s="122"/>
      <c r="K5" s="122"/>
      <c r="L5" s="122"/>
      <c r="M5" s="85"/>
      <c r="N5" s="85"/>
      <c r="O5" s="119" t="s">
        <v>71</v>
      </c>
      <c r="P5" s="119" t="s">
        <v>73</v>
      </c>
      <c r="Q5" s="1538"/>
      <c r="R5" s="1538"/>
      <c r="S5" s="218"/>
      <c r="T5" s="1538"/>
      <c r="U5" s="250"/>
      <c r="V5" s="218"/>
      <c r="W5" s="218"/>
      <c r="X5" s="218"/>
      <c r="Y5" s="218"/>
      <c r="Z5" s="218"/>
      <c r="AA5" s="218"/>
      <c r="AB5" s="1539"/>
    </row>
    <row r="6" spans="2:28" ht="14.25" customHeight="1">
      <c r="B6" s="118"/>
      <c r="C6" s="119" t="s">
        <v>64</v>
      </c>
      <c r="D6" s="119" t="s">
        <v>74</v>
      </c>
      <c r="E6" s="35" t="s">
        <v>75</v>
      </c>
      <c r="F6" s="35" t="s">
        <v>76</v>
      </c>
      <c r="G6" s="35" t="s">
        <v>77</v>
      </c>
      <c r="H6" s="35" t="s">
        <v>78</v>
      </c>
      <c r="I6" s="34" t="s">
        <v>79</v>
      </c>
      <c r="J6" s="35" t="s">
        <v>80</v>
      </c>
      <c r="K6" s="34" t="s">
        <v>81</v>
      </c>
      <c r="L6" s="35" t="s">
        <v>82</v>
      </c>
      <c r="M6" s="34" t="s">
        <v>83</v>
      </c>
      <c r="N6" s="35" t="s">
        <v>84</v>
      </c>
      <c r="O6" s="119" t="s">
        <v>74</v>
      </c>
      <c r="P6" s="118" t="s">
        <v>85</v>
      </c>
      <c r="Q6" s="1538"/>
      <c r="R6" s="1538"/>
      <c r="S6" s="218"/>
      <c r="T6" s="1538"/>
      <c r="U6" s="250"/>
      <c r="V6" s="218"/>
      <c r="W6" s="218"/>
      <c r="X6" s="218"/>
      <c r="Y6" s="218"/>
      <c r="Z6" s="1195"/>
      <c r="AA6" s="218"/>
      <c r="AB6" s="1539"/>
    </row>
    <row r="7" spans="2:28" ht="11.25" customHeight="1">
      <c r="B7" s="119" t="s">
        <v>86</v>
      </c>
      <c r="C7" s="118" t="s">
        <v>87</v>
      </c>
      <c r="D7" s="119">
        <v>10</v>
      </c>
      <c r="E7" s="119" t="s">
        <v>88</v>
      </c>
      <c r="F7" s="119" t="s">
        <v>88</v>
      </c>
      <c r="G7" s="119" t="s">
        <v>88</v>
      </c>
      <c r="H7" s="119" t="s">
        <v>88</v>
      </c>
      <c r="I7" s="30" t="s">
        <v>88</v>
      </c>
      <c r="J7" s="30" t="s">
        <v>88</v>
      </c>
      <c r="K7" s="119" t="s">
        <v>88</v>
      </c>
      <c r="L7" s="30" t="s">
        <v>88</v>
      </c>
      <c r="M7" s="119" t="s">
        <v>88</v>
      </c>
      <c r="N7" s="119" t="s">
        <v>88</v>
      </c>
      <c r="O7" s="119">
        <v>10</v>
      </c>
      <c r="P7" s="119" t="s">
        <v>64</v>
      </c>
      <c r="Q7" s="250"/>
      <c r="R7" s="1538"/>
      <c r="S7" s="218"/>
      <c r="T7" s="1538"/>
      <c r="U7" s="250"/>
      <c r="V7" s="218"/>
      <c r="W7" s="218"/>
      <c r="X7" s="218"/>
      <c r="Y7" s="218"/>
      <c r="Z7" s="1195"/>
      <c r="AA7" s="218"/>
      <c r="AB7" s="1540"/>
    </row>
    <row r="8" spans="2:28" ht="11.25" customHeight="1" thickBot="1">
      <c r="B8" s="86"/>
      <c r="C8" s="123" t="s">
        <v>281</v>
      </c>
      <c r="D8" s="45" t="s">
        <v>89</v>
      </c>
      <c r="E8" s="165" t="s">
        <v>229</v>
      </c>
      <c r="F8" s="1550" t="s">
        <v>228</v>
      </c>
      <c r="G8" s="165" t="s">
        <v>90</v>
      </c>
      <c r="H8" s="1550" t="s">
        <v>91</v>
      </c>
      <c r="I8" s="165" t="s">
        <v>227</v>
      </c>
      <c r="J8" s="165" t="s">
        <v>229</v>
      </c>
      <c r="K8" s="1550" t="s">
        <v>228</v>
      </c>
      <c r="L8" s="165" t="s">
        <v>90</v>
      </c>
      <c r="M8" s="1550" t="s">
        <v>91</v>
      </c>
      <c r="N8" s="165" t="s">
        <v>227</v>
      </c>
      <c r="O8" s="45" t="s">
        <v>89</v>
      </c>
      <c r="P8" s="45" t="s">
        <v>92</v>
      </c>
      <c r="Q8" s="609"/>
      <c r="R8" s="1538"/>
      <c r="S8" s="250"/>
      <c r="T8" s="1538"/>
      <c r="U8" s="250"/>
      <c r="V8" s="218"/>
      <c r="W8" s="1080"/>
      <c r="X8" s="1538"/>
      <c r="Y8" s="366"/>
      <c r="Z8" s="1541"/>
      <c r="AA8" s="218"/>
      <c r="AB8" s="1540"/>
    </row>
    <row r="9" spans="2:28">
      <c r="B9" s="386" t="s">
        <v>93</v>
      </c>
      <c r="C9" s="569">
        <v>32</v>
      </c>
      <c r="D9" s="570">
        <f t="shared" ref="D9:D43" si="0">O9</f>
        <v>32</v>
      </c>
      <c r="E9" s="1496">
        <f>'ОБЕД-ПОЛДНИК раскладка7-11л. '!Q10</f>
        <v>30</v>
      </c>
      <c r="F9" s="1497">
        <f>'ОБЕД-ПОЛДНИК раскладка7-11л. '!Q26</f>
        <v>30</v>
      </c>
      <c r="G9" s="1497">
        <f>'ОБЕД-ПОЛДНИК раскладка7-11л. '!Q44</f>
        <v>30</v>
      </c>
      <c r="H9" s="1497">
        <f>'ОБЕД-ПОЛДНИК раскладка7-11л. '!Q66</f>
        <v>30</v>
      </c>
      <c r="I9" s="1497">
        <f>'ОБЕД-ПОЛДНИК раскладка7-11л. '!Q82</f>
        <v>30</v>
      </c>
      <c r="J9" s="1497">
        <f>'ОБЕД-ПОЛДНИК раскладка7-11л. '!Q100</f>
        <v>30</v>
      </c>
      <c r="K9" s="1497">
        <f>'ОБЕД-ПОЛДНИК раскладка7-11л. '!Q121</f>
        <v>40</v>
      </c>
      <c r="L9" s="1497">
        <f>'ОБЕД-ПОЛДНИК раскладка7-11л. '!Q133</f>
        <v>30</v>
      </c>
      <c r="M9" s="1497">
        <f>'ОБЕД-ПОЛДНИК раскладка7-11л. '!Q146</f>
        <v>40</v>
      </c>
      <c r="N9" s="1497">
        <f>'ОБЕД-ПОЛДНИК раскладка7-11л. '!Q159</f>
        <v>30</v>
      </c>
      <c r="O9" s="1498">
        <v>32</v>
      </c>
      <c r="P9" s="1499">
        <v>100</v>
      </c>
      <c r="Q9" s="1538"/>
      <c r="R9" s="218"/>
      <c r="S9" s="1542"/>
      <c r="T9" s="218"/>
      <c r="U9" s="218"/>
      <c r="V9" s="218"/>
      <c r="W9" s="1543"/>
      <c r="X9" s="250"/>
      <c r="Y9" s="236"/>
      <c r="Z9" s="1544"/>
      <c r="AA9" s="218"/>
      <c r="AB9" s="1545"/>
    </row>
    <row r="10" spans="2:28">
      <c r="B10" s="1243" t="s">
        <v>94</v>
      </c>
      <c r="C10" s="387">
        <v>60</v>
      </c>
      <c r="D10" s="1500">
        <f t="shared" si="0"/>
        <v>60</v>
      </c>
      <c r="E10" s="385">
        <f>'ОБЕД-ПОЛДНИК раскладка7-11л. '!Q11</f>
        <v>65</v>
      </c>
      <c r="F10" s="1501">
        <f>'ОБЕД-ПОЛДНИК раскладка7-11л. '!Q27</f>
        <v>81.7</v>
      </c>
      <c r="G10" s="1501">
        <f>'ОБЕД-ПОЛДНИК раскладка7-11л. '!Q45</f>
        <v>30</v>
      </c>
      <c r="H10" s="1501">
        <f>'ОБЕД-ПОЛДНИК раскладка7-11л. '!Q67</f>
        <v>75</v>
      </c>
      <c r="I10" s="1501">
        <f>'ОБЕД-ПОЛДНИК раскладка7-11л. '!Q83</f>
        <v>56.7</v>
      </c>
      <c r="J10" s="1501">
        <f>'ОБЕД-ПОЛДНИК раскладка7-11л. '!Q101</f>
        <v>60</v>
      </c>
      <c r="K10" s="1501">
        <f>'ОБЕД-ПОЛДНИК раскладка7-11л. '!Q122</f>
        <v>53</v>
      </c>
      <c r="L10" s="1501">
        <f>'ОБЕД-ПОЛДНИК раскладка7-11л. '!Q134</f>
        <v>30</v>
      </c>
      <c r="M10" s="1501">
        <f>'ОБЕД-ПОЛДНИК раскладка7-11л. '!Q147</f>
        <v>70.599999999999994</v>
      </c>
      <c r="N10" s="1501">
        <f>'ОБЕД-ПОЛДНИК раскладка7-11л. '!Q160</f>
        <v>78</v>
      </c>
      <c r="O10" s="1502">
        <v>60</v>
      </c>
      <c r="P10" s="1503">
        <v>100</v>
      </c>
      <c r="Q10" s="1538"/>
      <c r="R10" s="218"/>
      <c r="S10" s="218"/>
      <c r="T10" s="218"/>
      <c r="U10" s="218"/>
      <c r="V10" s="218"/>
      <c r="W10" s="1543"/>
      <c r="X10" s="250"/>
      <c r="Y10" s="236"/>
      <c r="Z10" s="1544"/>
      <c r="AA10" s="218"/>
      <c r="AB10" s="1545"/>
    </row>
    <row r="11" spans="2:28">
      <c r="B11" s="1243" t="s">
        <v>95</v>
      </c>
      <c r="C11" s="387">
        <v>6</v>
      </c>
      <c r="D11" s="1504">
        <f t="shared" si="0"/>
        <v>6</v>
      </c>
      <c r="E11" s="385">
        <f>'ОБЕД-ПОЛДНИК раскладка7-11л. '!Q12</f>
        <v>2.4500000000000002</v>
      </c>
      <c r="F11" s="1501">
        <f>'ОБЕД-ПОЛДНИК раскладка7-11л. '!Q28</f>
        <v>0.4</v>
      </c>
      <c r="G11" s="1501">
        <v>0</v>
      </c>
      <c r="H11" s="1505">
        <v>0</v>
      </c>
      <c r="I11" s="1501">
        <f>'ОБЕД-ПОЛДНИК раскладка7-11л. '!Q84</f>
        <v>5.9</v>
      </c>
      <c r="J11" s="1501">
        <v>0</v>
      </c>
      <c r="K11" s="1505">
        <f>'ОБЕД-ПОЛДНИК раскладка7-11л. '!Q123</f>
        <v>33.6</v>
      </c>
      <c r="L11" s="1501">
        <v>0</v>
      </c>
      <c r="M11" s="1501">
        <f>'ОБЕД-ПОЛДНИК раскладка7-11л. '!Q148</f>
        <v>17.649999999999999</v>
      </c>
      <c r="N11" s="1501">
        <v>0</v>
      </c>
      <c r="O11" s="1502">
        <v>6</v>
      </c>
      <c r="P11" s="1503">
        <v>100</v>
      </c>
      <c r="Q11" s="1538"/>
      <c r="R11" s="218"/>
      <c r="S11" s="218"/>
      <c r="T11" s="218"/>
      <c r="U11" s="218"/>
      <c r="V11" s="218"/>
      <c r="W11" s="1543"/>
      <c r="X11" s="250"/>
      <c r="Y11" s="236"/>
      <c r="Z11" s="1544"/>
      <c r="AA11" s="218"/>
      <c r="AB11" s="1546"/>
    </row>
    <row r="12" spans="2:28">
      <c r="B12" s="1243" t="s">
        <v>96</v>
      </c>
      <c r="C12" s="387">
        <v>18</v>
      </c>
      <c r="D12" s="1500">
        <f t="shared" si="0"/>
        <v>18</v>
      </c>
      <c r="E12" s="385">
        <f>'ОБЕД-ПОЛДНИК раскладка7-11л. '!Q13</f>
        <v>3.22</v>
      </c>
      <c r="F12" s="1501">
        <f>'ОБЕД-ПОЛДНИК раскладка7-11л. '!Q29</f>
        <v>20</v>
      </c>
      <c r="G12" s="1501">
        <f>'ОБЕД-ПОЛДНИК раскладка7-11л. '!Q46</f>
        <v>10.5</v>
      </c>
      <c r="H12" s="1501">
        <f>'ОБЕД-ПОЛДНИК раскладка7-11л. '!Q68</f>
        <v>16</v>
      </c>
      <c r="I12" s="1501">
        <f>'ОБЕД-ПОЛДНИК раскладка7-11л. '!Q85</f>
        <v>46</v>
      </c>
      <c r="J12" s="1501">
        <f>'ОБЕД-ПОЛДНИК раскладка7-11л. '!Q102</f>
        <v>54.83</v>
      </c>
      <c r="K12" s="1501">
        <v>0</v>
      </c>
      <c r="L12" s="1501">
        <v>0</v>
      </c>
      <c r="M12" s="1501">
        <v>0</v>
      </c>
      <c r="N12" s="1505">
        <f>'ОБЕД-ПОЛДНИК раскладка7-11л. '!Q161</f>
        <v>29.45</v>
      </c>
      <c r="O12" s="1506">
        <v>18</v>
      </c>
      <c r="P12" s="1503">
        <v>100</v>
      </c>
      <c r="Q12" s="1538"/>
      <c r="R12" s="218"/>
      <c r="S12" s="218"/>
      <c r="T12" s="218"/>
      <c r="U12" s="218"/>
      <c r="V12" s="218"/>
      <c r="W12" s="1543"/>
      <c r="X12" s="250"/>
      <c r="Y12" s="236"/>
      <c r="Z12" s="1544"/>
      <c r="AA12" s="218"/>
      <c r="AB12" s="1545"/>
    </row>
    <row r="13" spans="2:28">
      <c r="B13" s="1243" t="s">
        <v>97</v>
      </c>
      <c r="C13" s="387">
        <v>6</v>
      </c>
      <c r="D13" s="1500">
        <f t="shared" si="0"/>
        <v>6</v>
      </c>
      <c r="E13" s="385">
        <f>'ОБЕД-ПОЛДНИК раскладка7-11л. '!Q14</f>
        <v>33.6</v>
      </c>
      <c r="F13" s="1501">
        <v>0</v>
      </c>
      <c r="G13" s="1501">
        <f>'ОБЕД-ПОЛДНИК раскладка7-11л. '!Q47</f>
        <v>16</v>
      </c>
      <c r="H13" s="1501">
        <v>0</v>
      </c>
      <c r="I13" s="1501">
        <v>0</v>
      </c>
      <c r="J13" s="1501">
        <v>0</v>
      </c>
      <c r="K13" s="1501">
        <v>0</v>
      </c>
      <c r="L13" s="1501">
        <v>0</v>
      </c>
      <c r="M13" s="1501">
        <v>0</v>
      </c>
      <c r="N13" s="1501">
        <f>'ОБЕД-ПОЛДНИК раскладка7-11л. '!Q162</f>
        <v>10.4</v>
      </c>
      <c r="O13" s="1502">
        <v>6</v>
      </c>
      <c r="P13" s="1503">
        <v>100</v>
      </c>
      <c r="Q13" s="1538"/>
      <c r="R13" s="218"/>
      <c r="S13" s="218"/>
      <c r="T13" s="218"/>
      <c r="U13" s="218"/>
      <c r="V13" s="218"/>
      <c r="W13" s="1543"/>
      <c r="X13" s="250"/>
      <c r="Y13" s="236"/>
      <c r="Z13" s="1544"/>
      <c r="AA13" s="218"/>
      <c r="AB13" s="1545"/>
    </row>
    <row r="14" spans="2:28">
      <c r="B14" s="1243" t="s">
        <v>98</v>
      </c>
      <c r="C14" s="387">
        <v>74.8</v>
      </c>
      <c r="D14" s="1500">
        <f t="shared" si="0"/>
        <v>74.8</v>
      </c>
      <c r="E14" s="385">
        <f>'ОБЕД-ПОЛДНИК раскладка7-11л. '!Q15</f>
        <v>16.100000000000001</v>
      </c>
      <c r="F14" s="1501">
        <f>'ОБЕД-ПОЛДНИК раскладка7-11л. '!Q30</f>
        <v>88</v>
      </c>
      <c r="G14" s="1501">
        <v>0</v>
      </c>
      <c r="H14" s="1501">
        <f>'ОБЕД-ПОЛДНИК раскладка7-11л. '!Q69</f>
        <v>134.19999999999999</v>
      </c>
      <c r="I14" s="1501">
        <f>'ОБЕД-ПОЛДНИК раскладка7-11л. '!Q86</f>
        <v>97.7</v>
      </c>
      <c r="J14" s="1501">
        <f>'ОБЕД-ПОЛДНИК раскладка7-11л. '!Q103</f>
        <v>40</v>
      </c>
      <c r="K14" s="1501">
        <f>'ОБЕД-ПОЛДНИК раскладка7-11л. '!Q124</f>
        <v>128</v>
      </c>
      <c r="L14" s="1501">
        <f>'ОБЕД-ПОЛДНИК раскладка7-11л. '!Q135</f>
        <v>50</v>
      </c>
      <c r="M14" s="1501">
        <f>'ОБЕД-ПОЛДНИК раскладка7-11л. '!Q149</f>
        <v>154</v>
      </c>
      <c r="N14" s="1501">
        <f>'ОБЕД-ПОЛДНИК раскладка7-11л. '!Q163</f>
        <v>40</v>
      </c>
      <c r="O14" s="1502">
        <v>74.8</v>
      </c>
      <c r="P14" s="1503">
        <v>100</v>
      </c>
      <c r="Q14" s="1538"/>
      <c r="R14" s="218"/>
      <c r="S14" s="218"/>
      <c r="T14" s="218"/>
      <c r="U14" s="218"/>
      <c r="V14" s="218"/>
      <c r="W14" s="1543"/>
      <c r="X14" s="250"/>
      <c r="Y14" s="236"/>
      <c r="Z14" s="1544"/>
      <c r="AA14" s="218"/>
      <c r="AB14" s="1545"/>
    </row>
    <row r="15" spans="2:28">
      <c r="B15" s="1243" t="s">
        <v>99</v>
      </c>
      <c r="C15" s="387">
        <v>112</v>
      </c>
      <c r="D15" s="1503">
        <f t="shared" si="0"/>
        <v>112</v>
      </c>
      <c r="E15" s="385">
        <f>'ОБЕД-ПОЛДНИК раскладка7-11л. '!Q16</f>
        <v>157.30000000000001</v>
      </c>
      <c r="F15" s="1501">
        <f>'ОБЕД-ПОЛДНИК раскладка7-11л. '!Q31</f>
        <v>162.405</v>
      </c>
      <c r="G15" s="1501">
        <f>'ОБЕД-ПОЛДНИК раскладка7-11л. '!Q48</f>
        <v>17.2</v>
      </c>
      <c r="H15" s="1507">
        <f>'ОБЕД-ПОЛДНИК раскладка7-11л. '!Q70</f>
        <v>83.57</v>
      </c>
      <c r="I15" s="1505">
        <f>'ОБЕД-ПОЛДНИК раскладка7-11л. '!Q87</f>
        <v>141.32999999999998</v>
      </c>
      <c r="J15" s="1501">
        <f>'ОБЕД-ПОЛДНИК раскладка7-11л. '!Q104</f>
        <v>144.44999999999999</v>
      </c>
      <c r="K15" s="1501">
        <f>'ОБЕД-ПОЛДНИК раскладка7-11л. '!Q125</f>
        <v>156.14500000000001</v>
      </c>
      <c r="L15" s="1501">
        <f>'ОБЕД-ПОЛДНИК раскладка7-11л. '!Q136</f>
        <v>99.7</v>
      </c>
      <c r="M15" s="1501">
        <f>'ОБЕД-ПОЛДНИК раскладка7-11л. '!Q150</f>
        <v>134.69999999999999</v>
      </c>
      <c r="N15" s="1501">
        <f>'ОБЕД-ПОЛДНИК раскладка7-11л. '!Q164</f>
        <v>23.2</v>
      </c>
      <c r="O15" s="1508">
        <v>112</v>
      </c>
      <c r="P15" s="1503">
        <v>100</v>
      </c>
      <c r="Q15" s="1538"/>
      <c r="R15" s="218"/>
      <c r="S15" s="218"/>
      <c r="T15" s="218"/>
      <c r="U15" s="218"/>
      <c r="V15" s="218"/>
      <c r="W15" s="1543"/>
      <c r="X15" s="250"/>
      <c r="Y15" s="236"/>
      <c r="Z15" s="1544"/>
      <c r="AA15" s="218"/>
      <c r="AB15" s="1545"/>
    </row>
    <row r="16" spans="2:28">
      <c r="B16" s="1509" t="s">
        <v>100</v>
      </c>
      <c r="C16" s="387">
        <v>74</v>
      </c>
      <c r="D16" s="1510">
        <f t="shared" si="0"/>
        <v>74</v>
      </c>
      <c r="E16" s="533">
        <f>'ОБЕД-ПОЛДНИК раскладка7-11л. '!Q17</f>
        <v>100</v>
      </c>
      <c r="F16" s="1501">
        <f>'ОБЕД-ПОЛДНИК раскладка7-11л. '!Q32</f>
        <v>100</v>
      </c>
      <c r="G16" s="1501">
        <v>0</v>
      </c>
      <c r="H16" s="1501">
        <f>'ОБЕД-ПОЛДНИК раскладка7-11л. '!Q71</f>
        <v>117</v>
      </c>
      <c r="I16" s="1501">
        <f>'ОБЕД-ПОЛДНИК раскладка7-11л. '!Q88</f>
        <v>105</v>
      </c>
      <c r="J16" s="1501">
        <v>0</v>
      </c>
      <c r="K16" s="1501">
        <f>'ОБЕД-ПОЛДНИК раскладка7-11л. '!Q126</f>
        <v>105</v>
      </c>
      <c r="L16" s="1501">
        <v>0</v>
      </c>
      <c r="M16" s="1501">
        <f>'ОБЕД-ПОЛДНИК раскладка7-11л. '!Q151</f>
        <v>105</v>
      </c>
      <c r="N16" s="1501">
        <f>'ОБЕД-ПОЛДНИК раскладка7-11л. '!Q165</f>
        <v>108</v>
      </c>
      <c r="O16" s="1502">
        <v>74</v>
      </c>
      <c r="P16" s="1503">
        <v>100</v>
      </c>
      <c r="Q16" s="1538"/>
      <c r="R16" s="218"/>
      <c r="S16" s="218"/>
      <c r="T16" s="218"/>
      <c r="U16" s="218"/>
      <c r="V16" s="218"/>
      <c r="W16" s="1543"/>
      <c r="X16" s="250"/>
      <c r="Y16" s="236"/>
      <c r="Z16" s="1544"/>
      <c r="AA16" s="218"/>
      <c r="AB16" s="1545"/>
    </row>
    <row r="17" spans="2:28">
      <c r="B17" s="1509" t="s">
        <v>101</v>
      </c>
      <c r="C17" s="387">
        <v>6</v>
      </c>
      <c r="D17" s="1510">
        <f t="shared" si="0"/>
        <v>6</v>
      </c>
      <c r="E17" s="533">
        <v>0</v>
      </c>
      <c r="F17" s="1501">
        <v>0</v>
      </c>
      <c r="G17" s="1501">
        <v>0</v>
      </c>
      <c r="H17" s="1501">
        <f>'ОБЕД-ПОЛДНИК раскладка7-11л. '!Q72</f>
        <v>15</v>
      </c>
      <c r="I17" s="1501">
        <v>0</v>
      </c>
      <c r="J17" s="1501">
        <f>'ОБЕД-ПОЛДНИК раскладка7-11л. '!Q105</f>
        <v>15</v>
      </c>
      <c r="K17" s="1501">
        <v>0</v>
      </c>
      <c r="L17" s="1501">
        <f>'ОБЕД-ПОЛДНИК раскладка7-11л. '!Q137</f>
        <v>15</v>
      </c>
      <c r="M17" s="1501">
        <f>'ОБЕД-ПОЛДНИК раскладка7-11л. '!Q152</f>
        <v>15</v>
      </c>
      <c r="N17" s="1501">
        <v>0</v>
      </c>
      <c r="O17" s="1502">
        <v>6</v>
      </c>
      <c r="P17" s="1503">
        <v>100</v>
      </c>
      <c r="Q17" s="1538"/>
      <c r="R17" s="218"/>
      <c r="S17" s="218"/>
      <c r="T17" s="218"/>
      <c r="U17" s="218"/>
      <c r="V17" s="218"/>
      <c r="W17" s="1543"/>
      <c r="X17" s="250"/>
      <c r="Y17" s="236"/>
      <c r="Z17" s="1544"/>
      <c r="AA17" s="218"/>
      <c r="AB17" s="1545"/>
    </row>
    <row r="18" spans="2:28">
      <c r="B18" s="1509" t="s">
        <v>269</v>
      </c>
      <c r="C18" s="387">
        <v>80</v>
      </c>
      <c r="D18" s="1510">
        <f t="shared" si="0"/>
        <v>80</v>
      </c>
      <c r="E18" s="533">
        <f>'ОБЕД-ПОЛДНИК раскладка7-11л. '!Q18</f>
        <v>200</v>
      </c>
      <c r="F18" s="1501">
        <f>'ОБЕД-ПОЛДНИК раскладка7-11л. '!Q33</f>
        <v>200</v>
      </c>
      <c r="G18" s="1501">
        <v>0</v>
      </c>
      <c r="H18" s="1501">
        <v>0</v>
      </c>
      <c r="I18" s="1501">
        <f>'ОБЕД-ПОЛДНИК раскладка7-11л. '!Q89</f>
        <v>200</v>
      </c>
      <c r="J18" s="1501">
        <v>0</v>
      </c>
      <c r="K18" s="1501">
        <f>'ОБЕД-ПОЛДНИК раскладка7-11л. '!Q127</f>
        <v>200</v>
      </c>
      <c r="L18" s="1501">
        <v>0</v>
      </c>
      <c r="M18" s="1501">
        <v>0</v>
      </c>
      <c r="N18" s="1501">
        <v>0</v>
      </c>
      <c r="O18" s="1502">
        <v>80</v>
      </c>
      <c r="P18" s="1503">
        <v>100</v>
      </c>
      <c r="Q18" s="1538"/>
      <c r="R18" s="218"/>
      <c r="S18" s="218"/>
      <c r="T18" s="218"/>
      <c r="U18" s="218"/>
      <c r="V18" s="218"/>
      <c r="W18" s="1543"/>
      <c r="X18" s="250"/>
      <c r="Y18" s="236"/>
      <c r="Z18" s="1544"/>
      <c r="AA18" s="218"/>
      <c r="AB18" s="1545"/>
    </row>
    <row r="19" spans="2:28">
      <c r="B19" s="1509" t="s">
        <v>270</v>
      </c>
      <c r="C19" s="387">
        <v>28</v>
      </c>
      <c r="D19" s="1510">
        <f t="shared" si="0"/>
        <v>28</v>
      </c>
      <c r="E19" s="533">
        <v>0</v>
      </c>
      <c r="F19" s="1501">
        <v>0</v>
      </c>
      <c r="G19" s="1501">
        <v>0</v>
      </c>
      <c r="H19" s="1501">
        <f>'ОБЕД-ПОЛДНИК раскладка7-11л. '!Q73</f>
        <v>77.599999999999994</v>
      </c>
      <c r="I19" s="1501">
        <v>0</v>
      </c>
      <c r="J19" s="1501">
        <f>'ОБЕД-ПОЛДНИК раскладка7-11л. '!Q106</f>
        <v>79</v>
      </c>
      <c r="K19" s="1501">
        <v>0</v>
      </c>
      <c r="L19" s="1501">
        <v>0</v>
      </c>
      <c r="M19" s="1501">
        <f>'ОБЕД-ПОЛДНИК раскладка7-11л. '!Q153</f>
        <v>79</v>
      </c>
      <c r="N19" s="1501">
        <f>'ОБЕД-ПОЛДНИК раскладка7-11л. '!Q166</f>
        <v>44.4</v>
      </c>
      <c r="O19" s="1502">
        <v>28</v>
      </c>
      <c r="P19" s="1503">
        <v>100</v>
      </c>
      <c r="Q19" s="1538"/>
      <c r="R19" s="218"/>
      <c r="S19" s="218"/>
      <c r="T19" s="218"/>
      <c r="U19" s="218"/>
      <c r="V19" s="218"/>
      <c r="W19" s="1543"/>
      <c r="X19" s="250"/>
      <c r="Y19" s="236"/>
      <c r="Z19" s="1544"/>
      <c r="AA19" s="218"/>
      <c r="AB19" s="1545"/>
    </row>
    <row r="20" spans="2:28">
      <c r="B20" s="1509" t="s">
        <v>271</v>
      </c>
      <c r="C20" s="387">
        <v>14</v>
      </c>
      <c r="D20" s="1510">
        <f t="shared" si="0"/>
        <v>14</v>
      </c>
      <c r="E20" s="533">
        <v>0</v>
      </c>
      <c r="F20" s="1501">
        <f>'ОБЕД-ПОЛДНИК раскладка7-11л. '!Q34</f>
        <v>31.25</v>
      </c>
      <c r="G20" s="1501">
        <v>0</v>
      </c>
      <c r="H20" s="1501">
        <v>0</v>
      </c>
      <c r="I20" s="1501">
        <f>'ОБЕД-ПОЛДНИК раскладка7-11л. '!Q90</f>
        <v>66.150000000000006</v>
      </c>
      <c r="J20" s="1501">
        <v>0</v>
      </c>
      <c r="K20" s="1501">
        <v>0</v>
      </c>
      <c r="L20" s="1501">
        <f>'ОБЕД-ПОЛДНИК раскладка7-11л. '!Q138</f>
        <v>42.6</v>
      </c>
      <c r="M20" s="1501">
        <v>0</v>
      </c>
      <c r="N20" s="1501">
        <v>0</v>
      </c>
      <c r="O20" s="1502">
        <v>14</v>
      </c>
      <c r="P20" s="1503">
        <v>100</v>
      </c>
      <c r="Q20" s="1538"/>
      <c r="R20" s="218"/>
      <c r="S20" s="218"/>
      <c r="T20" s="218"/>
      <c r="U20" s="218"/>
      <c r="V20" s="218"/>
      <c r="W20" s="1543"/>
      <c r="X20" s="250"/>
      <c r="Y20" s="236"/>
      <c r="Z20" s="1544"/>
      <c r="AA20" s="218"/>
      <c r="AB20" s="1545"/>
    </row>
    <row r="21" spans="2:28" ht="12.75" customHeight="1">
      <c r="B21" s="1509" t="s">
        <v>102</v>
      </c>
      <c r="C21" s="387">
        <v>23.2</v>
      </c>
      <c r="D21" s="1510">
        <f t="shared" si="0"/>
        <v>23.2</v>
      </c>
      <c r="E21" s="533">
        <v>0</v>
      </c>
      <c r="F21" s="1501">
        <f>'ОБЕД-ПОЛДНИК раскладка7-11л. '!Q35</f>
        <v>77.400000000000006</v>
      </c>
      <c r="G21" s="1501">
        <v>0</v>
      </c>
      <c r="H21" s="1501">
        <v>0</v>
      </c>
      <c r="I21" s="1501">
        <v>0</v>
      </c>
      <c r="J21" s="1501">
        <v>0</v>
      </c>
      <c r="K21" s="1501">
        <f>'ОБЕД-ПОЛДНИК раскладка7-11л. '!Q128</f>
        <v>59.4</v>
      </c>
      <c r="L21" s="1501">
        <f>'ОБЕД-ПОЛДНИК раскладка7-11л. '!Q139</f>
        <v>47</v>
      </c>
      <c r="M21" s="1501">
        <f>'ОБЕД-ПОЛДНИК раскладка7-11л. '!Q154</f>
        <v>48.2</v>
      </c>
      <c r="N21" s="1501">
        <v>0</v>
      </c>
      <c r="O21" s="1502">
        <v>23.2</v>
      </c>
      <c r="P21" s="1503">
        <v>100</v>
      </c>
      <c r="Q21" s="1538"/>
      <c r="R21" s="218"/>
      <c r="S21" s="218"/>
      <c r="T21" s="218"/>
      <c r="U21" s="218"/>
      <c r="V21" s="218"/>
      <c r="W21" s="1543"/>
      <c r="X21" s="250"/>
      <c r="Y21" s="236"/>
      <c r="Z21" s="1544"/>
      <c r="AA21" s="218"/>
      <c r="AB21" s="1545"/>
    </row>
    <row r="22" spans="2:28" ht="13.5" customHeight="1">
      <c r="B22" s="1509" t="s">
        <v>272</v>
      </c>
      <c r="C22" s="387">
        <v>12</v>
      </c>
      <c r="D22" s="1511">
        <f t="shared" si="0"/>
        <v>12</v>
      </c>
      <c r="E22" s="533">
        <f>'ОБЕД-ПОЛДНИК раскладка7-11л. '!Q19</f>
        <v>74</v>
      </c>
      <c r="F22" s="1501">
        <v>0</v>
      </c>
      <c r="G22" s="1501">
        <v>0</v>
      </c>
      <c r="H22" s="1501">
        <v>0</v>
      </c>
      <c r="I22" s="1501">
        <v>0</v>
      </c>
      <c r="J22" s="1501">
        <f>'ОБЕД-ПОЛДНИК раскладка7-11л. '!Q107</f>
        <v>46</v>
      </c>
      <c r="K22" s="1501">
        <v>0</v>
      </c>
      <c r="L22" s="1501">
        <v>0</v>
      </c>
      <c r="M22" s="1501">
        <v>0</v>
      </c>
      <c r="N22" s="1501">
        <v>0</v>
      </c>
      <c r="O22" s="1502">
        <v>12</v>
      </c>
      <c r="P22" s="1503">
        <v>100</v>
      </c>
      <c r="Q22" s="1538"/>
      <c r="R22" s="218"/>
      <c r="S22" s="218"/>
      <c r="T22" s="218"/>
      <c r="U22" s="218"/>
      <c r="V22" s="218"/>
      <c r="W22" s="1543"/>
      <c r="X22" s="250"/>
      <c r="Y22" s="236"/>
      <c r="Z22" s="1544"/>
      <c r="AA22" s="218"/>
      <c r="AB22" s="1545"/>
    </row>
    <row r="23" spans="2:28" ht="13.5" customHeight="1">
      <c r="B23" s="1509" t="s">
        <v>103</v>
      </c>
      <c r="C23" s="387">
        <v>120</v>
      </c>
      <c r="D23" s="1511">
        <f t="shared" si="0"/>
        <v>120</v>
      </c>
      <c r="E23" s="533">
        <f>'ОБЕД-ПОЛДНИК раскладка7-11л. '!Q20</f>
        <v>190</v>
      </c>
      <c r="F23" s="1501">
        <f>'ОБЕД-ПОЛДНИК раскладка7-11л. '!Q36</f>
        <v>28.2</v>
      </c>
      <c r="G23" s="1501">
        <f>'ОБЕД-ПОЛДНИК раскладка7-11л. '!Q49</f>
        <v>190</v>
      </c>
      <c r="H23" s="1501">
        <f>'ОБЕД-ПОЛДНИК раскладка7-11л. '!Q74</f>
        <v>190</v>
      </c>
      <c r="I23" s="1501">
        <f>'ОБЕД-ПОЛДНИК раскладка7-11л. '!Q91</f>
        <v>12</v>
      </c>
      <c r="J23" s="1501">
        <f>'ОБЕД-ПОЛДНИК раскладка7-11л. '!Q108</f>
        <v>200</v>
      </c>
      <c r="K23" s="1501">
        <f>'ОБЕД-ПОЛДНИК раскладка7-11л. '!Q129</f>
        <v>41.099999999999994</v>
      </c>
      <c r="L23" s="1501">
        <f>'ОБЕД-ПОЛДНИК раскладка7-11л. '!Q140</f>
        <v>21.2</v>
      </c>
      <c r="M23" s="1501">
        <f>'ОБЕД-ПОЛДНИК раскладка7-11л. '!Q155</f>
        <v>31.9</v>
      </c>
      <c r="N23" s="1501">
        <f>'ОБЕД-ПОЛДНИК раскладка7-11л. '!Q167</f>
        <v>295.60000000000002</v>
      </c>
      <c r="O23" s="1502">
        <v>120</v>
      </c>
      <c r="P23" s="1503">
        <v>100</v>
      </c>
      <c r="Q23" s="1538"/>
      <c r="R23" s="218"/>
      <c r="S23" s="218"/>
      <c r="T23" s="218"/>
      <c r="U23" s="218"/>
      <c r="V23" s="218"/>
      <c r="W23" s="1543"/>
      <c r="X23" s="250"/>
      <c r="Y23" s="236"/>
      <c r="Z23" s="1544"/>
      <c r="AA23" s="218"/>
      <c r="AB23" s="1546"/>
    </row>
    <row r="24" spans="2:28" ht="15" customHeight="1">
      <c r="B24" s="1509" t="s">
        <v>104</v>
      </c>
      <c r="C24" s="387">
        <v>60</v>
      </c>
      <c r="D24" s="1510">
        <f t="shared" si="0"/>
        <v>60</v>
      </c>
      <c r="E24" s="533">
        <v>0</v>
      </c>
      <c r="F24" s="1512">
        <v>0</v>
      </c>
      <c r="G24" s="1513">
        <f>'ОБЕД-ПОЛДНИК раскладка7-11л. '!Q50</f>
        <v>200</v>
      </c>
      <c r="H24" s="1501">
        <v>0</v>
      </c>
      <c r="I24" s="1514">
        <f>'ОБЕД-ПОЛДНИК раскладка7-11л. '!Q92</f>
        <v>200</v>
      </c>
      <c r="J24" s="1501">
        <v>0</v>
      </c>
      <c r="K24" s="1514">
        <v>0</v>
      </c>
      <c r="L24" s="1512">
        <f>'ОБЕД-ПОЛДНИК раскладка7-11л. '!Q141</f>
        <v>200</v>
      </c>
      <c r="M24" s="1512">
        <v>0</v>
      </c>
      <c r="N24" s="1514">
        <v>0</v>
      </c>
      <c r="O24" s="1502">
        <v>60</v>
      </c>
      <c r="P24" s="1503">
        <v>100</v>
      </c>
      <c r="Q24" s="1538"/>
      <c r="R24" s="218"/>
      <c r="S24" s="218"/>
      <c r="T24" s="218"/>
      <c r="U24" s="218"/>
      <c r="V24" s="218"/>
      <c r="W24" s="1543"/>
      <c r="X24" s="250"/>
      <c r="Y24" s="236"/>
      <c r="Z24" s="1544"/>
      <c r="AA24" s="218"/>
      <c r="AB24" s="1545"/>
    </row>
    <row r="25" spans="2:28">
      <c r="B25" s="1509" t="s">
        <v>273</v>
      </c>
      <c r="C25" s="387">
        <v>20</v>
      </c>
      <c r="D25" s="1510">
        <f t="shared" si="0"/>
        <v>20</v>
      </c>
      <c r="E25" s="533">
        <v>0</v>
      </c>
      <c r="F25" s="1512">
        <v>0</v>
      </c>
      <c r="G25" s="1513">
        <f>'ОБЕД-ПОЛДНИК раскладка7-11л. '!Q51</f>
        <v>164</v>
      </c>
      <c r="H25" s="1501">
        <v>0</v>
      </c>
      <c r="I25" s="1514">
        <f>'ОБЕД-ПОЛДНИК раскладка7-11л. '!Q93</f>
        <v>36</v>
      </c>
      <c r="J25" s="1501">
        <v>0</v>
      </c>
      <c r="K25" s="1514">
        <v>0</v>
      </c>
      <c r="L25" s="1512">
        <v>0</v>
      </c>
      <c r="M25" s="1512">
        <v>0</v>
      </c>
      <c r="N25" s="1514">
        <v>0</v>
      </c>
      <c r="O25" s="1502">
        <v>20</v>
      </c>
      <c r="P25" s="1503">
        <v>100</v>
      </c>
      <c r="Q25" s="1538"/>
      <c r="R25" s="218"/>
      <c r="S25" s="218"/>
      <c r="T25" s="218"/>
      <c r="U25" s="218"/>
      <c r="V25" s="218"/>
      <c r="W25" s="1543"/>
      <c r="X25" s="250"/>
      <c r="Y25" s="236"/>
      <c r="Z25" s="1544"/>
      <c r="AA25" s="218"/>
      <c r="AB25" s="1545"/>
    </row>
    <row r="26" spans="2:28" ht="12.75" customHeight="1">
      <c r="B26" s="1509" t="s">
        <v>105</v>
      </c>
      <c r="C26" s="387">
        <v>4</v>
      </c>
      <c r="D26" s="1510">
        <f t="shared" si="0"/>
        <v>4</v>
      </c>
      <c r="E26" s="533">
        <f>'ОБЕД-ПОЛДНИК раскладка7-11л. '!U10</f>
        <v>10</v>
      </c>
      <c r="F26" s="1512">
        <v>0</v>
      </c>
      <c r="G26" s="1513">
        <v>0</v>
      </c>
      <c r="H26" s="1501">
        <f>'ОБЕД-ПОЛДНИК раскладка7-11л. '!Q75</f>
        <v>10</v>
      </c>
      <c r="I26" s="1514">
        <v>0</v>
      </c>
      <c r="J26" s="1501">
        <v>0</v>
      </c>
      <c r="K26" s="1514">
        <f>'ОБЕД-ПОЛДНИК раскладка7-11л. '!U121</f>
        <v>10</v>
      </c>
      <c r="L26" s="1512">
        <f>'ОБЕД-ПОЛДНИК раскладка7-11л. '!Q142</f>
        <v>10</v>
      </c>
      <c r="M26" s="1512">
        <v>0</v>
      </c>
      <c r="N26" s="1514">
        <v>0</v>
      </c>
      <c r="O26" s="1502">
        <v>4</v>
      </c>
      <c r="P26" s="1503">
        <v>100</v>
      </c>
      <c r="Q26" s="1538"/>
      <c r="R26" s="218"/>
      <c r="S26" s="218"/>
      <c r="T26" s="218"/>
      <c r="U26" s="218"/>
      <c r="V26" s="218"/>
      <c r="W26" s="1543"/>
      <c r="X26" s="250"/>
      <c r="Y26" s="236"/>
      <c r="Z26" s="1544"/>
      <c r="AA26" s="218"/>
      <c r="AB26" s="1545"/>
    </row>
    <row r="27" spans="2:28">
      <c r="B27" s="1509" t="s">
        <v>274</v>
      </c>
      <c r="C27" s="387">
        <v>4</v>
      </c>
      <c r="D27" s="1510">
        <f t="shared" si="0"/>
        <v>4</v>
      </c>
      <c r="E27" s="571">
        <f>'ОБЕД-ПОЛДНИК раскладка7-11л. '!U11</f>
        <v>3.75</v>
      </c>
      <c r="F27" s="1512">
        <v>0</v>
      </c>
      <c r="G27" s="1513">
        <f>'ОБЕД-ПОЛДНИК раскладка7-11л. '!Q52</f>
        <v>17</v>
      </c>
      <c r="H27" s="1501">
        <v>0</v>
      </c>
      <c r="I27" s="1515">
        <f>'ОБЕД-ПОЛДНИК раскладка7-11л. '!Q94</f>
        <v>5</v>
      </c>
      <c r="J27" s="1501">
        <f>'ОБЕД-ПОЛДНИК раскладка7-11л. '!Q109</f>
        <v>6.75</v>
      </c>
      <c r="K27" s="1515">
        <v>0</v>
      </c>
      <c r="L27" s="1516">
        <v>0</v>
      </c>
      <c r="M27" s="1516">
        <f>'ОБЕД-ПОЛДНИК раскладка7-11л. '!Q156</f>
        <v>7.5</v>
      </c>
      <c r="N27" s="1514">
        <v>0</v>
      </c>
      <c r="O27" s="1502">
        <v>4</v>
      </c>
      <c r="P27" s="1503">
        <v>100</v>
      </c>
      <c r="Q27" s="1538"/>
      <c r="R27" s="218"/>
      <c r="S27" s="218"/>
      <c r="T27" s="218"/>
      <c r="U27" s="218"/>
      <c r="V27" s="218"/>
      <c r="W27" s="1543"/>
      <c r="X27" s="250"/>
      <c r="Y27" s="236"/>
      <c r="Z27" s="1544"/>
      <c r="AA27" s="218"/>
      <c r="AB27" s="1545"/>
    </row>
    <row r="28" spans="2:28" ht="12.75" customHeight="1">
      <c r="B28" s="1509" t="s">
        <v>106</v>
      </c>
      <c r="C28" s="387">
        <v>12</v>
      </c>
      <c r="D28" s="1510">
        <f t="shared" si="0"/>
        <v>12</v>
      </c>
      <c r="E28" s="533">
        <f>'ОБЕД-ПОЛДНИК раскладка7-11л. '!U12</f>
        <v>18</v>
      </c>
      <c r="F28" s="1516">
        <f>'ОБЕД-ПОЛДНИК раскладка7-11л. '!U26</f>
        <v>10.6</v>
      </c>
      <c r="G28" s="1513">
        <f>'ОБЕД-ПОЛДНИК раскладка7-11л. '!Q53</f>
        <v>11</v>
      </c>
      <c r="H28" s="1501">
        <f>'ОБЕД-ПОЛДНИК раскладка7-11л. '!Q76</f>
        <v>14</v>
      </c>
      <c r="I28" s="1514">
        <f>'ОБЕД-ПОЛДНИК раскладка7-11л. '!U82</f>
        <v>14.8</v>
      </c>
      <c r="J28" s="1501">
        <f>'ОБЕД-ПОЛДНИК раскладка7-11л. '!Q110</f>
        <v>7</v>
      </c>
      <c r="K28" s="1514">
        <f>'ОБЕД-ПОЛДНИК раскладка7-11л. '!U122</f>
        <v>18.850000000000001</v>
      </c>
      <c r="L28" s="1516">
        <f>'ОБЕД-ПОЛДНИК раскладка7-11л. '!Q143</f>
        <v>8</v>
      </c>
      <c r="M28" s="1516">
        <f>'ОБЕД-ПОЛДНИК раскладка7-11л. '!U146</f>
        <v>3.75</v>
      </c>
      <c r="N28" s="1514">
        <f>'ОБЕД-ПОЛДНИК раскладка7-11л. '!U159</f>
        <v>14</v>
      </c>
      <c r="O28" s="1502">
        <v>12</v>
      </c>
      <c r="P28" s="1503">
        <v>100</v>
      </c>
      <c r="Q28" s="1538"/>
      <c r="R28" s="218"/>
      <c r="S28" s="218"/>
      <c r="T28" s="218"/>
      <c r="U28" s="218"/>
      <c r="V28" s="218"/>
      <c r="W28" s="1543"/>
      <c r="X28" s="250"/>
      <c r="Y28" s="236"/>
      <c r="Z28" s="1544"/>
      <c r="AA28" s="218"/>
      <c r="AB28" s="1545"/>
    </row>
    <row r="29" spans="2:28" ht="13.5" customHeight="1">
      <c r="B29" s="1509" t="s">
        <v>107</v>
      </c>
      <c r="C29" s="387">
        <v>6</v>
      </c>
      <c r="D29" s="1517">
        <f t="shared" si="0"/>
        <v>6</v>
      </c>
      <c r="E29" s="533">
        <f>'ОБЕД-ПОЛДНИК раскладка7-11л. '!U13</f>
        <v>5</v>
      </c>
      <c r="F29" s="1512">
        <f>'ОБЕД-ПОЛДНИК раскладка7-11л. '!U27</f>
        <v>8.4499999999999993</v>
      </c>
      <c r="G29" s="1513">
        <v>0</v>
      </c>
      <c r="H29" s="1501">
        <f>'ОБЕД-ПОЛДНИК раскладка7-11л. '!Q77</f>
        <v>5.6</v>
      </c>
      <c r="I29" s="1514">
        <f>'ОБЕД-ПОЛДНИК раскладка7-11л. '!U83</f>
        <v>12.4</v>
      </c>
      <c r="J29" s="1501">
        <f>'ОБЕД-ПОЛДНИК раскладка7-11л. '!Q111</f>
        <v>8.25</v>
      </c>
      <c r="K29" s="1514">
        <f>'ОБЕД-ПОЛДНИК раскладка7-11л. '!U123</f>
        <v>6.7</v>
      </c>
      <c r="L29" s="1516">
        <v>0</v>
      </c>
      <c r="M29" s="1512">
        <f>'ОБЕД-ПОЛДНИК раскладка7-11л. '!U147</f>
        <v>10</v>
      </c>
      <c r="N29" s="1514">
        <f>'ОБЕД-ПОЛДНИК раскладка7-11л. '!U160</f>
        <v>3.6</v>
      </c>
      <c r="O29" s="1502">
        <v>6</v>
      </c>
      <c r="P29" s="1503">
        <v>100</v>
      </c>
      <c r="Q29" s="1538"/>
      <c r="R29" s="218"/>
      <c r="S29" s="218"/>
      <c r="T29" s="218"/>
      <c r="U29" s="218"/>
      <c r="V29" s="218"/>
      <c r="W29" s="1543"/>
      <c r="X29" s="250"/>
      <c r="Y29" s="236"/>
      <c r="Z29" s="1544"/>
      <c r="AA29" s="218"/>
      <c r="AB29" s="1545"/>
    </row>
    <row r="30" spans="2:28" ht="14.25" customHeight="1">
      <c r="B30" s="1509" t="s">
        <v>108</v>
      </c>
      <c r="C30" s="387">
        <v>16</v>
      </c>
      <c r="D30" s="1518">
        <f t="shared" si="0"/>
        <v>16</v>
      </c>
      <c r="E30" s="533">
        <f>'ОБЕД-ПОЛДНИК раскладка7-11л. '!U14</f>
        <v>3.2</v>
      </c>
      <c r="F30" s="1516">
        <f>'ОБЕД-ПОЛДНИК раскладка7-11л. '!U28</f>
        <v>6.6</v>
      </c>
      <c r="G30" s="1513">
        <f>'ОБЕД-ПОЛДНИК раскладка7-11л. '!Q54</f>
        <v>7</v>
      </c>
      <c r="H30" s="1501">
        <v>0</v>
      </c>
      <c r="I30" s="1514">
        <f>'ОБЕД-ПОЛДНИК раскладка7-11л. '!U84</f>
        <v>8</v>
      </c>
      <c r="J30" s="1501">
        <f>'ОБЕД-ПОЛДНИК раскладка7-11л. '!Q112</f>
        <v>24</v>
      </c>
      <c r="K30" s="1514">
        <f>'ОБЕД-ПОЛДНИК раскладка7-11л. '!U124</f>
        <v>2.6</v>
      </c>
      <c r="L30" s="1519">
        <f>'ОБЕД-ПОЛДНИК раскладка7-11л. '!U133</f>
        <v>98.6</v>
      </c>
      <c r="M30" s="1519">
        <f>'ОБЕД-ПОЛДНИК раскладка7-11л. '!U148</f>
        <v>7.2</v>
      </c>
      <c r="N30" s="1520">
        <f>'ОБЕД-ПОЛДНИК раскладка7-11л. '!U161</f>
        <v>2.8</v>
      </c>
      <c r="O30" s="1502">
        <v>16</v>
      </c>
      <c r="P30" s="1503">
        <v>100</v>
      </c>
      <c r="Q30" s="1538"/>
      <c r="R30" s="218"/>
      <c r="S30" s="218"/>
      <c r="T30" s="218"/>
      <c r="U30" s="218"/>
      <c r="V30" s="218"/>
      <c r="W30" s="1543"/>
      <c r="X30" s="250"/>
      <c r="Y30" s="236"/>
      <c r="Z30" s="1544"/>
      <c r="AA30" s="218"/>
      <c r="AB30" s="1545"/>
    </row>
    <row r="31" spans="2:28" ht="13.5" customHeight="1">
      <c r="B31" s="1509" t="s">
        <v>109</v>
      </c>
      <c r="C31" s="387">
        <v>12</v>
      </c>
      <c r="D31" s="1517">
        <f t="shared" si="0"/>
        <v>12</v>
      </c>
      <c r="E31" s="533">
        <f>'ОБЕД-ПОЛДНИК раскладка7-11л. '!U15</f>
        <v>6</v>
      </c>
      <c r="F31" s="1516">
        <f>'ОБЕД-ПОЛДНИК раскладка7-11л. '!U29</f>
        <v>10</v>
      </c>
      <c r="G31" s="1505">
        <f>'ОБЕД-ПОЛДНИК раскладка7-11л. '!U44</f>
        <v>16</v>
      </c>
      <c r="H31" s="1501">
        <f>'ОБЕД-ПОЛДНИК раскладка7-11л. '!U66</f>
        <v>15</v>
      </c>
      <c r="I31" s="1514">
        <f>'ОБЕД-ПОЛДНИК раскладка7-11л. '!U85</f>
        <v>0.72</v>
      </c>
      <c r="J31" s="1501">
        <f>'ОБЕД-ПОЛДНИК раскладка7-11л. '!U100</f>
        <v>11</v>
      </c>
      <c r="K31" s="1512">
        <f>'ОБЕД-ПОЛДНИК раскладка7-11л. '!U125</f>
        <v>10.76</v>
      </c>
      <c r="L31" s="1515">
        <f>'ОБЕД-ПОЛДНИК раскладка7-11л. '!U134</f>
        <v>10</v>
      </c>
      <c r="M31" s="1516">
        <f>'ОБЕД-ПОЛДНИК раскладка7-11л. '!U149</f>
        <v>20</v>
      </c>
      <c r="N31" s="1519">
        <f>'ОБЕД-ПОЛДНИК раскладка7-11л. '!U162</f>
        <v>20.52</v>
      </c>
      <c r="O31" s="1502">
        <v>12</v>
      </c>
      <c r="P31" s="1503">
        <v>100</v>
      </c>
      <c r="Q31" s="1538"/>
      <c r="R31" s="218"/>
      <c r="S31" s="218"/>
      <c r="T31" s="218"/>
      <c r="U31" s="218"/>
      <c r="V31" s="218"/>
      <c r="W31" s="1543"/>
      <c r="X31" s="250"/>
      <c r="Y31" s="236"/>
      <c r="Z31" s="1544"/>
      <c r="AA31" s="218"/>
      <c r="AB31" s="1545"/>
    </row>
    <row r="32" spans="2:28" ht="12.75" customHeight="1">
      <c r="B32" s="1509" t="s">
        <v>110</v>
      </c>
      <c r="C32" s="387">
        <v>4</v>
      </c>
      <c r="D32" s="1510">
        <f t="shared" si="0"/>
        <v>4</v>
      </c>
      <c r="E32" s="533">
        <v>0</v>
      </c>
      <c r="F32" s="1512">
        <v>0</v>
      </c>
      <c r="G32" s="1513">
        <f>'ОБЕД-ПОЛДНИК раскладка7-11л. '!U45</f>
        <v>20</v>
      </c>
      <c r="H32" s="1501">
        <v>0</v>
      </c>
      <c r="I32" s="1514">
        <v>0</v>
      </c>
      <c r="J32" s="1501">
        <v>0</v>
      </c>
      <c r="K32" s="1514">
        <v>0</v>
      </c>
      <c r="L32" s="1512">
        <f>'ОБЕД-ПОЛДНИК раскладка7-11л. '!U135</f>
        <v>20</v>
      </c>
      <c r="M32" s="1512">
        <v>0</v>
      </c>
      <c r="N32" s="1514">
        <v>0</v>
      </c>
      <c r="O32" s="1502">
        <v>4</v>
      </c>
      <c r="P32" s="1503">
        <v>100</v>
      </c>
      <c r="Q32" s="1538"/>
      <c r="R32" s="218"/>
      <c r="S32" s="218"/>
      <c r="T32" s="218"/>
      <c r="U32" s="218"/>
      <c r="V32" s="218"/>
      <c r="W32" s="1543"/>
      <c r="X32" s="250"/>
      <c r="Y32" s="236"/>
      <c r="Z32" s="1544"/>
      <c r="AA32" s="218"/>
      <c r="AB32" s="1545"/>
    </row>
    <row r="33" spans="2:28" ht="13.5" customHeight="1">
      <c r="B33" s="1509" t="s">
        <v>111</v>
      </c>
      <c r="C33" s="387">
        <v>0.4</v>
      </c>
      <c r="D33" s="1510">
        <f t="shared" si="0"/>
        <v>0.4</v>
      </c>
      <c r="E33" s="533">
        <v>0</v>
      </c>
      <c r="F33" s="1519">
        <f>'ОБЕД-ПОЛДНИК раскладка7-11л. '!U30</f>
        <v>1</v>
      </c>
      <c r="G33" s="1513">
        <v>0</v>
      </c>
      <c r="H33" s="1501">
        <v>0</v>
      </c>
      <c r="I33" s="1514">
        <v>0</v>
      </c>
      <c r="J33" s="1501">
        <v>0</v>
      </c>
      <c r="K33" s="1514">
        <f>'ОБЕД-ПОЛДНИК раскладка7-11л. '!U126</f>
        <v>1</v>
      </c>
      <c r="L33" s="1512">
        <v>0</v>
      </c>
      <c r="M33" s="1519">
        <f>'ОБЕД-ПОЛДНИК раскладка7-11л. '!U150</f>
        <v>1</v>
      </c>
      <c r="N33" s="1514">
        <f>'ОБЕД-ПОЛДНИК раскладка7-11л. '!U163</f>
        <v>1</v>
      </c>
      <c r="O33" s="1502">
        <v>0.4</v>
      </c>
      <c r="P33" s="1503">
        <v>100</v>
      </c>
      <c r="Q33" s="1538"/>
      <c r="R33" s="218"/>
      <c r="S33" s="218"/>
      <c r="T33" s="218"/>
      <c r="U33" s="218"/>
      <c r="V33" s="218"/>
      <c r="W33" s="1543"/>
      <c r="X33" s="250"/>
      <c r="Y33" s="236"/>
      <c r="Z33" s="1544"/>
      <c r="AA33" s="218"/>
      <c r="AB33" s="1545"/>
    </row>
    <row r="34" spans="2:28" ht="13.5" customHeight="1">
      <c r="B34" s="1509" t="s">
        <v>112</v>
      </c>
      <c r="C34" s="387">
        <v>0.4</v>
      </c>
      <c r="D34" s="1517">
        <f t="shared" si="0"/>
        <v>0.4</v>
      </c>
      <c r="E34" s="533">
        <v>0</v>
      </c>
      <c r="F34" s="1512">
        <v>0</v>
      </c>
      <c r="G34" s="1513">
        <v>0</v>
      </c>
      <c r="H34" s="1501">
        <f>'ОБЕД-ПОЛДНИК раскладка7-11л. '!U67</f>
        <v>2</v>
      </c>
      <c r="I34" s="1514">
        <v>0</v>
      </c>
      <c r="J34" s="1501">
        <v>0</v>
      </c>
      <c r="K34" s="1514">
        <v>0</v>
      </c>
      <c r="L34" s="1512">
        <v>0</v>
      </c>
      <c r="M34" s="1519">
        <v>0</v>
      </c>
      <c r="N34" s="1514">
        <f>'ОБЕД-ПОЛДНИК раскладка7-11л. '!U164</f>
        <v>2</v>
      </c>
      <c r="O34" s="1502">
        <v>0.4</v>
      </c>
      <c r="P34" s="1503">
        <v>100</v>
      </c>
      <c r="Q34" s="1538"/>
      <c r="R34" s="218"/>
      <c r="S34" s="218"/>
      <c r="T34" s="218"/>
      <c r="U34" s="218"/>
      <c r="V34" s="218"/>
      <c r="W34" s="1543"/>
      <c r="X34" s="250"/>
      <c r="Y34" s="236"/>
      <c r="Z34" s="1544"/>
      <c r="AA34" s="218"/>
      <c r="AB34" s="1545"/>
    </row>
    <row r="35" spans="2:28" ht="13.5" customHeight="1">
      <c r="B35" s="1509" t="s">
        <v>275</v>
      </c>
      <c r="C35" s="387">
        <v>0.8</v>
      </c>
      <c r="D35" s="1517">
        <f t="shared" si="0"/>
        <v>0.8</v>
      </c>
      <c r="E35" s="1494">
        <f>'ОБЕД-ПОЛДНИК раскладка7-11л. '!U16</f>
        <v>4</v>
      </c>
      <c r="F35" s="1512">
        <v>0</v>
      </c>
      <c r="G35" s="1513">
        <f>'ОБЕД-ПОЛДНИК раскладка7-11л. '!U46</f>
        <v>4</v>
      </c>
      <c r="H35" s="1501">
        <v>0</v>
      </c>
      <c r="I35" s="1514">
        <v>0</v>
      </c>
      <c r="J35" s="1501">
        <v>0</v>
      </c>
      <c r="K35" s="1514">
        <v>0</v>
      </c>
      <c r="L35" s="1512">
        <v>0</v>
      </c>
      <c r="M35" s="1512">
        <v>0</v>
      </c>
      <c r="N35" s="1514">
        <v>0</v>
      </c>
      <c r="O35" s="1502">
        <v>0.8</v>
      </c>
      <c r="P35" s="1503">
        <v>100</v>
      </c>
      <c r="Q35" s="1538"/>
      <c r="R35" s="218"/>
      <c r="S35" s="218"/>
      <c r="T35" s="218"/>
      <c r="U35" s="218"/>
      <c r="V35" s="218"/>
      <c r="W35" s="1543"/>
      <c r="X35" s="250"/>
      <c r="Y35" s="236"/>
      <c r="Z35" s="1544"/>
      <c r="AA35" s="218"/>
      <c r="AB35" s="1545"/>
    </row>
    <row r="36" spans="2:28" ht="12.75" customHeight="1">
      <c r="B36" s="1509" t="s">
        <v>113</v>
      </c>
      <c r="C36" s="387">
        <v>0.08</v>
      </c>
      <c r="D36" s="1521">
        <f t="shared" si="0"/>
        <v>0.08</v>
      </c>
      <c r="E36" s="533">
        <v>0</v>
      </c>
      <c r="F36" s="1512">
        <v>0</v>
      </c>
      <c r="G36" s="1513">
        <v>0</v>
      </c>
      <c r="H36" s="1501">
        <v>0</v>
      </c>
      <c r="I36" s="1514">
        <v>0</v>
      </c>
      <c r="J36" s="1501">
        <v>0</v>
      </c>
      <c r="K36" s="1514">
        <f>'ОБЕД-ПОЛДНИК раскладка7-11л. '!U127</f>
        <v>0.8</v>
      </c>
      <c r="L36" s="1512">
        <v>0</v>
      </c>
      <c r="M36" s="1512">
        <v>0</v>
      </c>
      <c r="N36" s="1514">
        <f>'ОБЕД-ПОЛДНИК раскладка7-11л. '!AG239</f>
        <v>0</v>
      </c>
      <c r="O36" s="1502">
        <v>0.08</v>
      </c>
      <c r="P36" s="1503">
        <v>100</v>
      </c>
      <c r="Q36" s="1538"/>
      <c r="R36" s="218"/>
      <c r="S36" s="218"/>
      <c r="T36" s="218"/>
      <c r="U36" s="218"/>
      <c r="V36" s="218"/>
      <c r="W36" s="1543"/>
      <c r="X36" s="250"/>
      <c r="Y36" s="236"/>
      <c r="Z36" s="1544"/>
      <c r="AA36" s="218"/>
      <c r="AB36" s="1547"/>
    </row>
    <row r="37" spans="2:28" ht="11.25" customHeight="1">
      <c r="B37" s="1509" t="s">
        <v>114</v>
      </c>
      <c r="C37" s="387">
        <v>1.2</v>
      </c>
      <c r="D37" s="1517">
        <f t="shared" si="0"/>
        <v>1.2</v>
      </c>
      <c r="E37" s="533">
        <f>'ОБЕД-ПОЛДНИК раскладка7-11л. '!U17</f>
        <v>1.55</v>
      </c>
      <c r="F37" s="1519">
        <f>'ОБЕД-ПОЛДНИК раскладка7-11л. '!U31</f>
        <v>1.45</v>
      </c>
      <c r="G37" s="1513">
        <f>'ОБЕД-ПОЛДНИК раскладка7-11л. '!U47</f>
        <v>0.8</v>
      </c>
      <c r="H37" s="1501">
        <f>'ОБЕД-ПОЛДНИК раскладка7-11л. '!U68</f>
        <v>1.4</v>
      </c>
      <c r="I37" s="1514">
        <f>'ОБЕД-ПОЛДНИК раскладка7-11л. '!U86</f>
        <v>1.01</v>
      </c>
      <c r="J37" s="1501">
        <f>'ОБЕД-ПОЛДНИК раскладка7-11л. '!U101</f>
        <v>2.1</v>
      </c>
      <c r="K37" s="1514">
        <f>'ОБЕД-ПОЛДНИК раскладка7-11л. '!U128</f>
        <v>0.85000000000000009</v>
      </c>
      <c r="L37" s="1516">
        <f>'ОБЕД-ПОЛДНИК раскладка7-11л. '!U136</f>
        <v>0.99</v>
      </c>
      <c r="M37" s="1516">
        <f>'ОБЕД-ПОЛДНИК раскладка7-11л. '!U151</f>
        <v>1.1500000000000001</v>
      </c>
      <c r="N37" s="1514">
        <f>'ОБЕД-ПОЛДНИК раскладка7-11л. '!U165</f>
        <v>0.7</v>
      </c>
      <c r="O37" s="1502">
        <v>1.2</v>
      </c>
      <c r="P37" s="1503">
        <v>100</v>
      </c>
      <c r="Q37" s="1538"/>
      <c r="R37" s="218"/>
      <c r="S37" s="218"/>
      <c r="T37" s="218"/>
      <c r="U37" s="218"/>
      <c r="V37" s="218"/>
      <c r="W37" s="1543"/>
      <c r="X37" s="250"/>
      <c r="Y37" s="236"/>
      <c r="Z37" s="1544"/>
      <c r="AA37" s="218"/>
      <c r="AB37" s="1545"/>
    </row>
    <row r="38" spans="2:28" ht="13.5" customHeight="1">
      <c r="B38" s="1509" t="s">
        <v>276</v>
      </c>
      <c r="C38" s="387">
        <v>1.2</v>
      </c>
      <c r="D38" s="1510">
        <f t="shared" si="0"/>
        <v>1.2</v>
      </c>
      <c r="E38" s="1493">
        <f>'ОБЕД-ПОЛДНИК раскладка7-11л. '!U18</f>
        <v>3</v>
      </c>
      <c r="F38" s="1512">
        <v>0</v>
      </c>
      <c r="G38" s="1513">
        <v>0</v>
      </c>
      <c r="H38" s="1522">
        <f>'ОБЕД-ПОЛДНИК раскладка7-11л. '!U69</f>
        <v>9</v>
      </c>
      <c r="I38" s="1514">
        <v>0</v>
      </c>
      <c r="J38" s="1501">
        <v>0</v>
      </c>
      <c r="K38" s="1523">
        <v>0</v>
      </c>
      <c r="L38" s="1512">
        <v>0</v>
      </c>
      <c r="M38" s="1512">
        <v>0</v>
      </c>
      <c r="N38" s="1514">
        <v>0</v>
      </c>
      <c r="O38" s="1502">
        <v>1.2</v>
      </c>
      <c r="P38" s="1503">
        <v>100</v>
      </c>
      <c r="Q38" s="1538"/>
      <c r="R38" s="218"/>
      <c r="S38" s="218"/>
      <c r="T38" s="218"/>
      <c r="U38" s="218"/>
      <c r="V38" s="218"/>
      <c r="W38" s="1543"/>
      <c r="X38" s="250"/>
      <c r="Y38" s="236"/>
      <c r="Z38" s="1544"/>
      <c r="AA38" s="218"/>
      <c r="AB38" s="1545"/>
    </row>
    <row r="39" spans="2:28" ht="12.75" customHeight="1">
      <c r="B39" s="1509" t="s">
        <v>277</v>
      </c>
      <c r="C39" s="387">
        <v>0.8</v>
      </c>
      <c r="D39" s="1510">
        <f t="shared" si="0"/>
        <v>1.09E-2</v>
      </c>
      <c r="E39" s="533">
        <f>'ОБЕД-ПОЛДНИК раскладка7-11л. '!U19</f>
        <v>8.3000000000000001E-3</v>
      </c>
      <c r="F39" s="1515">
        <f>'ОБЕД-ПОЛДНИК раскладка7-11л. '!U32</f>
        <v>2.8000000000000001E-2</v>
      </c>
      <c r="G39" s="1522">
        <f>'ОБЕД-ПОЛДНИК раскладка7-11л. '!U48</f>
        <v>8.0000000000000002E-3</v>
      </c>
      <c r="H39" s="1501">
        <f>'ОБЕД-ПОЛДНИК раскладка7-11л. '!U70</f>
        <v>1.5699999999999999E-2</v>
      </c>
      <c r="I39" s="1514">
        <f>'ОБЕД-ПОЛДНИК раскладка7-11л. '!U87</f>
        <v>8.3999999999999995E-3</v>
      </c>
      <c r="J39" s="1501">
        <f>'ОБЕД-ПОЛДНИК раскладка7-11л. '!U102</f>
        <v>8.0000000000000002E-3</v>
      </c>
      <c r="K39" s="1514">
        <f>'ОБЕД-ПОЛДНИК раскладка7-11л. '!U129</f>
        <v>2.8000000000000001E-2</v>
      </c>
      <c r="L39" s="1524">
        <f>'ОБЕД-ПОЛДНИК раскладка7-11л. '!U137</f>
        <v>8.0000000000000002E-3</v>
      </c>
      <c r="M39" s="1515">
        <f>'ОБЕД-ПОЛДНИК раскладка7-11л. '!U152</f>
        <v>8.6E-3</v>
      </c>
      <c r="N39" s="1514">
        <f>'ОБЕД-ПОЛДНИК раскладка7-11л. '!U166</f>
        <v>8.0000000000000002E-3</v>
      </c>
      <c r="O39" s="1502">
        <v>1.09E-2</v>
      </c>
      <c r="P39" s="1525">
        <v>1.3680000000000001</v>
      </c>
      <c r="Q39" s="1538"/>
      <c r="R39" s="218"/>
      <c r="S39" s="218"/>
      <c r="T39" s="218"/>
      <c r="U39" s="218"/>
      <c r="V39" s="218"/>
      <c r="W39" s="1543"/>
      <c r="X39" s="250"/>
      <c r="Y39" s="236"/>
      <c r="Z39" s="1544"/>
      <c r="AA39" s="218"/>
      <c r="AB39" s="1545"/>
    </row>
    <row r="40" spans="2:28" ht="12" customHeight="1">
      <c r="B40" s="1509" t="s">
        <v>115</v>
      </c>
      <c r="C40" s="387">
        <v>30.8</v>
      </c>
      <c r="D40" s="1511">
        <f t="shared" si="0"/>
        <v>30.8</v>
      </c>
      <c r="E40" s="1526">
        <f>'ОБЕД-ПОЛДНИК меню  7-11л.  '!E22</f>
        <v>31.212</v>
      </c>
      <c r="F40" s="1520">
        <f>'ОБЕД-ПОЛДНИК меню  7-11л.  '!E41</f>
        <v>31.169999999999998</v>
      </c>
      <c r="G40" s="1520">
        <f>'ОБЕД-ПОЛДНИК меню  7-11л.  '!E56</f>
        <v>36.007000000000005</v>
      </c>
      <c r="H40" s="1520">
        <f>'ОБЕД-ПОЛДНИК меню  7-11л.  '!E77</f>
        <v>30.928999999999998</v>
      </c>
      <c r="I40" s="1520">
        <f>'ОБЕД-ПОЛДНИК меню  7-11л.  '!E95</f>
        <v>35.439</v>
      </c>
      <c r="J40" s="1520">
        <f>'ОБЕД-ПОЛДНИК меню  7-11л.  '!E113</f>
        <v>31.481000000000002</v>
      </c>
      <c r="K40" s="1527">
        <f>'ОБЕД-ПОЛДНИК меню  7-11л.  '!E135</f>
        <v>28.201999999999998</v>
      </c>
      <c r="L40" s="1520">
        <f>'ОБЕД-ПОЛДНИК меню  7-11л.  '!E151</f>
        <v>30.699000000000002</v>
      </c>
      <c r="M40" s="1520">
        <f>'ОБЕД-ПОЛДНИК меню  7-11л.  '!E169</f>
        <v>30.767000000000003</v>
      </c>
      <c r="N40" s="1520">
        <f>'ОБЕД-ПОЛДНИК меню  7-11л.  '!E192</f>
        <v>22.073</v>
      </c>
      <c r="O40" s="1528">
        <v>30.8</v>
      </c>
      <c r="P40" s="1503">
        <v>100</v>
      </c>
      <c r="Q40" s="1538"/>
      <c r="R40" s="218"/>
      <c r="S40" s="218"/>
      <c r="T40" s="218"/>
      <c r="U40" s="218"/>
      <c r="V40" s="218"/>
      <c r="W40" s="1543"/>
      <c r="X40" s="250"/>
      <c r="Y40" s="236"/>
      <c r="Z40" s="1544"/>
      <c r="AA40" s="218"/>
      <c r="AB40" s="1545"/>
    </row>
    <row r="41" spans="2:28" ht="12.75" customHeight="1">
      <c r="B41" s="1509" t="s">
        <v>116</v>
      </c>
      <c r="C41" s="387">
        <v>31.6</v>
      </c>
      <c r="D41" s="1511">
        <f t="shared" si="0"/>
        <v>31.6</v>
      </c>
      <c r="E41" s="1529">
        <f>'ОБЕД-ПОЛДНИК меню  7-11л.  '!F22</f>
        <v>36.187999999999995</v>
      </c>
      <c r="F41" s="1520">
        <f>'ОБЕД-ПОЛДНИК меню  7-11л.  '!F41</f>
        <v>28.904</v>
      </c>
      <c r="G41" s="1520">
        <f>'ОБЕД-ПОЛДНИК меню  7-11л.  '!F56</f>
        <v>33.17799999999999</v>
      </c>
      <c r="H41" s="1520">
        <f>'ОБЕД-ПОЛДНИК меню  7-11л.  '!F77</f>
        <v>34.548999999999999</v>
      </c>
      <c r="I41" s="1520">
        <f>'ОБЕД-ПОЛДНИК меню  7-11л.  '!F95</f>
        <v>32.441000000000003</v>
      </c>
      <c r="J41" s="1520">
        <f>'ОБЕД-ПОЛДНИК меню  7-11л.  '!F113</f>
        <v>39.030999999999999</v>
      </c>
      <c r="K41" s="1520">
        <f>'ОБЕД-ПОЛДНИК меню  7-11л.  '!F135</f>
        <v>31.009500000000003</v>
      </c>
      <c r="L41" s="1520">
        <f>'ОБЕД-ПОЛДНИК меню  7-11л.  '!F151</f>
        <v>26.792999999999999</v>
      </c>
      <c r="M41" s="1520">
        <f>'ОБЕД-ПОЛДНИК меню  7-11л.  '!F169</f>
        <v>31.380000000000003</v>
      </c>
      <c r="N41" s="1520">
        <f>'ОБЕД-ПОЛДНИК меню  7-11л.  '!F192</f>
        <v>22.529900000000001</v>
      </c>
      <c r="O41" s="1528">
        <v>31.6</v>
      </c>
      <c r="P41" s="1503">
        <v>100</v>
      </c>
      <c r="Q41" s="1538"/>
      <c r="R41" s="218"/>
      <c r="S41" s="218"/>
      <c r="T41" s="218"/>
      <c r="U41" s="218"/>
      <c r="V41" s="218"/>
      <c r="W41" s="1543"/>
      <c r="X41" s="250"/>
      <c r="Y41" s="236"/>
      <c r="Z41" s="1544"/>
      <c r="AA41" s="218"/>
      <c r="AB41" s="1545"/>
    </row>
    <row r="42" spans="2:28" ht="12" customHeight="1">
      <c r="B42" s="1243" t="s">
        <v>117</v>
      </c>
      <c r="C42" s="387">
        <v>134</v>
      </c>
      <c r="D42" s="1504">
        <f t="shared" si="0"/>
        <v>134</v>
      </c>
      <c r="E42" s="1530">
        <f>'ОБЕД-ПОЛДНИК меню  7-11л.  '!G22</f>
        <v>141.739</v>
      </c>
      <c r="F42" s="1520">
        <f>'ОБЕД-ПОЛДНИК меню  7-11л.  '!G41</f>
        <v>129.87600000000003</v>
      </c>
      <c r="G42" s="1520">
        <f>'ОБЕД-ПОЛДНИК меню  7-11л.  '!G56</f>
        <v>118.15199999999999</v>
      </c>
      <c r="H42" s="1520">
        <f>'ОБЕД-ПОЛДНИК меню  7-11л.  '!G77</f>
        <v>146.33599999999998</v>
      </c>
      <c r="I42" s="1520">
        <f>'ОБЕД-ПОЛДНИК меню  7-11л.  '!G95</f>
        <v>148.38299999999998</v>
      </c>
      <c r="J42" s="1520">
        <f>'ОБЕД-ПОЛДНИК меню  7-11л.  '!G113</f>
        <v>148.18799999999999</v>
      </c>
      <c r="K42" s="1520">
        <f>'ОБЕД-ПОЛДНИК меню  7-11л.  '!G135</f>
        <v>138.81699999999998</v>
      </c>
      <c r="L42" s="1520">
        <f>'ОБЕД-ПОЛДНИК меню  7-11л.  '!G151</f>
        <v>96.217999999999989</v>
      </c>
      <c r="M42" s="1527">
        <f>'ОБЕД-ПОЛДНИК меню  7-11л.  '!G169</f>
        <v>136.41499999999999</v>
      </c>
      <c r="N42" s="1520">
        <f>'ОБЕД-ПОЛДНИК меню  7-11л.  '!G192</f>
        <v>135.87200000000001</v>
      </c>
      <c r="O42" s="1528">
        <v>134</v>
      </c>
      <c r="P42" s="1503">
        <v>100</v>
      </c>
      <c r="Q42" s="1538"/>
      <c r="R42" s="218"/>
      <c r="S42" s="218"/>
      <c r="T42" s="218"/>
      <c r="U42" s="218"/>
      <c r="V42" s="218"/>
      <c r="W42" s="1543"/>
      <c r="X42" s="250"/>
      <c r="Y42" s="236"/>
      <c r="Z42" s="1544"/>
      <c r="AA42" s="218"/>
      <c r="AB42" s="1545"/>
    </row>
    <row r="43" spans="2:28" ht="15" customHeight="1" thickBot="1">
      <c r="B43" s="1312" t="s">
        <v>118</v>
      </c>
      <c r="C43" s="388">
        <v>940</v>
      </c>
      <c r="D43" s="1531">
        <f t="shared" si="0"/>
        <v>943.6</v>
      </c>
      <c r="E43" s="1532">
        <f>'ОБЕД-ПОЛДНИК меню  7-11л.  '!H22</f>
        <v>1017.496</v>
      </c>
      <c r="F43" s="1533">
        <f>'ОБЕД-ПОЛДНИК меню  7-11л.  '!H41</f>
        <v>904.32</v>
      </c>
      <c r="G43" s="1533">
        <f>'ОБЕД-ПОЛДНИК меню  7-11л.  '!H56</f>
        <v>915.23800000000017</v>
      </c>
      <c r="H43" s="1533">
        <f>'ОБЕД-ПОЛДНИК меню  7-11л.  '!H77</f>
        <v>1020.0010000000001</v>
      </c>
      <c r="I43" s="1533">
        <f>'ОБЕД-ПОЛДНИК меню  7-11л.  '!H95</f>
        <v>1027.2570000000003</v>
      </c>
      <c r="J43" s="1533">
        <f>'ОБЕД-ПОЛДНИК меню  7-11л.  '!H113</f>
        <v>1069.9549999999999</v>
      </c>
      <c r="K43" s="1534">
        <f>'ОБЕД-ПОЛДНИК меню  7-11л.  '!H135</f>
        <v>947.16150000000005</v>
      </c>
      <c r="L43" s="1533">
        <f>'ОБЕД-ПОЛДНИК меню  7-11л.  '!H151</f>
        <v>748.80500000000006</v>
      </c>
      <c r="M43" s="1535">
        <f>'ОБЕД-ПОЛДНИК меню  7-11л.  '!H169</f>
        <v>951.14799999999991</v>
      </c>
      <c r="N43" s="1533">
        <f>'ОБЕД-ПОЛДНИК меню  7-11л.  '!H192</f>
        <v>834.54909999999995</v>
      </c>
      <c r="O43" s="1536">
        <v>943.6</v>
      </c>
      <c r="P43" s="1537">
        <v>100</v>
      </c>
      <c r="Q43" s="1538"/>
      <c r="R43" s="218"/>
      <c r="S43" s="218"/>
      <c r="T43" s="218"/>
      <c r="U43" s="218"/>
      <c r="V43" s="218"/>
      <c r="W43" s="1548"/>
      <c r="X43" s="250"/>
      <c r="Y43" s="1549"/>
      <c r="Z43" s="1544"/>
      <c r="AA43" s="218"/>
      <c r="AB43" s="1545"/>
    </row>
    <row r="44" spans="2:28">
      <c r="C44" s="1495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94"/>
  <sheetViews>
    <sheetView zoomScaleNormal="100" workbookViewId="0">
      <selection activeCell="P16" sqref="P16"/>
    </sheetView>
  </sheetViews>
  <sheetFormatPr defaultRowHeight="15"/>
  <cols>
    <col min="1" max="1" width="2.28515625" customWidth="1"/>
    <col min="2" max="2" width="7.42578125" customWidth="1"/>
    <col min="3" max="3" width="26.140625" style="125" customWidth="1"/>
    <col min="4" max="4" width="8.140625" customWidth="1"/>
    <col min="5" max="5" width="10.5703125" customWidth="1"/>
    <col min="6" max="6" width="7.5703125" customWidth="1"/>
    <col min="7" max="7" width="25.42578125" customWidth="1"/>
    <col min="8" max="8" width="9.85546875" customWidth="1"/>
    <col min="9" max="9" width="6.140625" customWidth="1"/>
    <col min="10" max="10" width="6.28515625" customWidth="1"/>
    <col min="11" max="11" width="33" customWidth="1"/>
    <col min="12" max="12" width="6.28515625" customWidth="1"/>
    <col min="13" max="13" width="6" customWidth="1"/>
    <col min="14" max="14" width="2" customWidth="1"/>
    <col min="15" max="15" width="13.5703125" customWidth="1"/>
    <col min="16" max="16" width="7.5703125" customWidth="1"/>
    <col min="17" max="17" width="8.7109375" customWidth="1"/>
    <col min="18" max="18" width="6.85546875" customWidth="1"/>
    <col min="19" max="19" width="13.5703125" customWidth="1"/>
    <col min="20" max="20" width="7.85546875" customWidth="1"/>
    <col min="21" max="21" width="7.5703125" customWidth="1"/>
    <col min="22" max="22" width="7.28515625" customWidth="1"/>
    <col min="23" max="23" width="11" customWidth="1"/>
    <col min="24" max="24" width="7.42578125" customWidth="1"/>
    <col min="25" max="25" width="7.140625" customWidth="1"/>
    <col min="26" max="26" width="6.85546875" customWidth="1"/>
    <col min="27" max="27" width="8.28515625" customWidth="1"/>
    <col min="28" max="28" width="6.140625" customWidth="1"/>
    <col min="29" max="29" width="8" customWidth="1"/>
    <col min="30" max="30" width="6.28515625" customWidth="1"/>
    <col min="32" max="32" width="8.7109375" customWidth="1"/>
  </cols>
  <sheetData>
    <row r="1" spans="2:47" ht="12" customHeight="1">
      <c r="W1" s="108"/>
      <c r="AE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2:47" ht="14.25" customHeight="1">
      <c r="B2" s="477" t="s">
        <v>584</v>
      </c>
      <c r="G2" s="2"/>
      <c r="H2" s="2"/>
      <c r="I2" s="2"/>
      <c r="J2" s="204"/>
      <c r="L2" s="2"/>
      <c r="R2" s="267"/>
      <c r="T2" s="2"/>
      <c r="U2" s="2"/>
      <c r="V2" s="1229"/>
      <c r="W2" s="12"/>
      <c r="Z2" s="595"/>
      <c r="AA2" s="1084"/>
      <c r="AB2" s="218"/>
      <c r="AC2" s="218"/>
      <c r="AD2" s="218"/>
      <c r="AE2" s="218"/>
      <c r="AF2" s="218"/>
      <c r="AG2" s="218"/>
      <c r="AH2" s="367"/>
      <c r="AI2" s="367"/>
      <c r="AJ2" s="218"/>
      <c r="AK2" s="218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2:47" ht="15.75">
      <c r="B3" s="108" t="s">
        <v>279</v>
      </c>
      <c r="C3"/>
      <c r="D3" s="1127" t="s">
        <v>345</v>
      </c>
      <c r="F3" s="126"/>
      <c r="G3" s="126"/>
      <c r="O3" s="2"/>
      <c r="U3" s="108"/>
      <c r="V3" s="204"/>
      <c r="W3" s="127"/>
      <c r="Z3" s="1220"/>
      <c r="AA3" s="1221"/>
      <c r="AB3" s="1228"/>
      <c r="AC3" s="218"/>
      <c r="AD3" s="218"/>
      <c r="AE3" s="218"/>
      <c r="AF3" s="212"/>
      <c r="AG3" s="212"/>
      <c r="AH3" s="212"/>
      <c r="AI3" s="212"/>
      <c r="AJ3" s="218"/>
      <c r="AK3" s="218"/>
      <c r="AL3" s="218"/>
      <c r="AM3" s="218"/>
      <c r="AN3" s="11"/>
      <c r="AO3" s="11"/>
      <c r="AP3" s="11"/>
      <c r="AQ3" s="11"/>
      <c r="AR3" s="11"/>
      <c r="AS3" s="11"/>
      <c r="AT3" s="11"/>
      <c r="AU3" s="11"/>
    </row>
    <row r="4" spans="2:47" ht="13.5" customHeight="1">
      <c r="G4" s="1611">
        <v>0.4</v>
      </c>
      <c r="H4" t="s">
        <v>410</v>
      </c>
      <c r="O4" s="204"/>
      <c r="Q4" s="1230"/>
      <c r="T4" s="312"/>
      <c r="U4" s="267"/>
      <c r="W4" s="204"/>
      <c r="Z4" s="502"/>
      <c r="AA4" s="1221"/>
      <c r="AB4" s="598"/>
      <c r="AC4" s="598"/>
      <c r="AD4" s="218"/>
      <c r="AE4" s="614"/>
      <c r="AF4" s="218"/>
      <c r="AG4" s="218"/>
      <c r="AH4" s="203"/>
      <c r="AI4" s="218"/>
      <c r="AJ4" s="218"/>
      <c r="AK4" s="218"/>
      <c r="AL4" s="218"/>
      <c r="AM4" s="218"/>
      <c r="AN4" s="11"/>
      <c r="AO4" s="11"/>
      <c r="AP4" s="11"/>
      <c r="AQ4" s="11"/>
      <c r="AR4" s="11"/>
      <c r="AS4" s="11"/>
      <c r="AT4" s="11"/>
      <c r="AU4" s="11"/>
    </row>
    <row r="5" spans="2:47" ht="13.5" customHeight="1">
      <c r="C5" s="2"/>
      <c r="D5" s="128"/>
      <c r="E5" s="267" t="s">
        <v>347</v>
      </c>
      <c r="G5" s="218"/>
      <c r="H5" s="218"/>
      <c r="I5" s="218"/>
      <c r="J5" s="218"/>
      <c r="K5" s="218"/>
      <c r="L5" s="218"/>
      <c r="M5" s="218"/>
      <c r="N5" s="218"/>
      <c r="O5" s="605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502"/>
      <c r="AA5" s="1221"/>
      <c r="AB5" s="223"/>
      <c r="AC5" s="218"/>
      <c r="AD5" s="250"/>
      <c r="AE5" s="218"/>
      <c r="AF5" s="250"/>
      <c r="AG5" s="218"/>
      <c r="AH5" s="216"/>
      <c r="AI5" s="218"/>
      <c r="AJ5" s="218"/>
      <c r="AK5" s="218"/>
      <c r="AL5" s="218"/>
      <c r="AM5" s="218"/>
      <c r="AN5" s="11"/>
      <c r="AO5" s="11"/>
      <c r="AP5" s="11"/>
      <c r="AQ5" s="11"/>
      <c r="AR5" s="11"/>
      <c r="AS5" s="11"/>
      <c r="AT5" s="11"/>
      <c r="AU5" s="11"/>
    </row>
    <row r="6" spans="2:47" ht="13.5" customHeight="1" thickBot="1">
      <c r="B6" s="193" t="s">
        <v>284</v>
      </c>
      <c r="E6" s="218"/>
      <c r="F6" t="s">
        <v>285</v>
      </c>
      <c r="G6" s="125"/>
      <c r="I6" s="218"/>
      <c r="J6" s="218"/>
      <c r="K6" s="218"/>
      <c r="L6" s="218"/>
      <c r="M6" s="218"/>
      <c r="N6" s="218"/>
      <c r="O6" s="297"/>
      <c r="P6" s="218"/>
      <c r="Q6" s="218"/>
      <c r="R6" s="218"/>
      <c r="S6" s="230"/>
      <c r="T6" s="605"/>
      <c r="U6" s="218"/>
      <c r="V6" s="218"/>
      <c r="W6" s="218"/>
      <c r="X6" s="218"/>
      <c r="Y6" s="212"/>
      <c r="Z6" s="502"/>
      <c r="AA6" s="1221"/>
      <c r="AB6" s="223"/>
      <c r="AC6" s="218"/>
      <c r="AD6" s="250"/>
      <c r="AE6" s="218"/>
      <c r="AF6" s="250"/>
      <c r="AG6" s="218"/>
      <c r="AH6" s="216"/>
      <c r="AI6" s="218"/>
      <c r="AJ6" s="218"/>
      <c r="AK6" s="218"/>
      <c r="AL6" s="218"/>
      <c r="AM6" s="218"/>
      <c r="AN6" s="11"/>
      <c r="AO6" s="11"/>
      <c r="AP6" s="11"/>
      <c r="AQ6" s="11"/>
      <c r="AR6" s="11"/>
      <c r="AS6" s="11"/>
      <c r="AT6" s="11"/>
      <c r="AU6" s="11"/>
    </row>
    <row r="7" spans="2:47">
      <c r="B7" s="33" t="s">
        <v>3</v>
      </c>
      <c r="C7" s="131" t="s">
        <v>4</v>
      </c>
      <c r="D7" s="792" t="s">
        <v>5</v>
      </c>
      <c r="E7" s="1083"/>
      <c r="F7" s="33" t="s">
        <v>3</v>
      </c>
      <c r="G7" s="131" t="s">
        <v>4</v>
      </c>
      <c r="H7" s="792" t="s">
        <v>5</v>
      </c>
      <c r="I7" s="610"/>
      <c r="J7" s="11"/>
      <c r="K7" s="250"/>
      <c r="L7" s="14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502"/>
      <c r="AA7" s="1221"/>
      <c r="AB7" s="616"/>
      <c r="AC7" s="219"/>
      <c r="AD7" s="250"/>
      <c r="AE7" s="218"/>
      <c r="AF7" s="250"/>
      <c r="AG7" s="218"/>
      <c r="AH7" s="216"/>
      <c r="AI7" s="218"/>
      <c r="AJ7" s="218"/>
      <c r="AK7" s="218"/>
      <c r="AL7" s="218"/>
      <c r="AM7" s="218"/>
      <c r="AN7" s="11"/>
      <c r="AO7" s="11"/>
      <c r="AP7" s="11"/>
      <c r="AQ7" s="11"/>
      <c r="AR7" s="11"/>
      <c r="AS7" s="11"/>
      <c r="AT7" s="11"/>
      <c r="AU7" s="11"/>
    </row>
    <row r="8" spans="2:47" ht="16.5" thickBot="1">
      <c r="B8" s="43" t="s">
        <v>11</v>
      </c>
      <c r="C8" s="44"/>
      <c r="D8" s="793" t="s">
        <v>124</v>
      </c>
      <c r="E8" s="375"/>
      <c r="F8" s="873" t="s">
        <v>11</v>
      </c>
      <c r="G8" s="11"/>
      <c r="H8" s="1027" t="s">
        <v>124</v>
      </c>
      <c r="I8" s="595"/>
      <c r="J8" s="76"/>
      <c r="K8" s="218"/>
      <c r="L8" s="69"/>
      <c r="M8" s="218"/>
      <c r="N8" s="218"/>
      <c r="O8" s="1557"/>
      <c r="P8" s="1092"/>
      <c r="Q8" s="1092"/>
      <c r="R8" s="212"/>
      <c r="S8" s="218"/>
      <c r="T8" s="218"/>
      <c r="U8" s="218"/>
      <c r="V8" s="218"/>
      <c r="W8" s="218"/>
      <c r="X8" s="218"/>
      <c r="Y8" s="218"/>
      <c r="Z8" s="502"/>
      <c r="AA8" s="1221"/>
      <c r="AB8" s="616"/>
      <c r="AC8" s="623"/>
      <c r="AD8" s="250"/>
      <c r="AE8" s="218"/>
      <c r="AF8" s="250"/>
      <c r="AG8" s="218"/>
      <c r="AH8" s="212"/>
      <c r="AI8" s="218"/>
      <c r="AJ8" s="218"/>
      <c r="AK8" s="218"/>
      <c r="AL8" s="218"/>
      <c r="AM8" s="218"/>
      <c r="AN8" s="11"/>
      <c r="AO8" s="11"/>
      <c r="AP8" s="11"/>
      <c r="AQ8" s="11"/>
      <c r="AR8" s="11"/>
      <c r="AS8" s="11"/>
      <c r="AT8" s="11"/>
      <c r="AU8" s="11"/>
    </row>
    <row r="9" spans="2:47" ht="15.75" customHeight="1" thickBot="1">
      <c r="B9" s="133" t="s">
        <v>127</v>
      </c>
      <c r="C9" s="152"/>
      <c r="D9" s="134"/>
      <c r="E9" s="212"/>
      <c r="F9" s="895" t="s">
        <v>160</v>
      </c>
      <c r="G9" s="66"/>
      <c r="H9" s="896"/>
      <c r="I9" s="226"/>
      <c r="J9" s="1761"/>
      <c r="K9" s="212"/>
      <c r="L9" s="1762"/>
      <c r="M9" s="596"/>
      <c r="N9" s="218"/>
      <c r="O9" s="297"/>
      <c r="P9" s="297"/>
      <c r="Q9" s="1561"/>
      <c r="R9" s="218"/>
      <c r="S9" s="297"/>
      <c r="T9" s="297"/>
      <c r="U9" s="1561"/>
      <c r="V9" s="218"/>
      <c r="W9" s="297"/>
      <c r="X9" s="297"/>
      <c r="Y9" s="1561"/>
      <c r="Z9" s="502"/>
      <c r="AA9" s="1221"/>
      <c r="AB9" s="223"/>
      <c r="AC9" s="218"/>
      <c r="AD9" s="250"/>
      <c r="AE9" s="218"/>
      <c r="AF9" s="250"/>
      <c r="AG9" s="218"/>
      <c r="AH9" s="212"/>
      <c r="AI9" s="218"/>
      <c r="AJ9" s="218"/>
      <c r="AK9" s="218"/>
      <c r="AL9" s="218"/>
      <c r="AM9" s="218"/>
      <c r="AN9" s="11"/>
      <c r="AO9" s="11"/>
      <c r="AP9" s="11"/>
      <c r="AQ9" s="11"/>
      <c r="AR9" s="11"/>
      <c r="AS9" s="11"/>
      <c r="AT9" s="11"/>
      <c r="AU9" s="11"/>
    </row>
    <row r="10" spans="2:47">
      <c r="B10" s="138"/>
      <c r="C10" s="400" t="s">
        <v>299</v>
      </c>
      <c r="D10" s="88"/>
      <c r="E10" s="212"/>
      <c r="F10" s="100"/>
      <c r="G10" s="401" t="s">
        <v>299</v>
      </c>
      <c r="H10" s="273"/>
      <c r="I10" s="217"/>
      <c r="J10" s="49"/>
      <c r="K10" s="212"/>
      <c r="L10" s="14"/>
      <c r="M10" s="285"/>
      <c r="N10" s="218"/>
      <c r="O10" s="250"/>
      <c r="P10" s="502"/>
      <c r="Q10" s="1562"/>
      <c r="R10" s="218"/>
      <c r="S10" s="250"/>
      <c r="T10" s="502"/>
      <c r="U10" s="1562"/>
      <c r="V10" s="218"/>
      <c r="W10" s="218"/>
      <c r="X10" s="218"/>
      <c r="Y10" s="218"/>
      <c r="Z10" s="502"/>
      <c r="AA10" s="1221"/>
      <c r="AB10" s="616"/>
      <c r="AC10" s="218"/>
      <c r="AD10" s="212"/>
      <c r="AE10" s="218"/>
      <c r="AF10" s="250"/>
      <c r="AG10" s="218"/>
      <c r="AH10" s="212"/>
      <c r="AI10" s="218"/>
      <c r="AJ10" s="218"/>
      <c r="AK10" s="218"/>
      <c r="AL10" s="218"/>
      <c r="AM10" s="218"/>
      <c r="AN10" s="11"/>
      <c r="AO10" s="11"/>
      <c r="AP10" s="11"/>
      <c r="AQ10" s="11"/>
      <c r="AR10" s="11"/>
      <c r="AS10" s="11"/>
      <c r="AT10" s="11"/>
      <c r="AU10" s="11"/>
    </row>
    <row r="11" spans="2:47">
      <c r="B11" s="581" t="s">
        <v>242</v>
      </c>
      <c r="C11" s="553" t="s">
        <v>295</v>
      </c>
      <c r="D11" s="1602">
        <v>200</v>
      </c>
      <c r="E11" s="212"/>
      <c r="F11" s="897" t="s">
        <v>248</v>
      </c>
      <c r="G11" s="898" t="s">
        <v>254</v>
      </c>
      <c r="H11" s="1613">
        <v>200</v>
      </c>
      <c r="I11" s="217"/>
      <c r="J11" s="54"/>
      <c r="K11" s="212"/>
      <c r="L11" s="15"/>
      <c r="M11" s="285"/>
      <c r="N11" s="218"/>
      <c r="O11" s="250"/>
      <c r="P11" s="502"/>
      <c r="Q11" s="1563"/>
      <c r="R11" s="218"/>
      <c r="S11" s="250"/>
      <c r="T11" s="502"/>
      <c r="U11" s="1562"/>
      <c r="V11" s="218"/>
      <c r="W11" s="223"/>
      <c r="X11" s="502"/>
      <c r="Y11" s="1559"/>
      <c r="Z11" s="1223"/>
      <c r="AA11" s="1221"/>
      <c r="AB11" s="616"/>
      <c r="AC11" s="218"/>
      <c r="AD11" s="250"/>
      <c r="AE11" s="218"/>
      <c r="AF11" s="250"/>
      <c r="AG11" s="218"/>
      <c r="AH11" s="212"/>
      <c r="AI11" s="218"/>
      <c r="AJ11" s="218"/>
      <c r="AK11" s="218"/>
      <c r="AL11" s="218"/>
      <c r="AM11" s="218"/>
      <c r="AN11" s="11"/>
      <c r="AO11" s="11"/>
      <c r="AP11" s="11"/>
      <c r="AQ11" s="11"/>
      <c r="AR11" s="11"/>
      <c r="AS11" s="11"/>
      <c r="AT11" s="11"/>
      <c r="AU11" s="11"/>
    </row>
    <row r="12" spans="2:47">
      <c r="B12" s="746" t="s">
        <v>383</v>
      </c>
      <c r="C12" s="743" t="s">
        <v>381</v>
      </c>
      <c r="D12" s="1603" t="s">
        <v>494</v>
      </c>
      <c r="E12" s="212"/>
      <c r="F12" s="803" t="s">
        <v>44</v>
      </c>
      <c r="G12" s="751" t="s">
        <v>401</v>
      </c>
      <c r="H12" s="1605">
        <v>50</v>
      </c>
      <c r="I12" s="906"/>
      <c r="J12" s="54"/>
      <c r="K12" s="212"/>
      <c r="L12" s="14"/>
      <c r="M12" s="285"/>
      <c r="N12" s="218"/>
      <c r="O12" s="250"/>
      <c r="P12" s="502"/>
      <c r="Q12" s="1564"/>
      <c r="R12" s="218"/>
      <c r="S12" s="250"/>
      <c r="T12" s="502"/>
      <c r="U12" s="1562"/>
      <c r="V12" s="218"/>
      <c r="W12" s="223"/>
      <c r="X12" s="502"/>
      <c r="Y12" s="1565"/>
      <c r="Z12" s="502"/>
      <c r="AA12" s="1221"/>
      <c r="AB12" s="616"/>
      <c r="AC12" s="219"/>
      <c r="AD12" s="250"/>
      <c r="AE12" s="218"/>
      <c r="AF12" s="250"/>
      <c r="AG12" s="218"/>
      <c r="AH12" s="212"/>
      <c r="AI12" s="218"/>
      <c r="AJ12" s="218"/>
      <c r="AK12" s="218"/>
      <c r="AL12" s="218"/>
      <c r="AM12" s="218"/>
      <c r="AP12" s="11"/>
      <c r="AQ12" s="11"/>
      <c r="AR12" s="11"/>
      <c r="AS12" s="11"/>
      <c r="AT12" s="11"/>
      <c r="AU12" s="11"/>
    </row>
    <row r="13" spans="2:47">
      <c r="B13" s="744" t="s">
        <v>384</v>
      </c>
      <c r="C13" s="745" t="s">
        <v>382</v>
      </c>
      <c r="D13" s="1115"/>
      <c r="E13" s="212"/>
      <c r="F13" s="750" t="s">
        <v>416</v>
      </c>
      <c r="G13" s="751" t="s">
        <v>417</v>
      </c>
      <c r="H13" s="1605" t="s">
        <v>586</v>
      </c>
      <c r="I13" s="211"/>
      <c r="J13" s="230"/>
      <c r="K13" s="212"/>
      <c r="L13" s="217"/>
      <c r="M13" s="285"/>
      <c r="N13" s="218"/>
      <c r="O13" s="250"/>
      <c r="P13" s="502"/>
      <c r="Q13" s="1562"/>
      <c r="R13" s="218"/>
      <c r="S13" s="250"/>
      <c r="T13" s="502"/>
      <c r="U13" s="1562"/>
      <c r="V13" s="218"/>
      <c r="W13" s="616"/>
      <c r="X13" s="502"/>
      <c r="Y13" s="1565"/>
      <c r="Z13" s="502"/>
      <c r="AA13" s="1221"/>
      <c r="AB13" s="616"/>
      <c r="AC13" s="218"/>
      <c r="AD13" s="609"/>
      <c r="AE13" s="218"/>
      <c r="AF13" s="250"/>
      <c r="AG13" s="218"/>
      <c r="AH13" s="212"/>
      <c r="AI13" s="218"/>
      <c r="AJ13" s="218"/>
      <c r="AK13" s="218"/>
      <c r="AL13" s="218"/>
      <c r="AM13" s="218"/>
      <c r="AP13" s="11"/>
      <c r="AQ13" s="11"/>
      <c r="AR13" s="11"/>
      <c r="AS13" s="11"/>
      <c r="AT13" s="11"/>
      <c r="AU13" s="11"/>
    </row>
    <row r="14" spans="2:47">
      <c r="B14" s="747" t="s">
        <v>385</v>
      </c>
      <c r="C14" s="748" t="s">
        <v>386</v>
      </c>
      <c r="D14" s="1604" t="s">
        <v>583</v>
      </c>
      <c r="E14" s="212"/>
      <c r="F14" s="853" t="s">
        <v>419</v>
      </c>
      <c r="G14" s="709" t="s">
        <v>414</v>
      </c>
      <c r="H14" s="1617">
        <v>200</v>
      </c>
      <c r="I14" s="630"/>
      <c r="J14" s="230"/>
      <c r="K14" s="212"/>
      <c r="L14" s="211"/>
      <c r="M14" s="285"/>
      <c r="N14" s="218"/>
      <c r="O14" s="250"/>
      <c r="P14" s="502"/>
      <c r="Q14" s="1562"/>
      <c r="R14" s="218"/>
      <c r="S14" s="1083"/>
      <c r="T14" s="1226"/>
      <c r="U14" s="1564"/>
      <c r="V14" s="218"/>
      <c r="W14" s="616"/>
      <c r="X14" s="502"/>
      <c r="Y14" s="1565"/>
      <c r="Z14" s="502"/>
      <c r="AA14" s="1221"/>
      <c r="AB14" s="616"/>
      <c r="AC14" s="218"/>
      <c r="AD14" s="212"/>
      <c r="AE14" s="218"/>
      <c r="AF14" s="250"/>
      <c r="AG14" s="218"/>
      <c r="AH14" s="212"/>
      <c r="AI14" s="218"/>
      <c r="AJ14" s="250"/>
      <c r="AK14" s="230"/>
      <c r="AL14" s="218"/>
      <c r="AM14" s="218"/>
      <c r="AP14" s="11"/>
      <c r="AQ14" s="11"/>
      <c r="AR14" s="11"/>
      <c r="AS14" s="11"/>
      <c r="AT14" s="11"/>
      <c r="AU14" s="11"/>
    </row>
    <row r="15" spans="2:47">
      <c r="B15" s="750" t="s">
        <v>25</v>
      </c>
      <c r="C15" s="751" t="s">
        <v>294</v>
      </c>
      <c r="D15" s="1605">
        <v>200</v>
      </c>
      <c r="E15" s="212"/>
      <c r="F15" s="1627" t="s">
        <v>26</v>
      </c>
      <c r="G15" s="553" t="s">
        <v>27</v>
      </c>
      <c r="H15" s="1602">
        <v>40</v>
      </c>
      <c r="I15" s="1566"/>
      <c r="J15" s="11"/>
      <c r="K15" s="502"/>
      <c r="L15" s="11"/>
      <c r="M15" s="285"/>
      <c r="N15" s="218"/>
      <c r="O15" s="212"/>
      <c r="P15" s="502"/>
      <c r="Q15" s="1562"/>
      <c r="R15" s="218"/>
      <c r="S15" s="250"/>
      <c r="T15" s="502"/>
      <c r="U15" s="1562"/>
      <c r="V15" s="218"/>
      <c r="W15" s="616"/>
      <c r="X15" s="502"/>
      <c r="Y15" s="1565"/>
      <c r="Z15" s="502"/>
      <c r="AA15" s="1221"/>
      <c r="AB15" s="616"/>
      <c r="AC15" s="218"/>
      <c r="AD15" s="606"/>
      <c r="AE15" s="218"/>
      <c r="AF15" s="250"/>
      <c r="AG15" s="218"/>
      <c r="AH15" s="212"/>
      <c r="AI15" s="218"/>
      <c r="AJ15" s="250"/>
      <c r="AK15" s="230"/>
      <c r="AL15" s="218"/>
      <c r="AM15" s="218"/>
      <c r="AP15" s="11"/>
      <c r="AQ15" s="11"/>
      <c r="AR15" s="11"/>
      <c r="AS15" s="11"/>
      <c r="AT15" s="11"/>
      <c r="AU15" s="11"/>
    </row>
    <row r="16" spans="2:47" ht="15.75" thickBot="1">
      <c r="B16" s="573" t="s">
        <v>26</v>
      </c>
      <c r="C16" s="553" t="s">
        <v>27</v>
      </c>
      <c r="D16" s="1606">
        <v>30</v>
      </c>
      <c r="E16" s="212"/>
      <c r="F16" s="1627" t="s">
        <v>26</v>
      </c>
      <c r="G16" s="553" t="s">
        <v>32</v>
      </c>
      <c r="H16" s="1606">
        <v>30</v>
      </c>
      <c r="I16" s="218"/>
      <c r="J16" s="73"/>
      <c r="K16" s="212"/>
      <c r="L16" s="14"/>
      <c r="M16" s="285"/>
      <c r="N16" s="218"/>
      <c r="O16" s="250"/>
      <c r="P16" s="1226"/>
      <c r="Q16" s="1567"/>
      <c r="R16" s="218"/>
      <c r="S16" s="250"/>
      <c r="T16" s="502"/>
      <c r="U16" s="1559"/>
      <c r="V16" s="218"/>
      <c r="W16" s="616"/>
      <c r="X16" s="1226"/>
      <c r="Y16" s="1565"/>
      <c r="Z16" s="502"/>
      <c r="AA16" s="1221"/>
      <c r="AB16" s="616"/>
      <c r="AC16" s="620"/>
      <c r="AD16" s="250"/>
      <c r="AE16" s="218"/>
      <c r="AF16" s="250"/>
      <c r="AG16" s="218"/>
      <c r="AH16" s="254"/>
      <c r="AI16" s="218"/>
      <c r="AJ16" s="250"/>
      <c r="AK16" s="234"/>
      <c r="AL16" s="218"/>
      <c r="AM16" s="218"/>
      <c r="AP16" s="11"/>
      <c r="AQ16" s="11"/>
      <c r="AR16" s="11"/>
      <c r="AS16" s="11"/>
      <c r="AT16" s="11"/>
      <c r="AU16" s="11"/>
    </row>
    <row r="17" spans="2:47" ht="15.75">
      <c r="B17" s="573" t="s">
        <v>26</v>
      </c>
      <c r="C17" s="553" t="s">
        <v>32</v>
      </c>
      <c r="D17" s="1606">
        <v>30</v>
      </c>
      <c r="E17" s="212"/>
      <c r="F17" s="138"/>
      <c r="G17" s="400" t="s">
        <v>300</v>
      </c>
      <c r="H17" s="1623"/>
      <c r="I17" s="236"/>
      <c r="J17" s="89"/>
      <c r="K17" s="644"/>
      <c r="L17" s="74"/>
      <c r="M17" s="218"/>
      <c r="N17" s="218"/>
      <c r="O17" s="250"/>
      <c r="P17" s="1558"/>
      <c r="Q17" s="1562"/>
      <c r="R17" s="218"/>
      <c r="S17" s="250"/>
      <c r="T17" s="502"/>
      <c r="U17" s="1562"/>
      <c r="V17" s="218"/>
      <c r="W17" s="616"/>
      <c r="X17" s="502"/>
      <c r="Y17" s="1568"/>
      <c r="Z17" s="502"/>
      <c r="AA17" s="1221"/>
      <c r="AB17" s="616"/>
      <c r="AC17" s="620"/>
      <c r="AD17" s="250"/>
      <c r="AE17" s="218"/>
      <c r="AF17" s="250"/>
      <c r="AG17" s="218"/>
      <c r="AH17" s="218"/>
      <c r="AI17" s="218"/>
      <c r="AJ17" s="250"/>
      <c r="AK17" s="237"/>
      <c r="AL17" s="218"/>
      <c r="AM17" s="218"/>
      <c r="AP17" s="11"/>
      <c r="AQ17" s="11"/>
      <c r="AR17" s="11"/>
      <c r="AS17" s="11"/>
      <c r="AT17" s="11"/>
      <c r="AU17" s="11"/>
    </row>
    <row r="18" spans="2:47" ht="15.75" thickBot="1">
      <c r="B18" s="95"/>
      <c r="C18" s="794"/>
      <c r="D18" s="1607"/>
      <c r="E18" s="212"/>
      <c r="F18" s="879" t="s">
        <v>46</v>
      </c>
      <c r="G18" s="751" t="s">
        <v>308</v>
      </c>
      <c r="H18" s="1605">
        <v>200</v>
      </c>
      <c r="I18" s="595"/>
      <c r="J18" s="58"/>
      <c r="K18" s="212"/>
      <c r="L18" s="14"/>
      <c r="M18" s="218"/>
      <c r="N18" s="218"/>
      <c r="O18" s="250"/>
      <c r="P18" s="1558"/>
      <c r="Q18" s="1562"/>
      <c r="R18" s="218"/>
      <c r="S18" s="250"/>
      <c r="T18" s="502"/>
      <c r="U18" s="1562"/>
      <c r="V18" s="218"/>
      <c r="W18" s="250"/>
      <c r="X18" s="1466"/>
      <c r="Y18" s="1569"/>
      <c r="Z18" s="1223"/>
      <c r="AA18" s="1564"/>
      <c r="AB18" s="616"/>
      <c r="AC18" s="212"/>
      <c r="AD18" s="250"/>
      <c r="AE18" s="218"/>
      <c r="AF18" s="250"/>
      <c r="AG18" s="218"/>
      <c r="AH18" s="218"/>
      <c r="AI18" s="218"/>
      <c r="AJ18" s="250"/>
      <c r="AK18" s="230"/>
      <c r="AL18" s="218"/>
      <c r="AM18" s="218"/>
      <c r="AN18" s="11"/>
      <c r="AO18" s="11"/>
      <c r="AP18" s="11"/>
      <c r="AQ18" s="11"/>
      <c r="AR18" s="11"/>
      <c r="AS18" s="11"/>
      <c r="AT18" s="11"/>
      <c r="AU18" s="11"/>
    </row>
    <row r="19" spans="2:47">
      <c r="B19" s="714"/>
      <c r="C19" s="522" t="s">
        <v>300</v>
      </c>
      <c r="D19" s="1608"/>
      <c r="E19" s="212"/>
      <c r="F19" s="904" t="s">
        <v>298</v>
      </c>
      <c r="G19" s="905" t="s">
        <v>296</v>
      </c>
      <c r="H19" s="1604">
        <v>55</v>
      </c>
      <c r="I19" s="217"/>
      <c r="J19" s="11"/>
      <c r="K19" s="229"/>
      <c r="L19" s="11"/>
      <c r="M19" s="626"/>
      <c r="N19" s="218"/>
      <c r="O19" s="250"/>
      <c r="P19" s="502"/>
      <c r="Q19" s="1562"/>
      <c r="R19" s="218"/>
      <c r="S19" s="250"/>
      <c r="T19" s="502"/>
      <c r="U19" s="1562"/>
      <c r="V19" s="218"/>
      <c r="W19" s="218"/>
      <c r="X19" s="218"/>
      <c r="Y19" s="218"/>
      <c r="Z19" s="502"/>
      <c r="AA19" s="1221"/>
      <c r="AB19" s="621"/>
      <c r="AC19" s="216"/>
      <c r="AD19" s="250"/>
      <c r="AE19" s="218"/>
      <c r="AF19" s="250"/>
      <c r="AG19" s="218"/>
      <c r="AH19" s="218"/>
      <c r="AI19" s="218"/>
      <c r="AJ19" s="250"/>
      <c r="AK19" s="218"/>
      <c r="AL19" s="218"/>
      <c r="AM19" s="218"/>
      <c r="AN19" s="11"/>
      <c r="AO19" s="11"/>
      <c r="AP19" s="11"/>
      <c r="AQ19" s="11"/>
      <c r="AR19" s="11"/>
      <c r="AS19" s="11"/>
      <c r="AT19" s="11"/>
      <c r="AU19" s="11"/>
    </row>
    <row r="20" spans="2:47" ht="15.75" thickBot="1">
      <c r="B20" s="1211" t="s">
        <v>237</v>
      </c>
      <c r="C20" s="775" t="s">
        <v>236</v>
      </c>
      <c r="D20" s="1606">
        <v>200</v>
      </c>
      <c r="E20" s="212"/>
      <c r="F20" s="1628" t="s">
        <v>29</v>
      </c>
      <c r="G20" s="1616" t="s">
        <v>267</v>
      </c>
      <c r="H20" s="1622">
        <v>105</v>
      </c>
      <c r="I20" s="217"/>
      <c r="J20" s="11"/>
      <c r="K20" s="229"/>
      <c r="L20" s="11"/>
      <c r="M20" s="261"/>
      <c r="N20" s="218"/>
      <c r="O20" s="250"/>
      <c r="P20" s="1558"/>
      <c r="Q20" s="1562"/>
      <c r="R20" s="218"/>
      <c r="S20" s="212"/>
      <c r="T20" s="218"/>
      <c r="U20" s="218"/>
      <c r="V20" s="218"/>
      <c r="W20" s="218"/>
      <c r="X20" s="218"/>
      <c r="Y20" s="218"/>
      <c r="Z20" s="502"/>
      <c r="AA20" s="1221"/>
      <c r="AB20" s="250"/>
      <c r="AC20" s="212"/>
      <c r="AD20" s="218"/>
      <c r="AE20" s="218"/>
      <c r="AF20" s="250"/>
      <c r="AG20" s="218"/>
      <c r="AH20" s="218"/>
      <c r="AI20" s="218"/>
      <c r="AJ20" s="250"/>
      <c r="AK20" s="230"/>
      <c r="AL20" s="218"/>
      <c r="AM20" s="218"/>
      <c r="AQ20" s="11"/>
      <c r="AR20" s="11"/>
      <c r="AS20" s="11"/>
      <c r="AT20" s="11"/>
      <c r="AU20" s="11"/>
    </row>
    <row r="21" spans="2:47">
      <c r="B21" s="1180" t="s">
        <v>298</v>
      </c>
      <c r="C21" s="1181" t="s">
        <v>296</v>
      </c>
      <c r="D21" s="1602">
        <v>55</v>
      </c>
      <c r="E21" s="218"/>
      <c r="F21" s="211"/>
      <c r="G21" s="261"/>
      <c r="H21" s="216"/>
      <c r="I21" s="217"/>
      <c r="J21" s="11"/>
      <c r="K21" s="229"/>
      <c r="L21" s="11"/>
      <c r="M21" s="294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502"/>
      <c r="AA21" s="1221"/>
      <c r="AB21" s="250"/>
      <c r="AC21" s="218"/>
      <c r="AD21" s="218"/>
      <c r="AE21" s="218"/>
      <c r="AF21" s="212"/>
      <c r="AG21" s="212"/>
      <c r="AH21" s="218"/>
      <c r="AI21" s="218"/>
      <c r="AJ21" s="218"/>
      <c r="AK21" s="218"/>
      <c r="AL21" s="218"/>
      <c r="AM21" s="218"/>
    </row>
    <row r="22" spans="2:47" ht="15.75" thickBot="1">
      <c r="B22" s="1609" t="s">
        <v>29</v>
      </c>
      <c r="C22" s="601" t="s">
        <v>267</v>
      </c>
      <c r="D22" s="1610">
        <v>100</v>
      </c>
      <c r="E22" s="530"/>
      <c r="F22" t="s">
        <v>287</v>
      </c>
      <c r="G22" s="125"/>
      <c r="I22" s="218"/>
      <c r="J22" s="11"/>
      <c r="K22" s="229"/>
      <c r="L22" s="11"/>
      <c r="M22" s="294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2"/>
      <c r="AG22" s="218"/>
      <c r="AH22" s="218"/>
      <c r="AI22" s="218"/>
      <c r="AJ22" s="218"/>
      <c r="AK22" s="218"/>
      <c r="AL22" s="218"/>
      <c r="AM22" s="218"/>
    </row>
    <row r="23" spans="2:47" ht="15.75">
      <c r="B23" s="11"/>
      <c r="C23" s="69"/>
      <c r="D23" s="11"/>
      <c r="E23" s="626"/>
      <c r="F23" s="33" t="s">
        <v>3</v>
      </c>
      <c r="G23" s="131" t="s">
        <v>4</v>
      </c>
      <c r="H23" s="792" t="s">
        <v>5</v>
      </c>
      <c r="I23" s="218"/>
      <c r="J23" s="11"/>
      <c r="K23" s="229"/>
      <c r="L23" s="11"/>
      <c r="M23" s="285"/>
      <c r="N23" s="218"/>
      <c r="O23" s="218"/>
      <c r="P23" s="218"/>
      <c r="Q23" s="218"/>
      <c r="R23" s="218"/>
      <c r="S23" s="218"/>
      <c r="T23" s="218"/>
      <c r="U23" s="218"/>
      <c r="V23" s="218"/>
      <c r="W23" s="542"/>
      <c r="X23" s="542"/>
      <c r="Y23" s="1222"/>
      <c r="Z23" s="218"/>
      <c r="AA23" s="218"/>
      <c r="AB23" s="218"/>
      <c r="AC23" s="218"/>
      <c r="AD23" s="218"/>
      <c r="AJ23" s="218"/>
      <c r="AK23" s="218"/>
      <c r="AL23" s="218"/>
      <c r="AM23" s="218"/>
    </row>
    <row r="24" spans="2:47" ht="16.5" thickBot="1">
      <c r="B24" s="193" t="s">
        <v>282</v>
      </c>
      <c r="C24" s="69"/>
      <c r="D24" s="11"/>
      <c r="E24" s="216"/>
      <c r="F24" s="43" t="s">
        <v>11</v>
      </c>
      <c r="G24" s="44"/>
      <c r="H24" s="793" t="s">
        <v>124</v>
      </c>
      <c r="I24" s="218"/>
      <c r="J24" s="11"/>
      <c r="K24" s="229"/>
      <c r="L24" s="11"/>
      <c r="M24" s="218"/>
      <c r="N24" s="218"/>
      <c r="O24" s="1557"/>
      <c r="P24" s="1092"/>
      <c r="Q24" s="1092"/>
      <c r="R24" s="212"/>
      <c r="S24" s="218"/>
      <c r="T24" s="218"/>
      <c r="U24" s="218"/>
      <c r="V24" s="218"/>
      <c r="W24" s="218"/>
      <c r="X24" s="218"/>
      <c r="Y24" s="218"/>
      <c r="Z24" s="596"/>
      <c r="AA24" s="595"/>
      <c r="AB24" s="218"/>
      <c r="AC24" s="218"/>
      <c r="AD24" s="218"/>
      <c r="AJ24" s="218"/>
      <c r="AK24" s="218"/>
      <c r="AL24" s="218"/>
      <c r="AM24" s="218"/>
    </row>
    <row r="25" spans="2:47" ht="16.5" thickBot="1">
      <c r="B25" s="33" t="s">
        <v>3</v>
      </c>
      <c r="C25" s="131" t="s">
        <v>4</v>
      </c>
      <c r="D25" s="792" t="s">
        <v>5</v>
      </c>
      <c r="E25" s="216"/>
      <c r="F25" s="911" t="s">
        <v>172</v>
      </c>
      <c r="G25" s="798"/>
      <c r="H25" s="912"/>
      <c r="I25" s="218"/>
      <c r="J25" s="1763"/>
      <c r="K25" s="212"/>
      <c r="L25" s="14"/>
      <c r="M25" s="218"/>
      <c r="N25" s="218"/>
      <c r="O25" s="297"/>
      <c r="P25" s="297"/>
      <c r="Q25" s="1561"/>
      <c r="R25" s="218"/>
      <c r="S25" s="297"/>
      <c r="T25" s="297"/>
      <c r="U25" s="1561"/>
      <c r="V25" s="218"/>
      <c r="W25" s="297"/>
      <c r="X25" s="297"/>
      <c r="Y25" s="1561"/>
      <c r="Z25" s="1224"/>
      <c r="AA25" s="218"/>
      <c r="AB25" s="218"/>
      <c r="AC25" s="218"/>
      <c r="AD25" s="218"/>
      <c r="AJ25" s="218"/>
      <c r="AK25" s="218"/>
      <c r="AL25" s="218"/>
      <c r="AM25" s="218"/>
    </row>
    <row r="26" spans="2:47" ht="16.5" thickBot="1">
      <c r="B26" s="43" t="s">
        <v>11</v>
      </c>
      <c r="C26" s="44"/>
      <c r="D26" s="793" t="s">
        <v>124</v>
      </c>
      <c r="E26" s="212"/>
      <c r="F26" s="100"/>
      <c r="G26" s="401" t="s">
        <v>299</v>
      </c>
      <c r="H26" s="273"/>
      <c r="I26" s="218"/>
      <c r="J26" s="11"/>
      <c r="K26" s="502"/>
      <c r="L26" s="11"/>
      <c r="M26" s="218"/>
      <c r="N26" s="218"/>
      <c r="O26" s="250"/>
      <c r="P26" s="502"/>
      <c r="Q26" s="1562"/>
      <c r="R26" s="218"/>
      <c r="S26" s="250"/>
      <c r="T26" s="502"/>
      <c r="U26" s="1562"/>
      <c r="V26" s="218"/>
      <c r="W26" s="218"/>
      <c r="X26" s="218"/>
      <c r="Y26" s="218"/>
      <c r="Z26" s="542"/>
      <c r="AA26" s="218"/>
      <c r="AB26" s="218"/>
      <c r="AC26" s="218"/>
      <c r="AD26" s="218"/>
      <c r="AJ26" s="218"/>
      <c r="AK26" s="218"/>
      <c r="AL26" s="218"/>
      <c r="AM26" s="218"/>
    </row>
    <row r="27" spans="2:47" ht="18.75" customHeight="1" thickBot="1">
      <c r="B27" s="795" t="s">
        <v>120</v>
      </c>
      <c r="C27" s="117"/>
      <c r="D27" s="1612"/>
      <c r="E27" s="212"/>
      <c r="F27" s="913" t="s">
        <v>250</v>
      </c>
      <c r="G27" s="914" t="s">
        <v>251</v>
      </c>
      <c r="H27" s="1621">
        <v>200</v>
      </c>
      <c r="I27" s="218"/>
      <c r="J27" s="1764"/>
      <c r="K27" s="226"/>
      <c r="L27" s="74"/>
      <c r="M27" s="596"/>
      <c r="N27" s="218"/>
      <c r="O27" s="250"/>
      <c r="P27" s="502"/>
      <c r="Q27" s="1563"/>
      <c r="R27" s="218"/>
      <c r="S27" s="250"/>
      <c r="T27" s="502"/>
      <c r="U27" s="1562"/>
      <c r="V27" s="218"/>
      <c r="W27" s="223"/>
      <c r="X27" s="502"/>
      <c r="Y27" s="1562"/>
      <c r="Z27" s="542"/>
      <c r="AA27" s="218"/>
      <c r="AB27" s="218"/>
      <c r="AC27" s="218"/>
      <c r="AD27" s="218"/>
      <c r="AJ27" s="218"/>
      <c r="AK27" s="218"/>
      <c r="AL27" s="218"/>
      <c r="AM27" s="218"/>
    </row>
    <row r="28" spans="2:47" ht="14.25" customHeight="1">
      <c r="B28" s="100"/>
      <c r="C28" s="401" t="s">
        <v>299</v>
      </c>
      <c r="D28" s="273"/>
      <c r="E28" s="218"/>
      <c r="F28" s="746" t="s">
        <v>48</v>
      </c>
      <c r="G28" s="743" t="s">
        <v>185</v>
      </c>
      <c r="H28" s="1603" t="s">
        <v>496</v>
      </c>
      <c r="I28" s="218"/>
      <c r="J28" s="54"/>
      <c r="K28" s="212"/>
      <c r="L28" s="14"/>
      <c r="M28" s="261"/>
      <c r="N28" s="218"/>
      <c r="O28" s="250"/>
      <c r="P28" s="502"/>
      <c r="Q28" s="1562"/>
      <c r="R28" s="218"/>
      <c r="S28" s="1083"/>
      <c r="T28" s="1570"/>
      <c r="U28" s="1564"/>
      <c r="V28" s="218"/>
      <c r="W28" s="223"/>
      <c r="X28" s="502"/>
      <c r="Y28" s="1565"/>
      <c r="Z28" s="542"/>
      <c r="AA28" s="218"/>
      <c r="AB28" s="613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</row>
    <row r="29" spans="2:47" ht="15" customHeight="1">
      <c r="B29" s="1380" t="s">
        <v>247</v>
      </c>
      <c r="C29" s="919" t="s">
        <v>396</v>
      </c>
      <c r="D29" s="1613">
        <v>200</v>
      </c>
      <c r="E29" s="218"/>
      <c r="F29" s="105"/>
      <c r="G29" s="919" t="s">
        <v>235</v>
      </c>
      <c r="H29" s="1621"/>
      <c r="I29" s="218"/>
      <c r="J29" s="11"/>
      <c r="K29" s="212"/>
      <c r="L29" s="11"/>
      <c r="M29" s="294"/>
      <c r="N29" s="218"/>
      <c r="O29" s="250"/>
      <c r="P29" s="502"/>
      <c r="Q29" s="1562"/>
      <c r="R29" s="218"/>
      <c r="S29" s="250"/>
      <c r="T29" s="1220"/>
      <c r="U29" s="1562"/>
      <c r="V29" s="218"/>
      <c r="W29" s="616"/>
      <c r="X29" s="502"/>
      <c r="Y29" s="1565"/>
      <c r="Z29" s="542"/>
      <c r="AA29" s="218"/>
      <c r="AB29" s="598"/>
      <c r="AC29" s="598"/>
      <c r="AD29" s="218"/>
      <c r="AE29" s="614"/>
      <c r="AF29" s="218"/>
      <c r="AG29" s="218"/>
      <c r="AH29" s="203"/>
      <c r="AI29" s="218"/>
      <c r="AJ29" s="218"/>
      <c r="AK29" s="218"/>
      <c r="AL29" s="218"/>
      <c r="AM29" s="218"/>
    </row>
    <row r="30" spans="2:47" ht="13.5" customHeight="1">
      <c r="B30" s="854" t="s">
        <v>44</v>
      </c>
      <c r="C30" s="751" t="s">
        <v>401</v>
      </c>
      <c r="D30" s="1605">
        <v>50</v>
      </c>
      <c r="E30" s="290"/>
      <c r="F30" s="746" t="s">
        <v>328</v>
      </c>
      <c r="G30" s="921" t="s">
        <v>421</v>
      </c>
      <c r="H30" s="1631" t="s">
        <v>506</v>
      </c>
      <c r="I30" s="218"/>
      <c r="J30" s="54"/>
      <c r="K30" s="223"/>
      <c r="L30" s="79"/>
      <c r="M30" s="294"/>
      <c r="N30" s="218"/>
      <c r="O30" s="212"/>
      <c r="P30" s="1223"/>
      <c r="Q30" s="1564"/>
      <c r="R30" s="218"/>
      <c r="S30" s="250"/>
      <c r="T30" s="502"/>
      <c r="U30" s="1562"/>
      <c r="V30" s="218"/>
      <c r="W30" s="616"/>
      <c r="X30" s="502"/>
      <c r="Y30" s="1571"/>
      <c r="Z30" s="542"/>
      <c r="AA30" s="218"/>
      <c r="AB30" s="223"/>
      <c r="AC30" s="218"/>
      <c r="AD30" s="250"/>
      <c r="AE30" s="218"/>
      <c r="AF30" s="250"/>
      <c r="AG30" s="218"/>
      <c r="AH30" s="216"/>
      <c r="AI30" s="218"/>
      <c r="AJ30" s="218"/>
      <c r="AK30" s="218"/>
      <c r="AL30" s="218"/>
      <c r="AM30" s="218"/>
    </row>
    <row r="31" spans="2:47" ht="12.75" customHeight="1">
      <c r="B31" s="855" t="s">
        <v>402</v>
      </c>
      <c r="C31" s="751" t="s">
        <v>403</v>
      </c>
      <c r="D31" s="1617" t="s">
        <v>496</v>
      </c>
      <c r="E31" s="375"/>
      <c r="F31" s="923" t="s">
        <v>190</v>
      </c>
      <c r="G31" s="745" t="s">
        <v>329</v>
      </c>
      <c r="H31" s="1632"/>
      <c r="I31" s="595"/>
      <c r="J31" s="54"/>
      <c r="K31" s="212"/>
      <c r="L31" s="14"/>
      <c r="M31" s="294"/>
      <c r="N31" s="218"/>
      <c r="O31" s="250"/>
      <c r="P31" s="1226"/>
      <c r="Q31" s="1572"/>
      <c r="R31" s="218"/>
      <c r="S31" s="250"/>
      <c r="T31" s="502"/>
      <c r="U31" s="1562"/>
      <c r="V31" s="218"/>
      <c r="W31" s="616"/>
      <c r="X31" s="502"/>
      <c r="Y31" s="1565"/>
      <c r="Z31" s="218"/>
      <c r="AA31" s="218"/>
      <c r="AB31" s="223"/>
      <c r="AC31" s="218"/>
      <c r="AD31" s="250"/>
      <c r="AE31" s="218"/>
      <c r="AF31" s="250"/>
      <c r="AG31" s="218"/>
      <c r="AH31" s="216"/>
      <c r="AI31" s="218"/>
      <c r="AJ31" s="218"/>
      <c r="AK31" s="218"/>
      <c r="AL31" s="218"/>
      <c r="AM31" s="218"/>
    </row>
    <row r="32" spans="2:47" ht="13.5" customHeight="1">
      <c r="B32" s="856" t="s">
        <v>379</v>
      </c>
      <c r="C32" s="743" t="s">
        <v>238</v>
      </c>
      <c r="D32" s="1618" t="s">
        <v>513</v>
      </c>
      <c r="E32" s="212"/>
      <c r="F32" s="750" t="s">
        <v>25</v>
      </c>
      <c r="G32" s="751" t="s">
        <v>294</v>
      </c>
      <c r="H32" s="1605">
        <v>200</v>
      </c>
      <c r="I32" s="211"/>
      <c r="J32" s="54"/>
      <c r="K32" s="212"/>
      <c r="L32" s="14"/>
      <c r="M32" s="294"/>
      <c r="N32" s="218"/>
      <c r="O32" s="250"/>
      <c r="P32" s="502"/>
      <c r="Q32" s="1562"/>
      <c r="R32" s="218"/>
      <c r="S32" s="250"/>
      <c r="T32" s="1226"/>
      <c r="U32" s="1562"/>
      <c r="V32" s="218"/>
      <c r="W32" s="616"/>
      <c r="X32" s="1223"/>
      <c r="Y32" s="1573"/>
      <c r="Z32" s="595"/>
      <c r="AA32" s="1084"/>
      <c r="AB32" s="616"/>
      <c r="AC32" s="219"/>
      <c r="AD32" s="250"/>
      <c r="AE32" s="218"/>
      <c r="AF32" s="250"/>
      <c r="AG32" s="218"/>
      <c r="AH32" s="216"/>
      <c r="AI32" s="218"/>
      <c r="AJ32" s="218"/>
      <c r="AK32" s="218"/>
      <c r="AL32" s="218"/>
      <c r="AM32" s="218"/>
    </row>
    <row r="33" spans="1:57">
      <c r="B33" s="857"/>
      <c r="C33" s="745" t="s">
        <v>380</v>
      </c>
      <c r="D33" s="1619"/>
      <c r="E33" s="212"/>
      <c r="F33" s="573" t="s">
        <v>26</v>
      </c>
      <c r="G33" s="553" t="s">
        <v>27</v>
      </c>
      <c r="H33" s="1606">
        <v>40</v>
      </c>
      <c r="I33" s="211"/>
      <c r="J33" s="230"/>
      <c r="K33" s="212"/>
      <c r="L33" s="211"/>
      <c r="M33" s="292"/>
      <c r="N33" s="218"/>
      <c r="O33" s="250"/>
      <c r="P33" s="1558"/>
      <c r="Q33" s="1562"/>
      <c r="R33" s="218"/>
      <c r="S33" s="212"/>
      <c r="T33" s="502"/>
      <c r="U33" s="1562"/>
      <c r="V33" s="218"/>
      <c r="W33" s="250"/>
      <c r="X33" s="1574"/>
      <c r="Y33" s="1575"/>
      <c r="Z33" s="1223"/>
      <c r="AA33" s="1576"/>
      <c r="AB33" s="616"/>
      <c r="AC33" s="623"/>
      <c r="AD33" s="250"/>
      <c r="AE33" s="218"/>
      <c r="AF33" s="250"/>
      <c r="AG33" s="218"/>
      <c r="AH33" s="212"/>
      <c r="AI33" s="218"/>
      <c r="AJ33" s="218"/>
      <c r="AK33" s="218"/>
      <c r="AL33" s="218"/>
      <c r="AM33" s="218"/>
    </row>
    <row r="34" spans="1:57" ht="15" customHeight="1">
      <c r="B34" s="858" t="s">
        <v>25</v>
      </c>
      <c r="C34" s="812" t="s">
        <v>294</v>
      </c>
      <c r="D34" s="1620">
        <v>200</v>
      </c>
      <c r="E34" s="212"/>
      <c r="F34" s="573" t="s">
        <v>26</v>
      </c>
      <c r="G34" s="553" t="s">
        <v>32</v>
      </c>
      <c r="H34" s="1606">
        <v>30</v>
      </c>
      <c r="I34" s="226"/>
      <c r="J34" s="230"/>
      <c r="K34" s="212"/>
      <c r="L34" s="211"/>
      <c r="M34" s="1101"/>
      <c r="N34" s="218"/>
      <c r="O34" s="1098"/>
      <c r="P34" s="1223"/>
      <c r="Q34" s="1562"/>
      <c r="R34" s="218"/>
      <c r="S34" s="218"/>
      <c r="T34" s="218"/>
      <c r="U34" s="218"/>
      <c r="V34" s="218"/>
      <c r="W34" s="218"/>
      <c r="X34" s="218"/>
      <c r="Y34" s="218"/>
      <c r="Z34" s="502"/>
      <c r="AA34" s="1221"/>
      <c r="AB34" s="223"/>
      <c r="AC34" s="218"/>
      <c r="AD34" s="250"/>
      <c r="AE34" s="218"/>
      <c r="AF34" s="250"/>
      <c r="AG34" s="218"/>
      <c r="AH34" s="212"/>
      <c r="AI34" s="218"/>
      <c r="AJ34" s="218"/>
      <c r="AK34" s="218"/>
      <c r="AL34" s="218"/>
      <c r="AM34" s="218"/>
    </row>
    <row r="35" spans="1:57" ht="13.5" customHeight="1" thickBot="1">
      <c r="B35" s="859" t="s">
        <v>26</v>
      </c>
      <c r="C35" s="751" t="s">
        <v>27</v>
      </c>
      <c r="D35" s="1617">
        <v>40</v>
      </c>
      <c r="E35" s="212"/>
      <c r="F35" s="828" t="s">
        <v>29</v>
      </c>
      <c r="G35" s="751" t="s">
        <v>267</v>
      </c>
      <c r="H35" s="1605">
        <v>105</v>
      </c>
      <c r="I35" s="211"/>
      <c r="J35" s="58"/>
      <c r="K35" s="212"/>
      <c r="L35" s="14"/>
      <c r="M35" s="218"/>
      <c r="N35" s="218"/>
      <c r="O35" s="250"/>
      <c r="P35" s="1223"/>
      <c r="Q35" s="1562"/>
      <c r="R35" s="218"/>
      <c r="S35" s="218"/>
      <c r="T35" s="218"/>
      <c r="U35" s="218"/>
      <c r="V35" s="218"/>
      <c r="W35" s="366"/>
      <c r="X35" s="218"/>
      <c r="Y35" s="223"/>
      <c r="Z35" s="502"/>
      <c r="AA35" s="1221"/>
      <c r="AB35" s="616"/>
      <c r="AC35" s="218"/>
      <c r="AD35" s="212"/>
      <c r="AE35" s="218"/>
      <c r="AF35" s="250"/>
      <c r="AG35" s="218"/>
      <c r="AH35" s="212"/>
      <c r="AI35" s="218"/>
      <c r="AJ35" s="218"/>
      <c r="AK35" s="218"/>
      <c r="AL35" s="218"/>
      <c r="AM35" s="218"/>
    </row>
    <row r="36" spans="1:57" ht="15.75" thickBot="1">
      <c r="B36" s="859" t="s">
        <v>26</v>
      </c>
      <c r="C36" s="751" t="s">
        <v>32</v>
      </c>
      <c r="D36" s="1617">
        <v>30</v>
      </c>
      <c r="E36" s="219"/>
      <c r="F36" s="138"/>
      <c r="G36" s="400" t="s">
        <v>300</v>
      </c>
      <c r="H36" s="1623"/>
      <c r="I36" s="230"/>
      <c r="J36" s="11"/>
      <c r="K36" s="502"/>
      <c r="L36" s="11"/>
      <c r="M36" s="1084"/>
      <c r="N36" s="218"/>
      <c r="O36" s="250"/>
      <c r="P36" s="1223"/>
      <c r="Q36" s="1564"/>
      <c r="R36" s="218"/>
      <c r="S36" s="218"/>
      <c r="T36" s="218"/>
      <c r="U36" s="218"/>
      <c r="V36" s="218"/>
      <c r="W36" s="223"/>
      <c r="X36" s="1577"/>
      <c r="Y36" s="1578"/>
      <c r="Z36" s="502"/>
      <c r="AA36" s="1221"/>
      <c r="AB36" s="616"/>
      <c r="AC36" s="219"/>
      <c r="AD36" s="250"/>
      <c r="AE36" s="218"/>
      <c r="AF36" s="250"/>
      <c r="AG36" s="218"/>
      <c r="AH36" s="212"/>
      <c r="AI36" s="218"/>
      <c r="AJ36" s="218"/>
      <c r="AK36" s="218"/>
      <c r="AL36" s="218"/>
      <c r="AM36" s="218"/>
    </row>
    <row r="37" spans="1:57">
      <c r="B37" s="1379"/>
      <c r="C37" s="401" t="s">
        <v>300</v>
      </c>
      <c r="D37" s="1109"/>
      <c r="E37" s="219"/>
      <c r="F37" s="750" t="s">
        <v>369</v>
      </c>
      <c r="G37" s="751" t="s">
        <v>360</v>
      </c>
      <c r="H37" s="1633">
        <v>200</v>
      </c>
      <c r="I37" s="211"/>
      <c r="J37" s="54"/>
      <c r="K37" s="212"/>
      <c r="L37" s="1765"/>
      <c r="M37" s="285"/>
      <c r="N37" s="218"/>
      <c r="O37" s="218"/>
      <c r="P37" s="218"/>
      <c r="Q37" s="218"/>
      <c r="R37" s="218"/>
      <c r="S37" s="218"/>
      <c r="T37" s="218"/>
      <c r="U37" s="218"/>
      <c r="V37" s="218"/>
      <c r="W37" s="223"/>
      <c r="X37" s="1577"/>
      <c r="Y37" s="1578"/>
      <c r="Z37" s="502"/>
      <c r="AA37" s="1221"/>
      <c r="AB37" s="616"/>
      <c r="AC37" s="617"/>
      <c r="AD37" s="250"/>
      <c r="AE37" s="218"/>
      <c r="AF37" s="250"/>
      <c r="AG37" s="218"/>
      <c r="AH37" s="212"/>
      <c r="AI37" s="218"/>
      <c r="AJ37" s="218"/>
      <c r="AK37" s="218"/>
    </row>
    <row r="38" spans="1:57">
      <c r="B38" s="1377" t="s">
        <v>303</v>
      </c>
      <c r="C38" s="1378" t="s">
        <v>320</v>
      </c>
      <c r="D38" s="1621">
        <v>80</v>
      </c>
      <c r="E38" s="212"/>
      <c r="F38" s="746" t="s">
        <v>314</v>
      </c>
      <c r="G38" s="743" t="s">
        <v>312</v>
      </c>
      <c r="H38" s="1603">
        <v>110</v>
      </c>
      <c r="I38" s="211"/>
      <c r="J38" s="54"/>
      <c r="K38" s="212"/>
      <c r="L38" s="14"/>
      <c r="M38" s="261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1579"/>
      <c r="Y38" s="1580"/>
      <c r="Z38" s="502"/>
      <c r="AA38" s="1221"/>
      <c r="AB38" s="616"/>
      <c r="AC38" s="218"/>
      <c r="AD38" s="609"/>
      <c r="AE38" s="218"/>
      <c r="AF38" s="250"/>
      <c r="AG38" s="218"/>
      <c r="AH38" s="212"/>
      <c r="AI38" s="218"/>
      <c r="AJ38" s="218"/>
      <c r="AK38" s="218"/>
    </row>
    <row r="39" spans="1:57" ht="15.75" thickBot="1">
      <c r="B39" s="857" t="s">
        <v>39</v>
      </c>
      <c r="C39" s="745" t="s">
        <v>162</v>
      </c>
      <c r="D39" s="1115">
        <v>200</v>
      </c>
      <c r="E39" s="219"/>
      <c r="F39" s="95"/>
      <c r="G39" s="1550" t="s">
        <v>311</v>
      </c>
      <c r="H39" s="1629"/>
      <c r="I39" s="211"/>
      <c r="J39" s="11"/>
      <c r="K39" s="212"/>
      <c r="L39" s="69"/>
      <c r="M39" s="294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502"/>
      <c r="AA39" s="1221"/>
      <c r="AB39" s="616"/>
      <c r="AC39" s="218"/>
      <c r="AD39" s="250"/>
      <c r="AE39" s="218"/>
      <c r="AF39" s="250"/>
      <c r="AG39" s="218"/>
      <c r="AH39" s="212"/>
      <c r="AI39" s="218"/>
      <c r="AJ39" s="218"/>
      <c r="AK39" s="218"/>
      <c r="AL39" s="218"/>
      <c r="AM39" s="218"/>
      <c r="AN39" s="218"/>
    </row>
    <row r="40" spans="1:57" ht="15.75" thickBot="1">
      <c r="B40" s="1615" t="s">
        <v>29</v>
      </c>
      <c r="C40" s="1616" t="s">
        <v>267</v>
      </c>
      <c r="D40" s="1622">
        <v>100</v>
      </c>
      <c r="E40" s="218"/>
      <c r="F40" s="11"/>
      <c r="G40" s="69"/>
      <c r="H40" s="11"/>
      <c r="I40" s="218"/>
      <c r="J40" s="11"/>
      <c r="K40" s="229"/>
      <c r="L40" s="11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502"/>
      <c r="AA40" s="1221"/>
      <c r="AB40" s="616"/>
      <c r="AC40" s="212"/>
      <c r="AD40" s="606"/>
      <c r="AE40" s="218"/>
      <c r="AF40" s="250"/>
      <c r="AG40" s="218"/>
      <c r="AH40" s="212"/>
      <c r="AI40" s="218"/>
      <c r="AJ40" s="250"/>
      <c r="AK40" s="230"/>
      <c r="AL40" s="218"/>
      <c r="AM40" s="218"/>
      <c r="AN40" s="218"/>
      <c r="AQ40" s="11"/>
      <c r="AR40" s="11"/>
      <c r="AS40" s="11"/>
      <c r="AT40" s="11"/>
      <c r="AU40" s="11"/>
    </row>
    <row r="41" spans="1:57">
      <c r="E41" s="254"/>
      <c r="F41" s="11"/>
      <c r="G41" s="69"/>
      <c r="H41" s="11"/>
      <c r="I41" s="218"/>
      <c r="J41" s="11"/>
      <c r="K41" s="229"/>
      <c r="L41" s="11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1223"/>
      <c r="AA41" s="1221"/>
      <c r="AB41" s="616"/>
      <c r="AC41" s="620"/>
      <c r="AD41" s="1389"/>
      <c r="AE41" s="218"/>
      <c r="AF41" s="250"/>
      <c r="AG41" s="218"/>
      <c r="AH41" s="254"/>
      <c r="AI41" s="218"/>
      <c r="AJ41" s="250"/>
      <c r="AK41" s="230"/>
      <c r="AL41" s="218"/>
      <c r="AM41" s="218"/>
      <c r="AN41" s="218"/>
      <c r="AQ41" s="11"/>
      <c r="AR41" s="11"/>
      <c r="AS41" s="11"/>
      <c r="AT41" s="11"/>
      <c r="AU41" s="11"/>
    </row>
    <row r="42" spans="1:57" ht="16.5" thickBot="1">
      <c r="B42" s="1" t="s">
        <v>283</v>
      </c>
      <c r="E42" s="626"/>
      <c r="F42" s="11"/>
      <c r="G42" s="69"/>
      <c r="H42" s="11"/>
      <c r="I42" s="216"/>
      <c r="J42" s="11"/>
      <c r="K42" s="229"/>
      <c r="L42" s="11"/>
      <c r="M42" s="218"/>
      <c r="N42" s="218"/>
      <c r="O42" s="1557"/>
      <c r="P42" s="1092"/>
      <c r="Q42" s="1092"/>
      <c r="R42" s="212"/>
      <c r="S42" s="218"/>
      <c r="T42" s="218"/>
      <c r="U42" s="218"/>
      <c r="V42" s="218"/>
      <c r="W42" s="218"/>
      <c r="X42" s="218"/>
      <c r="Y42" s="218"/>
      <c r="Z42" s="502"/>
      <c r="AA42" s="1221"/>
      <c r="AB42" s="616"/>
      <c r="AC42" s="218"/>
      <c r="AD42" s="250"/>
      <c r="AE42" s="218"/>
      <c r="AF42" s="250"/>
      <c r="AG42" s="218"/>
      <c r="AH42" s="218"/>
      <c r="AI42" s="218"/>
      <c r="AJ42" s="250"/>
      <c r="AK42" s="230"/>
      <c r="AL42" s="218"/>
      <c r="AM42" s="218"/>
      <c r="AN42" s="218"/>
      <c r="AQ42" s="11"/>
      <c r="AR42" s="11"/>
      <c r="AS42" s="11"/>
      <c r="AT42" s="11"/>
      <c r="AU42" s="11"/>
    </row>
    <row r="43" spans="1:57">
      <c r="B43" s="33" t="s">
        <v>3</v>
      </c>
      <c r="C43" s="131" t="s">
        <v>4</v>
      </c>
      <c r="D43" s="792" t="s">
        <v>5</v>
      </c>
      <c r="E43" s="212"/>
      <c r="F43" s="11"/>
      <c r="G43" s="69"/>
      <c r="H43" s="11"/>
      <c r="I43" s="595"/>
      <c r="J43" s="11"/>
      <c r="K43" s="229"/>
      <c r="L43" s="11"/>
      <c r="M43" s="261"/>
      <c r="N43" s="218"/>
      <c r="O43" s="297"/>
      <c r="P43" s="297"/>
      <c r="Q43" s="1561"/>
      <c r="R43" s="218"/>
      <c r="S43" s="297"/>
      <c r="T43" s="297"/>
      <c r="U43" s="1561"/>
      <c r="V43" s="218"/>
      <c r="W43" s="297"/>
      <c r="X43" s="297"/>
      <c r="Y43" s="1561"/>
      <c r="Z43" s="502"/>
      <c r="AA43" s="1221"/>
      <c r="AB43" s="616"/>
      <c r="AC43" s="212"/>
      <c r="AD43" s="250"/>
      <c r="AE43" s="218"/>
      <c r="AF43" s="250"/>
      <c r="AG43" s="218"/>
      <c r="AH43" s="218"/>
      <c r="AI43" s="218"/>
      <c r="AJ43" s="250"/>
      <c r="AK43" s="232"/>
      <c r="AL43" s="218"/>
      <c r="AM43" s="218"/>
      <c r="AN43" s="218"/>
      <c r="AQ43" s="11"/>
      <c r="AR43" s="11"/>
      <c r="AS43" s="11"/>
      <c r="AT43" s="11"/>
      <c r="AU43" s="11"/>
      <c r="BA43" s="11"/>
      <c r="BB43" s="11"/>
      <c r="BC43" s="11"/>
      <c r="BD43" s="11"/>
      <c r="BE43" s="11"/>
    </row>
    <row r="44" spans="1:57" ht="16.5" thickBot="1">
      <c r="A44" s="193"/>
      <c r="B44" s="873" t="s">
        <v>11</v>
      </c>
      <c r="C44" s="11"/>
      <c r="D44" s="1027" t="s">
        <v>124</v>
      </c>
      <c r="E44" s="216"/>
      <c r="F44" s="11"/>
      <c r="G44" s="69"/>
      <c r="H44" s="11"/>
      <c r="I44" s="611"/>
      <c r="J44" s="11"/>
      <c r="K44" s="229"/>
      <c r="L44" s="11"/>
      <c r="M44" s="285"/>
      <c r="N44" s="218"/>
      <c r="O44" s="250"/>
      <c r="P44" s="502"/>
      <c r="Q44" s="1562"/>
      <c r="R44" s="218"/>
      <c r="S44" s="250"/>
      <c r="T44" s="1220"/>
      <c r="U44" s="1567"/>
      <c r="V44" s="218"/>
      <c r="W44" s="218"/>
      <c r="X44" s="218"/>
      <c r="Y44" s="218"/>
      <c r="Z44" s="502"/>
      <c r="AA44" s="1221"/>
      <c r="AB44" s="620"/>
      <c r="AC44" s="216"/>
      <c r="AD44" s="250"/>
      <c r="AE44" s="218"/>
      <c r="AF44" s="250"/>
      <c r="AG44" s="218"/>
      <c r="AH44" s="218"/>
      <c r="AI44" s="218"/>
      <c r="AJ44" s="250"/>
      <c r="AK44" s="238"/>
      <c r="AL44" s="218"/>
      <c r="AM44" s="218"/>
      <c r="AN44" s="218"/>
      <c r="AQ44" s="11"/>
      <c r="AR44" s="11"/>
      <c r="AS44" s="11"/>
      <c r="AT44" s="11"/>
      <c r="AU44" s="11"/>
      <c r="BA44" s="11"/>
      <c r="BB44" s="11"/>
      <c r="BC44" s="11"/>
      <c r="BD44" s="11"/>
      <c r="BE44" s="11"/>
    </row>
    <row r="45" spans="1:57" ht="16.5" thickBot="1">
      <c r="B45" s="875" t="s">
        <v>152</v>
      </c>
      <c r="C45" s="66"/>
      <c r="D45" s="81"/>
      <c r="E45" s="212"/>
      <c r="G45" s="125"/>
      <c r="I45" s="218"/>
      <c r="J45" s="11"/>
      <c r="K45" s="229"/>
      <c r="L45" s="11"/>
      <c r="M45" s="285"/>
      <c r="N45" s="218"/>
      <c r="O45" s="250"/>
      <c r="P45" s="502"/>
      <c r="Q45" s="1563"/>
      <c r="R45" s="218"/>
      <c r="S45" s="212"/>
      <c r="T45" s="502"/>
      <c r="U45" s="1562"/>
      <c r="V45" s="218"/>
      <c r="W45" s="223"/>
      <c r="X45" s="502"/>
      <c r="Y45" s="1565"/>
      <c r="Z45" s="502"/>
      <c r="AA45" s="1221"/>
      <c r="AB45" s="250"/>
      <c r="AC45" s="212"/>
      <c r="AD45" s="218"/>
      <c r="AE45" s="218"/>
      <c r="AF45" s="250"/>
      <c r="AG45" s="218"/>
      <c r="AH45" s="218"/>
      <c r="AI45" s="218"/>
      <c r="AJ45" s="250"/>
      <c r="AK45" s="234"/>
      <c r="AL45" s="218"/>
      <c r="AM45" s="218"/>
      <c r="AN45" s="218"/>
      <c r="AO45" s="11"/>
      <c r="AP45" s="11"/>
      <c r="AQ45" s="11"/>
      <c r="AR45" s="11"/>
      <c r="AS45" s="11"/>
      <c r="AT45" s="11"/>
      <c r="AU45" s="11"/>
      <c r="BA45" s="11"/>
      <c r="BB45" s="11"/>
      <c r="BC45" s="11"/>
      <c r="BD45" s="11"/>
      <c r="BE45" s="11"/>
    </row>
    <row r="46" spans="1:57">
      <c r="B46" s="100"/>
      <c r="C46" s="401" t="s">
        <v>299</v>
      </c>
      <c r="D46" s="273"/>
      <c r="E46" s="216"/>
      <c r="I46" s="218"/>
      <c r="J46" s="11"/>
      <c r="K46" s="229"/>
      <c r="L46" s="11"/>
      <c r="M46" s="285"/>
      <c r="N46" s="218"/>
      <c r="O46" s="250"/>
      <c r="P46" s="502"/>
      <c r="Q46" s="1562"/>
      <c r="R46" s="218"/>
      <c r="S46" s="250"/>
      <c r="T46" s="502"/>
      <c r="U46" s="1562"/>
      <c r="V46" s="218"/>
      <c r="W46" s="616"/>
      <c r="X46" s="502"/>
      <c r="Y46" s="1571"/>
      <c r="Z46" s="502"/>
      <c r="AA46" s="1221"/>
      <c r="AB46" s="250"/>
      <c r="AC46" s="218"/>
      <c r="AD46" s="218"/>
      <c r="AE46" s="218"/>
      <c r="AF46" s="212"/>
      <c r="AG46" s="218"/>
      <c r="AH46" s="218"/>
      <c r="AI46" s="218"/>
      <c r="AJ46" s="250"/>
      <c r="AK46" s="230"/>
      <c r="AL46" s="218"/>
      <c r="AM46" s="218"/>
      <c r="AN46" s="218"/>
      <c r="AO46" s="11"/>
      <c r="AP46" s="11"/>
      <c r="AQ46" s="11"/>
      <c r="AR46" s="11"/>
      <c r="AS46" s="11"/>
      <c r="AT46" s="11"/>
      <c r="AU46" s="11"/>
      <c r="BA46" s="11"/>
      <c r="BB46" s="11"/>
      <c r="BC46" s="11"/>
      <c r="BD46" s="11"/>
      <c r="BE46" s="11"/>
    </row>
    <row r="47" spans="1:57">
      <c r="B47" s="897" t="s">
        <v>412</v>
      </c>
      <c r="C47" s="919" t="s">
        <v>266</v>
      </c>
      <c r="D47" s="1621">
        <v>200</v>
      </c>
      <c r="E47" s="254"/>
      <c r="I47" s="218"/>
      <c r="J47" s="11"/>
      <c r="K47" s="229"/>
      <c r="L47" s="11"/>
      <c r="M47" s="285"/>
      <c r="N47" s="218"/>
      <c r="O47" s="250"/>
      <c r="P47" s="502"/>
      <c r="Q47" s="1562"/>
      <c r="R47" s="218"/>
      <c r="S47" s="250"/>
      <c r="T47" s="502"/>
      <c r="U47" s="1562"/>
      <c r="V47" s="218"/>
      <c r="W47" s="616"/>
      <c r="X47" s="502"/>
      <c r="Y47" s="1565"/>
      <c r="Z47" s="502"/>
      <c r="AA47" s="1221"/>
      <c r="AB47" s="218"/>
      <c r="AC47" s="218"/>
      <c r="AD47" s="218"/>
      <c r="AE47" s="218"/>
      <c r="AF47" s="212"/>
      <c r="AG47" s="218"/>
      <c r="AH47" s="212"/>
      <c r="AI47" s="212"/>
      <c r="AJ47" s="250"/>
      <c r="AK47" s="212"/>
      <c r="AL47" s="218"/>
      <c r="AM47" s="218"/>
      <c r="AN47" s="218"/>
      <c r="AO47" s="11"/>
      <c r="AP47" s="11"/>
      <c r="AQ47" s="11"/>
      <c r="AR47" s="11"/>
      <c r="AS47" s="11"/>
      <c r="AT47" s="11"/>
      <c r="AU47" s="11"/>
      <c r="BA47" s="11"/>
      <c r="BB47" s="11"/>
      <c r="BC47" s="11"/>
      <c r="BD47" s="11"/>
      <c r="BE47" s="11"/>
    </row>
    <row r="48" spans="1:57">
      <c r="B48" s="379" t="s">
        <v>163</v>
      </c>
      <c r="C48" s="889" t="s">
        <v>473</v>
      </c>
      <c r="D48" s="1624" t="s">
        <v>585</v>
      </c>
      <c r="E48" s="212"/>
      <c r="I48" s="595"/>
      <c r="J48" s="11"/>
      <c r="K48" s="229"/>
      <c r="L48" s="11"/>
      <c r="M48" s="218"/>
      <c r="N48" s="218"/>
      <c r="O48" s="250"/>
      <c r="P48" s="1226"/>
      <c r="Q48" s="1564"/>
      <c r="R48" s="218"/>
      <c r="S48" s="250"/>
      <c r="T48" s="502"/>
      <c r="U48" s="1562"/>
      <c r="V48" s="218"/>
      <c r="W48" s="250"/>
      <c r="X48" s="1581"/>
      <c r="Y48" s="1569"/>
      <c r="Z48" s="502"/>
      <c r="AA48" s="1221"/>
      <c r="AB48" s="625"/>
      <c r="AC48" s="261"/>
      <c r="AD48" s="218"/>
      <c r="AJ48" s="250"/>
      <c r="AK48" s="212"/>
      <c r="AL48" s="218"/>
      <c r="AM48" s="218"/>
      <c r="AN48" s="218"/>
      <c r="AO48" s="11"/>
      <c r="AP48" s="11"/>
      <c r="AQ48" s="11"/>
      <c r="AR48" s="11"/>
      <c r="AS48" s="11"/>
      <c r="AT48" s="11"/>
      <c r="AU48" s="11"/>
      <c r="BA48" s="11"/>
      <c r="BB48" s="11"/>
      <c r="BC48" s="11"/>
      <c r="BD48" s="11"/>
      <c r="BE48" s="11"/>
    </row>
    <row r="49" spans="2:57" ht="15.75">
      <c r="B49" s="214"/>
      <c r="C49" s="672" t="s">
        <v>474</v>
      </c>
      <c r="D49" s="1625"/>
      <c r="E49" s="290"/>
      <c r="I49" s="625"/>
      <c r="J49" s="1766"/>
      <c r="K49" s="229"/>
      <c r="L49" s="11"/>
      <c r="M49" s="218"/>
      <c r="N49" s="218"/>
      <c r="O49" s="250"/>
      <c r="P49" s="1558"/>
      <c r="Q49" s="1567"/>
      <c r="R49" s="218"/>
      <c r="S49" s="212"/>
      <c r="T49" s="1220"/>
      <c r="U49" s="1562"/>
      <c r="V49" s="218"/>
      <c r="W49" s="218"/>
      <c r="X49" s="218"/>
      <c r="Y49" s="218"/>
      <c r="Z49" s="502"/>
      <c r="AA49" s="1221"/>
      <c r="AB49" s="218"/>
      <c r="AC49" s="218"/>
      <c r="AD49" s="218"/>
      <c r="AJ49" s="250"/>
      <c r="AK49" s="218"/>
      <c r="AL49" s="218"/>
      <c r="AM49" s="218"/>
      <c r="AN49" s="218"/>
      <c r="AO49" s="11"/>
      <c r="AP49" s="11"/>
      <c r="AQ49" s="11"/>
      <c r="AR49" s="11"/>
      <c r="AS49" s="11"/>
      <c r="AT49" s="11"/>
      <c r="AU49" s="11"/>
      <c r="BA49" s="11"/>
      <c r="BB49" s="11"/>
      <c r="BC49" s="11"/>
      <c r="BD49" s="11"/>
      <c r="BE49" s="11"/>
    </row>
    <row r="50" spans="2:57">
      <c r="B50" s="879" t="s">
        <v>237</v>
      </c>
      <c r="C50" s="751" t="s">
        <v>236</v>
      </c>
      <c r="D50" s="1605">
        <v>200</v>
      </c>
      <c r="E50" s="626"/>
      <c r="I50" s="211"/>
      <c r="J50" s="11"/>
      <c r="K50" s="229"/>
      <c r="L50" s="11"/>
      <c r="M50" s="218"/>
      <c r="N50" s="218"/>
      <c r="O50" s="250"/>
      <c r="P50" s="1558"/>
      <c r="Q50" s="1562"/>
      <c r="R50" s="218"/>
      <c r="S50" s="218"/>
      <c r="T50" s="218"/>
      <c r="U50" s="218"/>
      <c r="V50" s="218"/>
      <c r="W50" s="616"/>
      <c r="X50" s="502"/>
      <c r="Y50" s="1568"/>
      <c r="Z50" s="502"/>
      <c r="AA50" s="1221"/>
      <c r="AB50" s="218"/>
      <c r="AC50" s="218"/>
      <c r="AD50" s="218"/>
      <c r="AJ50" s="250"/>
      <c r="AK50" s="218"/>
      <c r="AL50" s="218"/>
      <c r="AM50" s="218"/>
      <c r="AN50" s="218"/>
      <c r="AO50" s="11"/>
      <c r="AP50" s="11"/>
      <c r="AQ50" s="11"/>
      <c r="AR50" s="11"/>
      <c r="AS50" s="11"/>
      <c r="AT50" s="11"/>
      <c r="AU50" s="11"/>
      <c r="BA50" s="11"/>
      <c r="BB50" s="11"/>
      <c r="BC50" s="11"/>
      <c r="BD50" s="11"/>
      <c r="BE50" s="11"/>
    </row>
    <row r="51" spans="2:57">
      <c r="B51" s="890" t="s">
        <v>26</v>
      </c>
      <c r="C51" s="553" t="s">
        <v>27</v>
      </c>
      <c r="D51" s="1606">
        <v>30</v>
      </c>
      <c r="E51" s="212"/>
      <c r="I51" s="217"/>
      <c r="J51" s="54"/>
      <c r="K51" s="212"/>
      <c r="L51" s="14"/>
      <c r="M51" s="218"/>
      <c r="N51" s="218"/>
      <c r="O51" s="250"/>
      <c r="P51" s="502"/>
      <c r="Q51" s="1562"/>
      <c r="R51" s="218"/>
      <c r="S51" s="218"/>
      <c r="T51" s="218"/>
      <c r="U51" s="218"/>
      <c r="V51" s="218"/>
      <c r="W51" s="218"/>
      <c r="X51" s="218"/>
      <c r="Y51" s="218"/>
      <c r="Z51" s="502"/>
      <c r="AA51" s="1221"/>
      <c r="AB51" s="218"/>
      <c r="AC51" s="218"/>
      <c r="AD51" s="218"/>
      <c r="AJ51" s="250"/>
      <c r="AK51" s="218"/>
      <c r="AL51" s="218"/>
      <c r="AM51" s="218"/>
      <c r="AN51" s="218"/>
      <c r="AO51" s="11"/>
      <c r="AP51" s="11"/>
      <c r="AQ51" s="11"/>
      <c r="AR51" s="11"/>
      <c r="AS51" s="11"/>
      <c r="AT51" s="11"/>
      <c r="AU51" s="11"/>
      <c r="BA51" s="11"/>
      <c r="BB51" s="11"/>
      <c r="BC51" s="11"/>
      <c r="BD51" s="11"/>
      <c r="BE51" s="11"/>
    </row>
    <row r="52" spans="2:57" ht="15.75" thickBot="1">
      <c r="B52" s="891" t="s">
        <v>26</v>
      </c>
      <c r="C52" s="526" t="s">
        <v>32</v>
      </c>
      <c r="D52" s="1610">
        <v>30</v>
      </c>
      <c r="E52" s="212"/>
      <c r="I52" s="217"/>
      <c r="J52" s="54"/>
      <c r="K52" s="250"/>
      <c r="L52" s="14"/>
      <c r="M52" s="218"/>
      <c r="N52" s="218"/>
      <c r="O52" s="250"/>
      <c r="P52" s="1220"/>
      <c r="Q52" s="1562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1228"/>
      <c r="AC52" s="218"/>
      <c r="AD52" s="218"/>
      <c r="AE52" s="218"/>
      <c r="AF52" s="218"/>
      <c r="AG52" s="218"/>
      <c r="AH52" s="218"/>
      <c r="AI52" s="218"/>
      <c r="AJ52" s="250"/>
      <c r="AK52" s="212"/>
      <c r="AL52" s="218"/>
      <c r="AM52" s="218"/>
      <c r="AN52" s="218"/>
      <c r="AO52" s="11"/>
      <c r="AP52" s="11"/>
      <c r="AQ52" s="11"/>
      <c r="AR52" s="11"/>
      <c r="AS52" s="11"/>
      <c r="AT52" s="11"/>
      <c r="AU52" s="11"/>
      <c r="BA52" s="11"/>
      <c r="BB52" s="11"/>
      <c r="BC52" s="11"/>
      <c r="BD52" s="11"/>
      <c r="BE52" s="11"/>
    </row>
    <row r="53" spans="2:57" ht="16.5" thickBot="1">
      <c r="B53" s="138"/>
      <c r="C53" s="880" t="s">
        <v>300</v>
      </c>
      <c r="D53" s="1623"/>
      <c r="E53" s="212"/>
      <c r="I53" s="217"/>
      <c r="J53" s="76"/>
      <c r="K53" s="218"/>
      <c r="L53" s="11"/>
      <c r="M53" s="218"/>
      <c r="N53" s="218"/>
      <c r="O53" s="250"/>
      <c r="P53" s="1220"/>
      <c r="Q53" s="1562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598"/>
      <c r="AC53" s="598"/>
      <c r="AD53" s="218"/>
      <c r="AE53" s="614"/>
      <c r="AF53" s="615"/>
      <c r="AG53" s="218"/>
      <c r="AH53" s="203"/>
      <c r="AI53" s="218"/>
      <c r="AJ53" s="250"/>
      <c r="AK53" s="212"/>
      <c r="AL53" s="218"/>
      <c r="AM53" s="218"/>
      <c r="AN53" s="218"/>
      <c r="AO53" s="11"/>
      <c r="AP53" s="11"/>
      <c r="AQ53" s="11"/>
      <c r="AR53" s="11"/>
      <c r="AS53" s="11"/>
      <c r="AT53" s="11"/>
      <c r="AU53" s="11"/>
      <c r="BA53" s="11"/>
      <c r="BB53" s="11"/>
      <c r="BC53" s="11"/>
      <c r="BD53" s="11"/>
      <c r="BE53" s="11"/>
    </row>
    <row r="54" spans="2:57">
      <c r="B54" s="882" t="s">
        <v>369</v>
      </c>
      <c r="C54" s="883" t="s">
        <v>360</v>
      </c>
      <c r="D54" s="1626">
        <v>200</v>
      </c>
      <c r="E54" s="212"/>
      <c r="I54" s="217"/>
      <c r="J54" s="1761"/>
      <c r="K54" s="212"/>
      <c r="L54" s="1762"/>
      <c r="M54" s="218"/>
      <c r="N54" s="218"/>
      <c r="O54" s="218"/>
      <c r="P54" s="502"/>
      <c r="Q54" s="1567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6"/>
      <c r="AC54" s="218"/>
      <c r="AD54" s="250"/>
      <c r="AE54" s="218"/>
      <c r="AF54" s="250"/>
      <c r="AG54" s="218"/>
      <c r="AH54" s="216"/>
      <c r="AI54" s="218"/>
      <c r="AJ54" s="250"/>
      <c r="AK54" s="212"/>
      <c r="AL54" s="218"/>
      <c r="AM54" s="218"/>
      <c r="AN54" s="218"/>
      <c r="AO54" s="11"/>
      <c r="AP54" s="11"/>
      <c r="AQ54" s="11"/>
      <c r="AR54" s="11"/>
      <c r="AS54" s="11"/>
      <c r="AT54" s="11"/>
      <c r="AU54" s="11"/>
      <c r="BA54" s="11"/>
      <c r="BB54" s="11"/>
      <c r="BC54" s="11"/>
      <c r="BD54" s="11"/>
      <c r="BE54" s="11"/>
    </row>
    <row r="55" spans="2:57" ht="16.5" thickBot="1">
      <c r="B55" s="893" t="s">
        <v>26</v>
      </c>
      <c r="C55" s="526" t="s">
        <v>357</v>
      </c>
      <c r="D55" s="1610">
        <v>20</v>
      </c>
      <c r="E55" s="218"/>
      <c r="I55" s="218"/>
      <c r="J55" s="49"/>
      <c r="K55" s="212"/>
      <c r="L55" s="14"/>
      <c r="M55" s="596"/>
      <c r="N55" s="218"/>
      <c r="O55" s="1557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6"/>
      <c r="AC55" s="218"/>
      <c r="AD55" s="250"/>
      <c r="AE55" s="218"/>
      <c r="AF55" s="250"/>
      <c r="AG55" s="218"/>
      <c r="AH55" s="216"/>
      <c r="AI55" s="218"/>
      <c r="AJ55" s="212"/>
      <c r="AK55" s="212"/>
      <c r="AL55" s="218"/>
      <c r="AM55" s="218"/>
      <c r="AN55" s="218"/>
      <c r="AO55" s="11"/>
      <c r="AP55" s="11"/>
      <c r="AQ55" s="11"/>
      <c r="AR55" s="11"/>
      <c r="AS55" s="11"/>
      <c r="AT55" s="11"/>
      <c r="AU55" s="11"/>
      <c r="BA55" s="11"/>
      <c r="BB55" s="11"/>
      <c r="BC55" s="11"/>
      <c r="BD55" s="11"/>
      <c r="BE55" s="11"/>
    </row>
    <row r="56" spans="2:57" ht="14.25" customHeight="1">
      <c r="E56" s="218"/>
      <c r="I56" s="218"/>
      <c r="J56" s="54"/>
      <c r="K56" s="212"/>
      <c r="L56" s="14"/>
      <c r="M56" s="285"/>
      <c r="N56" s="218"/>
      <c r="O56" s="297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9"/>
      <c r="AC56" s="219"/>
      <c r="AD56" s="250"/>
      <c r="AE56" s="218"/>
      <c r="AF56" s="250"/>
      <c r="AG56" s="218"/>
      <c r="AH56" s="216"/>
      <c r="AI56" s="218"/>
      <c r="AJ56" s="212"/>
      <c r="AK56" s="218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BA56" s="11"/>
      <c r="BB56" s="11"/>
      <c r="BC56" s="11"/>
      <c r="BD56" s="11"/>
      <c r="BE56" s="11"/>
    </row>
    <row r="57" spans="2:57" ht="13.5" customHeight="1">
      <c r="B57" s="477" t="s">
        <v>584</v>
      </c>
      <c r="G57" s="2"/>
      <c r="H57" s="2"/>
      <c r="I57" s="218"/>
      <c r="J57" s="54"/>
      <c r="K57" s="212"/>
      <c r="L57" s="14"/>
      <c r="M57" s="294"/>
      <c r="N57" s="218"/>
      <c r="O57" s="250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9"/>
      <c r="AC57" s="623"/>
      <c r="AD57" s="250"/>
      <c r="AE57" s="218"/>
      <c r="AF57" s="250"/>
      <c r="AG57" s="218"/>
      <c r="AH57" s="212"/>
      <c r="AI57" s="218"/>
      <c r="AJ57" s="212"/>
      <c r="AK57" s="218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BA57" s="11"/>
      <c r="BB57" s="11"/>
      <c r="BC57" s="11"/>
      <c r="BD57" s="11"/>
      <c r="BE57" s="11"/>
    </row>
    <row r="58" spans="2:57" ht="13.5" customHeight="1">
      <c r="B58" s="108" t="s">
        <v>279</v>
      </c>
      <c r="C58"/>
      <c r="D58" s="1127" t="s">
        <v>345</v>
      </c>
      <c r="F58" s="126"/>
      <c r="G58" s="126"/>
      <c r="I58" s="218"/>
      <c r="J58" s="54"/>
      <c r="K58" s="212"/>
      <c r="L58" s="14"/>
      <c r="M58" s="285"/>
      <c r="N58" s="218"/>
      <c r="O58" s="250"/>
      <c r="P58" s="218"/>
      <c r="Q58" s="218"/>
      <c r="R58" s="1077"/>
      <c r="S58" s="218"/>
      <c r="T58" s="367"/>
      <c r="U58" s="367"/>
      <c r="V58" s="1582"/>
      <c r="W58" s="270"/>
      <c r="X58" s="218"/>
      <c r="Y58" s="218"/>
      <c r="Z58" s="218"/>
      <c r="AA58" s="218"/>
      <c r="AB58" s="216"/>
      <c r="AC58" s="218"/>
      <c r="AD58" s="250"/>
      <c r="AE58" s="218"/>
      <c r="AF58" s="250"/>
      <c r="AG58" s="218"/>
      <c r="AH58" s="212"/>
      <c r="AI58" s="218"/>
      <c r="AJ58" s="212"/>
      <c r="AK58" s="218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BA58" s="11"/>
      <c r="BB58" s="11"/>
      <c r="BC58" s="11"/>
      <c r="BD58" s="11"/>
      <c r="BE58" s="11"/>
    </row>
    <row r="59" spans="2:57" ht="15" customHeight="1">
      <c r="G59" s="1611">
        <v>0.4</v>
      </c>
      <c r="H59" t="s">
        <v>410</v>
      </c>
      <c r="I59" s="218"/>
      <c r="J59" s="72"/>
      <c r="K59" s="212"/>
      <c r="L59" s="14"/>
      <c r="M59" s="285"/>
      <c r="N59" s="218"/>
      <c r="O59" s="212"/>
      <c r="P59" s="218"/>
      <c r="Q59" s="218"/>
      <c r="R59" s="218"/>
      <c r="S59" s="218"/>
      <c r="T59" s="218"/>
      <c r="U59" s="216"/>
      <c r="V59" s="605"/>
      <c r="W59" s="212"/>
      <c r="X59" s="218"/>
      <c r="Y59" s="218"/>
      <c r="Z59" s="595"/>
      <c r="AA59" s="1084"/>
      <c r="AB59" s="219"/>
      <c r="AC59" s="219"/>
      <c r="AD59" s="212"/>
      <c r="AE59" s="619"/>
      <c r="AF59" s="250"/>
      <c r="AG59" s="218"/>
      <c r="AH59" s="212"/>
      <c r="AI59" s="218"/>
      <c r="AJ59" s="218"/>
      <c r="AK59" s="218"/>
      <c r="BA59" s="11"/>
      <c r="BB59" s="11"/>
      <c r="BC59" s="11"/>
      <c r="BD59" s="11"/>
      <c r="BE59" s="11"/>
    </row>
    <row r="60" spans="2:57" ht="16.5" customHeight="1">
      <c r="C60" s="2"/>
      <c r="D60" s="128"/>
      <c r="E60" s="267" t="s">
        <v>346</v>
      </c>
      <c r="G60" s="218"/>
      <c r="H60" s="218"/>
      <c r="I60" s="218"/>
      <c r="J60" s="72"/>
      <c r="K60" s="212"/>
      <c r="L60" s="14"/>
      <c r="M60" s="294"/>
      <c r="N60" s="218"/>
      <c r="O60" s="250"/>
      <c r="P60" s="218"/>
      <c r="Q60" s="1091"/>
      <c r="R60" s="218"/>
      <c r="S60" s="218"/>
      <c r="T60" s="203"/>
      <c r="U60" s="1077"/>
      <c r="V60" s="218"/>
      <c r="W60" s="605"/>
      <c r="X60" s="218"/>
      <c r="Y60" s="218"/>
      <c r="Z60" s="1223"/>
      <c r="AA60" s="1225"/>
      <c r="AB60" s="219"/>
      <c r="AC60" s="617"/>
      <c r="AD60" s="250"/>
      <c r="AE60" s="218"/>
      <c r="AF60" s="250"/>
      <c r="AG60" s="218"/>
      <c r="AH60" s="212"/>
      <c r="AI60" s="218"/>
      <c r="AJ60" s="218"/>
      <c r="AK60" s="218"/>
      <c r="BA60" s="11"/>
      <c r="BB60" s="11"/>
      <c r="BC60" s="11"/>
      <c r="BD60" s="11"/>
      <c r="BE60" s="11"/>
    </row>
    <row r="61" spans="2:57" ht="17.25" customHeight="1" thickBot="1">
      <c r="B61" t="s">
        <v>426</v>
      </c>
      <c r="E61" s="218"/>
      <c r="F61" s="1026" t="s">
        <v>289</v>
      </c>
      <c r="G61" s="125"/>
      <c r="I61" s="236"/>
      <c r="J61" s="58"/>
      <c r="K61" s="212"/>
      <c r="L61" s="14"/>
      <c r="M61" s="294"/>
      <c r="N61" s="218"/>
      <c r="O61" s="609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502"/>
      <c r="AA61" s="1221"/>
      <c r="AB61" s="219"/>
      <c r="AC61" s="617"/>
      <c r="AD61" s="250"/>
      <c r="AE61" s="218"/>
      <c r="AF61" s="250"/>
      <c r="AG61" s="218"/>
      <c r="AH61" s="212"/>
      <c r="AI61" s="218"/>
      <c r="AJ61" s="218"/>
      <c r="AK61" s="218"/>
      <c r="BA61" s="11"/>
      <c r="BB61" s="11"/>
      <c r="BC61" s="11"/>
      <c r="BD61" s="11"/>
      <c r="BE61" s="11"/>
    </row>
    <row r="62" spans="2:57">
      <c r="B62" s="33" t="s">
        <v>3</v>
      </c>
      <c r="C62" s="131" t="s">
        <v>4</v>
      </c>
      <c r="D62" s="792" t="s">
        <v>5</v>
      </c>
      <c r="E62" s="626"/>
      <c r="F62" s="33" t="s">
        <v>3</v>
      </c>
      <c r="G62" s="131" t="s">
        <v>4</v>
      </c>
      <c r="H62" s="792" t="s">
        <v>5</v>
      </c>
      <c r="I62" s="595"/>
      <c r="J62" s="11"/>
      <c r="K62" s="229"/>
      <c r="L62" s="11"/>
      <c r="M62" s="294"/>
      <c r="N62" s="218"/>
      <c r="O62" s="212"/>
      <c r="P62" s="218"/>
      <c r="Q62" s="218"/>
      <c r="R62" s="218"/>
      <c r="S62" s="230"/>
      <c r="T62" s="605"/>
      <c r="U62" s="218"/>
      <c r="V62" s="218"/>
      <c r="W62" s="218"/>
      <c r="X62" s="218"/>
      <c r="Y62" s="212"/>
      <c r="Z62" s="502"/>
      <c r="AA62" s="1221"/>
      <c r="AB62" s="219"/>
      <c r="AC62" s="218"/>
      <c r="AD62" s="609"/>
      <c r="AE62" s="218"/>
      <c r="AF62" s="250"/>
      <c r="AG62" s="218"/>
      <c r="AH62" s="212"/>
      <c r="AI62" s="218"/>
      <c r="AJ62" s="218"/>
      <c r="AK62" s="218"/>
      <c r="AZ62" s="11"/>
      <c r="BA62" s="11"/>
      <c r="BB62" s="11"/>
      <c r="BC62" s="11"/>
      <c r="BD62" s="11"/>
      <c r="BE62" s="11"/>
    </row>
    <row r="63" spans="2:57" ht="15.75" thickBot="1">
      <c r="B63" s="873" t="s">
        <v>11</v>
      </c>
      <c r="C63" s="11"/>
      <c r="D63" s="1027" t="s">
        <v>124</v>
      </c>
      <c r="E63" s="212"/>
      <c r="F63" s="873" t="s">
        <v>11</v>
      </c>
      <c r="G63" s="19"/>
      <c r="H63" s="1027" t="s">
        <v>124</v>
      </c>
      <c r="I63" s="211"/>
      <c r="J63" s="11"/>
      <c r="K63" s="229"/>
      <c r="L63" s="11"/>
      <c r="M63" s="218"/>
      <c r="N63" s="218"/>
      <c r="O63" s="250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502"/>
      <c r="AA63" s="1221"/>
      <c r="AB63" s="219"/>
      <c r="AC63" s="218"/>
      <c r="AD63" s="212"/>
      <c r="AE63" s="218"/>
      <c r="AF63" s="250"/>
      <c r="AG63" s="218"/>
      <c r="AH63" s="212"/>
      <c r="AI63" s="218"/>
      <c r="AJ63" s="218"/>
      <c r="AK63" s="218"/>
      <c r="AZ63" s="11"/>
      <c r="BA63" s="11"/>
      <c r="BB63" s="11"/>
      <c r="BC63" s="11"/>
      <c r="BD63" s="11"/>
      <c r="BE63" s="11"/>
    </row>
    <row r="64" spans="2:57" ht="16.5" thickBot="1">
      <c r="B64" s="33" t="s">
        <v>3</v>
      </c>
      <c r="C64" s="131" t="s">
        <v>4</v>
      </c>
      <c r="D64" s="792" t="s">
        <v>5</v>
      </c>
      <c r="E64" s="212"/>
      <c r="F64" s="1028" t="s">
        <v>160</v>
      </c>
      <c r="G64" s="117"/>
      <c r="H64" s="88"/>
      <c r="I64" s="211"/>
      <c r="J64" s="11"/>
      <c r="K64" s="229"/>
      <c r="L64" s="11"/>
      <c r="M64" s="294"/>
      <c r="N64" s="218"/>
      <c r="O64" s="250"/>
      <c r="P64" s="1092"/>
      <c r="Q64" s="1092"/>
      <c r="R64" s="212"/>
      <c r="S64" s="218"/>
      <c r="T64" s="218"/>
      <c r="U64" s="218"/>
      <c r="V64" s="218"/>
      <c r="W64" s="218"/>
      <c r="X64" s="218"/>
      <c r="Y64" s="218"/>
      <c r="Z64" s="502"/>
      <c r="AA64" s="1221"/>
      <c r="AB64" s="219"/>
      <c r="AC64" s="212"/>
      <c r="AD64" s="606"/>
      <c r="AE64" s="218"/>
      <c r="AF64" s="250"/>
      <c r="AG64" s="218"/>
      <c r="AH64" s="212"/>
      <c r="AI64" s="218"/>
      <c r="AJ64" s="218"/>
      <c r="AK64" s="218"/>
      <c r="AZ64" s="11"/>
      <c r="BA64" s="11"/>
      <c r="BB64" s="11"/>
      <c r="BC64" s="11"/>
      <c r="BD64" s="11"/>
      <c r="BE64" s="11"/>
    </row>
    <row r="65" spans="2:57" ht="15.75" thickBot="1">
      <c r="B65" s="873" t="s">
        <v>11</v>
      </c>
      <c r="C65" s="19"/>
      <c r="D65" s="1027" t="s">
        <v>124</v>
      </c>
      <c r="E65" s="212"/>
      <c r="F65" s="100"/>
      <c r="G65" s="401" t="s">
        <v>299</v>
      </c>
      <c r="H65" s="273"/>
      <c r="I65" s="1075"/>
      <c r="J65" s="11"/>
      <c r="K65" s="229"/>
      <c r="L65" s="11"/>
      <c r="M65" s="294"/>
      <c r="N65" s="218"/>
      <c r="O65" s="250"/>
      <c r="P65" s="297"/>
      <c r="Q65" s="1561"/>
      <c r="R65" s="218"/>
      <c r="S65" s="297"/>
      <c r="T65" s="297"/>
      <c r="U65" s="1561"/>
      <c r="V65" s="218"/>
      <c r="W65" s="297"/>
      <c r="X65" s="297"/>
      <c r="Y65" s="1561"/>
      <c r="Z65" s="502"/>
      <c r="AA65" s="1221"/>
      <c r="AB65" s="219"/>
      <c r="AC65" s="620"/>
      <c r="AD65" s="250"/>
      <c r="AE65" s="218"/>
      <c r="AF65" s="250"/>
      <c r="AG65" s="218"/>
      <c r="AH65" s="254"/>
      <c r="AI65" s="218"/>
      <c r="AJ65" s="218"/>
      <c r="AK65" s="218"/>
      <c r="AZ65" s="11"/>
      <c r="BA65" s="11"/>
      <c r="BB65" s="11"/>
      <c r="BC65" s="11"/>
      <c r="BD65" s="11"/>
      <c r="BE65" s="11"/>
    </row>
    <row r="66" spans="2:57" ht="15.75" thickBot="1">
      <c r="B66" s="133" t="s">
        <v>127</v>
      </c>
      <c r="C66" s="958"/>
      <c r="D66" s="1634"/>
      <c r="E66" s="212"/>
      <c r="F66" s="1114" t="s">
        <v>252</v>
      </c>
      <c r="G66" s="745" t="s">
        <v>454</v>
      </c>
      <c r="H66" s="1115">
        <v>200</v>
      </c>
      <c r="I66" s="1583"/>
      <c r="J66" s="11"/>
      <c r="K66" s="229"/>
      <c r="L66" s="11"/>
      <c r="M66" s="294"/>
      <c r="N66" s="218"/>
      <c r="O66" s="212"/>
      <c r="P66" s="502"/>
      <c r="Q66" s="1562"/>
      <c r="R66" s="218"/>
      <c r="S66" s="250"/>
      <c r="T66" s="502"/>
      <c r="U66" s="1567"/>
      <c r="V66" s="218"/>
      <c r="W66" s="218"/>
      <c r="X66" s="218"/>
      <c r="Y66" s="218"/>
      <c r="Z66" s="502"/>
      <c r="AA66" s="1221"/>
      <c r="AB66" s="219"/>
      <c r="AC66" s="212"/>
      <c r="AD66" s="250"/>
      <c r="AE66" s="218"/>
      <c r="AF66" s="250"/>
      <c r="AG66" s="218"/>
      <c r="AH66" s="218"/>
      <c r="AI66" s="218"/>
      <c r="AJ66" s="218"/>
      <c r="AK66" s="218"/>
      <c r="AZ66" s="11"/>
      <c r="BA66" s="11"/>
      <c r="BB66" s="11"/>
      <c r="BC66" s="11"/>
      <c r="BD66" s="11"/>
      <c r="BE66" s="11"/>
    </row>
    <row r="67" spans="2:57">
      <c r="B67" s="100"/>
      <c r="C67" s="401" t="s">
        <v>299</v>
      </c>
      <c r="D67" s="273"/>
      <c r="E67" s="212"/>
      <c r="F67" s="1051" t="s">
        <v>260</v>
      </c>
      <c r="G67" s="743" t="s">
        <v>456</v>
      </c>
      <c r="H67" s="1603">
        <v>50</v>
      </c>
      <c r="I67" s="217"/>
      <c r="J67" s="11"/>
      <c r="K67" s="229"/>
      <c r="L67" s="11"/>
      <c r="M67" s="294"/>
      <c r="N67" s="218"/>
      <c r="O67" s="250"/>
      <c r="P67" s="502"/>
      <c r="Q67" s="1563"/>
      <c r="R67" s="218"/>
      <c r="S67" s="250"/>
      <c r="T67" s="502"/>
      <c r="U67" s="1562"/>
      <c r="V67" s="218"/>
      <c r="W67" s="223"/>
      <c r="X67" s="502"/>
      <c r="Y67" s="1565"/>
      <c r="Z67" s="502"/>
      <c r="AA67" s="1221"/>
      <c r="AB67" s="219"/>
      <c r="AC67" s="212"/>
      <c r="AD67" s="250"/>
      <c r="AE67" s="218"/>
      <c r="AF67" s="250"/>
      <c r="AG67" s="218"/>
      <c r="AH67" s="218"/>
      <c r="AI67" s="218"/>
      <c r="AJ67" s="218"/>
      <c r="AK67" s="218"/>
      <c r="AZ67" s="11"/>
      <c r="BA67" s="11"/>
      <c r="BB67" s="11"/>
      <c r="BC67" s="11"/>
      <c r="BD67" s="11"/>
      <c r="BE67" s="11"/>
    </row>
    <row r="68" spans="2:57" ht="15.75">
      <c r="B68" s="1649" t="s">
        <v>239</v>
      </c>
      <c r="C68" s="1014" t="s">
        <v>427</v>
      </c>
      <c r="D68" s="1115">
        <v>200</v>
      </c>
      <c r="E68" s="219"/>
      <c r="F68" s="746" t="s">
        <v>457</v>
      </c>
      <c r="G68" s="743" t="s">
        <v>453</v>
      </c>
      <c r="H68" s="1603" t="s">
        <v>589</v>
      </c>
      <c r="I68" s="217"/>
      <c r="J68" s="11"/>
      <c r="K68" s="229"/>
      <c r="L68" s="11"/>
      <c r="M68" s="1090"/>
      <c r="N68" s="218"/>
      <c r="O68" s="1557"/>
      <c r="P68" s="502"/>
      <c r="Q68" s="1562"/>
      <c r="R68" s="218"/>
      <c r="S68" s="250"/>
      <c r="T68" s="502"/>
      <c r="U68" s="1562"/>
      <c r="V68" s="218"/>
      <c r="W68" s="616"/>
      <c r="X68" s="502"/>
      <c r="Y68" s="1565"/>
      <c r="Z68" s="1223"/>
      <c r="AA68" s="1221"/>
      <c r="AB68" s="620"/>
      <c r="AC68" s="216"/>
      <c r="AD68" s="250"/>
      <c r="AE68" s="218"/>
      <c r="AF68" s="250"/>
      <c r="AG68" s="218"/>
      <c r="AH68" s="218"/>
      <c r="AI68" s="218"/>
      <c r="AJ68" s="218"/>
      <c r="AK68" s="218"/>
      <c r="AZ68" s="11"/>
      <c r="BA68" s="11"/>
      <c r="BB68" s="11"/>
      <c r="BC68" s="11"/>
      <c r="BD68" s="11"/>
      <c r="BE68" s="11"/>
    </row>
    <row r="69" spans="2:57" ht="12.75" customHeight="1">
      <c r="B69" s="803" t="s">
        <v>260</v>
      </c>
      <c r="C69" s="751" t="s">
        <v>428</v>
      </c>
      <c r="D69" s="1614">
        <v>50</v>
      </c>
      <c r="E69" s="219"/>
      <c r="F69" s="923"/>
      <c r="G69" s="745" t="s">
        <v>455</v>
      </c>
      <c r="H69" s="1632"/>
      <c r="I69" s="217"/>
      <c r="J69" s="11"/>
      <c r="K69" s="229"/>
      <c r="L69" s="11"/>
      <c r="M69" s="261"/>
      <c r="N69" s="218"/>
      <c r="O69" s="297"/>
      <c r="P69" s="1223"/>
      <c r="Q69" s="1567"/>
      <c r="R69" s="218"/>
      <c r="S69" s="250"/>
      <c r="T69" s="502"/>
      <c r="U69" s="1562"/>
      <c r="V69" s="218"/>
      <c r="W69" s="616"/>
      <c r="X69" s="502"/>
      <c r="Y69" s="1571"/>
      <c r="Z69" s="502"/>
      <c r="AA69" s="1221"/>
      <c r="AB69" s="250"/>
      <c r="AC69" s="212"/>
      <c r="AD69" s="218"/>
      <c r="AE69" s="218"/>
      <c r="AF69" s="250"/>
      <c r="AG69" s="218"/>
      <c r="AH69" s="218"/>
      <c r="AI69" s="218"/>
      <c r="AJ69" s="218"/>
      <c r="AK69" s="218"/>
      <c r="AZ69" s="11"/>
      <c r="BA69" s="11"/>
      <c r="BB69" s="11"/>
      <c r="BC69" s="11"/>
      <c r="BD69" s="11"/>
      <c r="BE69" s="11"/>
    </row>
    <row r="70" spans="2:57" ht="12.75" customHeight="1">
      <c r="B70" s="750" t="s">
        <v>45</v>
      </c>
      <c r="C70" s="751" t="s">
        <v>182</v>
      </c>
      <c r="D70" s="849" t="s">
        <v>587</v>
      </c>
      <c r="E70" s="212"/>
      <c r="F70" s="923" t="s">
        <v>459</v>
      </c>
      <c r="G70" s="745" t="s">
        <v>36</v>
      </c>
      <c r="H70" s="1632">
        <v>200</v>
      </c>
      <c r="I70" s="217"/>
      <c r="J70" s="11"/>
      <c r="K70" s="229"/>
      <c r="L70" s="11"/>
      <c r="M70" s="218"/>
      <c r="N70" s="218"/>
      <c r="O70" s="250"/>
      <c r="P70" s="1226"/>
      <c r="Q70" s="1564"/>
      <c r="R70" s="218"/>
      <c r="S70" s="250"/>
      <c r="T70" s="502"/>
      <c r="U70" s="1562"/>
      <c r="V70" s="218"/>
      <c r="W70" s="616"/>
      <c r="X70" s="502"/>
      <c r="Y70" s="1565"/>
      <c r="Z70" s="502"/>
      <c r="AA70" s="1221"/>
      <c r="AB70" s="250"/>
      <c r="AC70" s="1393"/>
      <c r="AD70" s="218"/>
      <c r="AE70" s="218"/>
      <c r="AF70" s="212"/>
      <c r="AG70" s="212"/>
      <c r="AH70" s="218"/>
      <c r="AI70" s="218"/>
      <c r="AJ70" s="218"/>
      <c r="AK70" s="218"/>
      <c r="AZ70" s="11"/>
      <c r="BA70" s="11"/>
      <c r="BB70" s="11"/>
      <c r="BC70" s="11"/>
      <c r="BD70" s="11"/>
      <c r="BE70" s="11"/>
    </row>
    <row r="71" spans="2:57" ht="13.5" customHeight="1">
      <c r="B71" s="923" t="s">
        <v>35</v>
      </c>
      <c r="C71" s="745" t="s">
        <v>36</v>
      </c>
      <c r="D71" s="1012">
        <v>200</v>
      </c>
      <c r="E71" s="212"/>
      <c r="F71" s="1052" t="s">
        <v>26</v>
      </c>
      <c r="G71" s="751" t="s">
        <v>27</v>
      </c>
      <c r="H71" s="1605">
        <v>30</v>
      </c>
      <c r="I71" s="218"/>
      <c r="J71" s="11"/>
      <c r="K71" s="502"/>
      <c r="L71" s="11"/>
      <c r="M71" s="218"/>
      <c r="N71" s="218"/>
      <c r="O71" s="250"/>
      <c r="P71" s="502"/>
      <c r="Q71" s="1562"/>
      <c r="R71" s="218"/>
      <c r="S71" s="212"/>
      <c r="T71" s="1584"/>
      <c r="U71" s="1568"/>
      <c r="V71" s="218"/>
      <c r="W71" s="616"/>
      <c r="X71" s="1223"/>
      <c r="Y71" s="1573"/>
      <c r="Z71" s="502"/>
      <c r="AA71" s="1221"/>
      <c r="AB71" s="218"/>
      <c r="AC71" s="218"/>
      <c r="AD71" s="218"/>
      <c r="AE71" s="218"/>
      <c r="AF71" s="212"/>
      <c r="AG71" s="218"/>
      <c r="AH71" s="218"/>
      <c r="AI71" s="218"/>
      <c r="AJ71" s="218"/>
      <c r="AK71" s="218"/>
      <c r="AZ71" s="11"/>
      <c r="BA71" s="11"/>
      <c r="BB71" s="11"/>
      <c r="BC71" s="11"/>
      <c r="BD71" s="11"/>
      <c r="BE71" s="11"/>
    </row>
    <row r="72" spans="2:57" ht="16.5" thickBot="1">
      <c r="B72" s="750" t="s">
        <v>26</v>
      </c>
      <c r="C72" s="751" t="s">
        <v>27</v>
      </c>
      <c r="D72" s="849">
        <v>30</v>
      </c>
      <c r="E72" s="218"/>
      <c r="F72" s="1052" t="s">
        <v>26</v>
      </c>
      <c r="G72" s="751" t="s">
        <v>32</v>
      </c>
      <c r="H72" s="1605">
        <v>40</v>
      </c>
      <c r="I72" s="218"/>
      <c r="J72" s="49"/>
      <c r="K72" s="212"/>
      <c r="L72" s="14"/>
      <c r="M72" s="596"/>
      <c r="N72" s="218"/>
      <c r="O72" s="250"/>
      <c r="P72" s="1558"/>
      <c r="Q72" s="1562"/>
      <c r="R72" s="218"/>
      <c r="S72" s="218"/>
      <c r="T72" s="218"/>
      <c r="U72" s="218"/>
      <c r="V72" s="218"/>
      <c r="W72" s="250"/>
      <c r="X72" s="1574"/>
      <c r="Y72" s="1569"/>
      <c r="Z72" s="1223"/>
      <c r="AA72" s="1585"/>
      <c r="AB72" s="613"/>
      <c r="AC72" s="218"/>
      <c r="AD72" s="218"/>
      <c r="AE72" s="218"/>
      <c r="AF72" s="218"/>
      <c r="AG72" s="218"/>
      <c r="AH72" s="218"/>
      <c r="AI72" s="218"/>
      <c r="AJ72" s="218"/>
      <c r="AK72" s="218"/>
      <c r="AZ72" s="11"/>
      <c r="BA72" s="11"/>
      <c r="BB72" s="11"/>
      <c r="BC72" s="11"/>
      <c r="BD72" s="11"/>
      <c r="BE72" s="11"/>
    </row>
    <row r="73" spans="2:57" ht="15.75" thickBot="1">
      <c r="B73" s="750" t="s">
        <v>26</v>
      </c>
      <c r="C73" s="751" t="s">
        <v>32</v>
      </c>
      <c r="D73" s="849">
        <v>30</v>
      </c>
      <c r="E73" s="608"/>
      <c r="F73" s="100"/>
      <c r="G73" s="400" t="s">
        <v>300</v>
      </c>
      <c r="H73" s="1109"/>
      <c r="I73" s="605"/>
      <c r="J73" s="89"/>
      <c r="K73" s="217"/>
      <c r="L73" s="74"/>
      <c r="M73" s="294"/>
      <c r="N73" s="218"/>
      <c r="O73" s="212"/>
      <c r="P73" s="502"/>
      <c r="Q73" s="1562"/>
      <c r="R73" s="218"/>
      <c r="S73" s="218"/>
      <c r="T73" s="218"/>
      <c r="U73" s="218"/>
      <c r="V73" s="218"/>
      <c r="W73" s="212"/>
      <c r="X73" s="619"/>
      <c r="Y73" s="619"/>
      <c r="Z73" s="502"/>
      <c r="AA73" s="1221"/>
      <c r="AB73" s="598"/>
      <c r="AC73" s="598"/>
      <c r="AD73" s="218"/>
      <c r="AE73" s="614"/>
      <c r="AF73" s="615"/>
      <c r="AG73" s="218"/>
      <c r="AH73" s="203"/>
      <c r="AI73" s="218"/>
      <c r="AJ73" s="218"/>
      <c r="AK73" s="218"/>
      <c r="AZ73" s="11"/>
      <c r="BA73" s="11"/>
      <c r="BB73" s="11"/>
      <c r="BC73" s="11"/>
      <c r="BD73" s="11"/>
      <c r="BE73" s="11"/>
    </row>
    <row r="74" spans="2:57" ht="15.75" thickBot="1">
      <c r="B74" s="138"/>
      <c r="C74" s="972" t="s">
        <v>300</v>
      </c>
      <c r="D74" s="1630"/>
      <c r="E74" s="375"/>
      <c r="F74" s="803" t="s">
        <v>260</v>
      </c>
      <c r="G74" s="751" t="s">
        <v>456</v>
      </c>
      <c r="H74" s="1605">
        <v>50</v>
      </c>
      <c r="I74" s="218"/>
      <c r="J74" s="54"/>
      <c r="K74" s="212"/>
      <c r="L74" s="74"/>
      <c r="M74" s="294"/>
      <c r="N74" s="218"/>
      <c r="O74" s="250"/>
      <c r="P74" s="1558"/>
      <c r="Q74" s="1567"/>
      <c r="R74" s="218"/>
      <c r="S74" s="218"/>
      <c r="T74" s="218"/>
      <c r="U74" s="218"/>
      <c r="V74" s="218"/>
      <c r="W74" s="218"/>
      <c r="X74" s="218"/>
      <c r="Y74" s="218"/>
      <c r="Z74" s="502"/>
      <c r="AA74" s="1221"/>
      <c r="AB74" s="216"/>
      <c r="AC74" s="218"/>
      <c r="AD74" s="250"/>
      <c r="AE74" s="218"/>
      <c r="AF74" s="250"/>
      <c r="AG74" s="218"/>
      <c r="AH74" s="216"/>
      <c r="AI74" s="218"/>
      <c r="AJ74" s="218"/>
      <c r="AK74" s="218"/>
      <c r="AZ74" s="11"/>
      <c r="BA74" s="11"/>
      <c r="BB74" s="11"/>
      <c r="BC74" s="11"/>
      <c r="BD74" s="11"/>
      <c r="BE74" s="11"/>
    </row>
    <row r="75" spans="2:57">
      <c r="B75" s="928" t="s">
        <v>508</v>
      </c>
      <c r="C75" s="800" t="s">
        <v>597</v>
      </c>
      <c r="D75" s="1636">
        <v>100</v>
      </c>
      <c r="E75" s="212"/>
      <c r="F75" s="1046" t="s">
        <v>460</v>
      </c>
      <c r="G75" s="823" t="s">
        <v>306</v>
      </c>
      <c r="H75" s="1631">
        <v>100</v>
      </c>
      <c r="I75" s="595"/>
      <c r="J75" s="49"/>
      <c r="K75" s="212"/>
      <c r="L75" s="14"/>
      <c r="M75" s="294"/>
      <c r="N75" s="218"/>
      <c r="O75" s="250"/>
      <c r="P75" s="502"/>
      <c r="Q75" s="1562"/>
      <c r="R75" s="218"/>
      <c r="S75" s="218"/>
      <c r="T75" s="218"/>
      <c r="U75" s="218"/>
      <c r="V75" s="218"/>
      <c r="W75" s="218"/>
      <c r="X75" s="218"/>
      <c r="Y75" s="218"/>
      <c r="Z75" s="502"/>
      <c r="AA75" s="1221"/>
      <c r="AB75" s="216"/>
      <c r="AC75" s="218"/>
      <c r="AD75" s="250"/>
      <c r="AE75" s="218"/>
      <c r="AF75" s="250"/>
      <c r="AG75" s="218"/>
      <c r="AH75" s="216"/>
      <c r="AI75" s="218"/>
      <c r="AJ75" s="218"/>
      <c r="AK75" s="218"/>
      <c r="AZ75" s="11"/>
      <c r="BA75" s="11"/>
      <c r="BB75" s="11"/>
      <c r="BC75" s="11"/>
      <c r="BD75" s="11"/>
      <c r="BE75" s="11"/>
    </row>
    <row r="76" spans="2:57" ht="17.25" customHeight="1">
      <c r="B76" s="750" t="s">
        <v>26</v>
      </c>
      <c r="C76" s="751" t="s">
        <v>27</v>
      </c>
      <c r="D76" s="849">
        <v>30</v>
      </c>
      <c r="E76" s="212"/>
      <c r="F76" s="750" t="s">
        <v>39</v>
      </c>
      <c r="G76" s="751" t="s">
        <v>162</v>
      </c>
      <c r="H76" s="1604">
        <v>200</v>
      </c>
      <c r="I76" s="220"/>
      <c r="J76" s="11"/>
      <c r="K76" s="229"/>
      <c r="L76" s="11"/>
      <c r="M76" s="294"/>
      <c r="N76" s="218"/>
      <c r="O76" s="609"/>
      <c r="P76" s="502"/>
      <c r="Q76" s="1562"/>
      <c r="R76" s="218"/>
      <c r="S76" s="218"/>
      <c r="T76" s="218"/>
      <c r="U76" s="218"/>
      <c r="V76" s="218"/>
      <c r="W76" s="218"/>
      <c r="X76" s="218"/>
      <c r="Y76" s="218"/>
      <c r="Z76" s="502"/>
      <c r="AA76" s="1221"/>
      <c r="AB76" s="219"/>
      <c r="AC76" s="219"/>
      <c r="AD76" s="250"/>
      <c r="AE76" s="218"/>
      <c r="AF76" s="250"/>
      <c r="AG76" s="218"/>
      <c r="AH76" s="216"/>
      <c r="AI76" s="218"/>
      <c r="AJ76" s="218"/>
      <c r="AK76" s="218"/>
      <c r="AZ76" s="11"/>
      <c r="BA76" s="11"/>
      <c r="BB76" s="11"/>
      <c r="BC76" s="11"/>
      <c r="BD76" s="11"/>
      <c r="BE76" s="11"/>
    </row>
    <row r="77" spans="2:57" ht="15.75" thickBot="1">
      <c r="B77" s="1635" t="s">
        <v>342</v>
      </c>
      <c r="C77" s="1616" t="s">
        <v>432</v>
      </c>
      <c r="D77" s="1637">
        <v>200</v>
      </c>
      <c r="E77" s="212"/>
      <c r="F77" s="1650" t="s">
        <v>29</v>
      </c>
      <c r="G77" s="1616" t="s">
        <v>267</v>
      </c>
      <c r="H77" s="1622">
        <v>105</v>
      </c>
      <c r="I77" s="1586"/>
      <c r="J77" s="11"/>
      <c r="K77" s="229"/>
      <c r="L77" s="11"/>
      <c r="M77" s="218"/>
      <c r="N77" s="218"/>
      <c r="O77" s="367"/>
      <c r="P77" s="502"/>
      <c r="Q77" s="1562"/>
      <c r="R77" s="218"/>
      <c r="S77" s="218"/>
      <c r="T77" s="218"/>
      <c r="U77" s="218"/>
      <c r="V77" s="218"/>
      <c r="W77" s="218"/>
      <c r="X77" s="218"/>
      <c r="Y77" s="218"/>
      <c r="Z77" s="502"/>
      <c r="AA77" s="1221"/>
      <c r="AB77" s="219"/>
      <c r="AC77" s="623"/>
      <c r="AD77" s="250"/>
      <c r="AE77" s="218"/>
      <c r="AF77" s="250"/>
      <c r="AG77" s="218"/>
      <c r="AH77" s="212"/>
      <c r="AI77" s="218"/>
      <c r="AJ77" s="218"/>
      <c r="AK77" s="218"/>
      <c r="AZ77" s="11"/>
      <c r="BA77" s="11"/>
      <c r="BB77" s="11"/>
      <c r="BC77" s="11"/>
      <c r="BD77" s="11"/>
      <c r="BE77" s="11"/>
    </row>
    <row r="78" spans="2:57">
      <c r="B78" s="1" t="s">
        <v>288</v>
      </c>
      <c r="E78" s="212"/>
      <c r="I78" s="230"/>
      <c r="J78" s="11"/>
      <c r="K78" s="229"/>
      <c r="L78" s="11"/>
      <c r="M78" s="218"/>
      <c r="N78" s="218"/>
      <c r="O78" s="250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502"/>
      <c r="AA78" s="1221"/>
      <c r="AB78" s="216"/>
      <c r="AC78" s="218"/>
      <c r="AD78" s="250"/>
      <c r="AE78" s="218"/>
      <c r="AF78" s="250"/>
      <c r="AG78" s="218"/>
      <c r="AH78" s="212"/>
      <c r="AI78" s="218"/>
      <c r="AJ78" s="218"/>
      <c r="AK78" s="218"/>
      <c r="AZ78" s="11"/>
      <c r="BA78" s="11"/>
      <c r="BB78" s="11"/>
      <c r="BC78" s="11"/>
      <c r="BD78" s="11"/>
      <c r="BE78" s="11"/>
    </row>
    <row r="79" spans="2:57" ht="15.75" thickBot="1">
      <c r="E79" s="212"/>
      <c r="I79" s="230"/>
      <c r="J79" s="11"/>
      <c r="K79" s="229"/>
      <c r="L79" s="11"/>
      <c r="M79" s="218"/>
      <c r="N79" s="218"/>
      <c r="O79" s="250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9"/>
      <c r="AC79" s="218"/>
      <c r="AD79" s="212"/>
      <c r="AE79" s="218"/>
      <c r="AF79" s="250"/>
      <c r="AG79" s="218"/>
      <c r="AH79" s="212"/>
      <c r="AI79" s="218"/>
      <c r="AJ79" s="218"/>
      <c r="AK79" s="218"/>
      <c r="AZ79" s="11"/>
      <c r="BA79" s="11"/>
      <c r="BB79" s="11"/>
      <c r="BC79" s="11"/>
      <c r="BD79" s="11"/>
      <c r="BE79" s="11"/>
    </row>
    <row r="80" spans="2:57" ht="15.75">
      <c r="B80" s="1434" t="s">
        <v>3</v>
      </c>
      <c r="C80" s="1435" t="s">
        <v>4</v>
      </c>
      <c r="D80" s="1638" t="s">
        <v>5</v>
      </c>
      <c r="E80" s="219"/>
      <c r="F80" t="s">
        <v>461</v>
      </c>
      <c r="G80" s="125"/>
      <c r="I80" s="217"/>
      <c r="J80" s="11"/>
      <c r="K80" s="229"/>
      <c r="L80" s="11"/>
      <c r="M80" s="218"/>
      <c r="N80" s="218"/>
      <c r="O80" s="250"/>
      <c r="P80" s="1092"/>
      <c r="Q80" s="1092"/>
      <c r="R80" s="212"/>
      <c r="S80" s="218"/>
      <c r="T80" s="218"/>
      <c r="U80" s="218"/>
      <c r="V80" s="218"/>
      <c r="W80" s="218"/>
      <c r="X80" s="218"/>
      <c r="Y80" s="218"/>
      <c r="Z80" s="218"/>
      <c r="AA80" s="218"/>
      <c r="AB80" s="219"/>
      <c r="AC80" s="1228"/>
      <c r="AD80" s="218"/>
      <c r="AE80" s="218"/>
      <c r="AF80" s="218"/>
      <c r="AG80" s="218"/>
      <c r="AH80" s="218"/>
      <c r="AI80" s="218"/>
      <c r="AJ80" s="218"/>
      <c r="AK80" s="218"/>
      <c r="AZ80" s="11"/>
      <c r="BA80" s="11"/>
      <c r="BB80" s="11"/>
      <c r="BC80" s="11"/>
      <c r="BD80" s="11"/>
      <c r="BE80" s="11"/>
    </row>
    <row r="81" spans="2:57" ht="16.5" thickBot="1">
      <c r="B81" s="1437" t="s">
        <v>11</v>
      </c>
      <c r="C81" s="218"/>
      <c r="D81" s="1639" t="s">
        <v>124</v>
      </c>
      <c r="E81" s="219"/>
      <c r="F81" s="2"/>
      <c r="G81" s="125"/>
      <c r="I81" s="217"/>
      <c r="J81" s="11"/>
      <c r="K81" s="229"/>
      <c r="L81" s="11"/>
      <c r="M81" s="218"/>
      <c r="N81" s="218"/>
      <c r="O81" s="1557"/>
      <c r="P81" s="297"/>
      <c r="Q81" s="1561"/>
      <c r="R81" s="218"/>
      <c r="S81" s="297"/>
      <c r="T81" s="297"/>
      <c r="U81" s="1561"/>
      <c r="V81" s="218"/>
      <c r="W81" s="297"/>
      <c r="X81" s="297"/>
      <c r="Y81" s="1561"/>
      <c r="Z81" s="218"/>
      <c r="AA81" s="218"/>
      <c r="AB81" s="219"/>
      <c r="AC81" s="598"/>
      <c r="AD81" s="598"/>
      <c r="AE81" s="218"/>
      <c r="AF81" s="614"/>
      <c r="AG81" s="615"/>
      <c r="AH81" s="218"/>
      <c r="AI81" s="203"/>
      <c r="AJ81" s="218"/>
      <c r="AK81" s="218"/>
      <c r="AZ81" s="11"/>
      <c r="BA81" s="11"/>
      <c r="BB81" s="11"/>
      <c r="BC81" s="11"/>
      <c r="BD81" s="11"/>
      <c r="BE81" s="11"/>
    </row>
    <row r="82" spans="2:57" ht="16.5" customHeight="1" thickBot="1">
      <c r="B82" s="1439" t="s">
        <v>120</v>
      </c>
      <c r="C82" s="1440"/>
      <c r="D82" s="1441"/>
      <c r="E82" s="212"/>
      <c r="F82" s="33" t="s">
        <v>3</v>
      </c>
      <c r="G82" s="131" t="s">
        <v>4</v>
      </c>
      <c r="H82" s="792" t="s">
        <v>5</v>
      </c>
      <c r="I82" s="217"/>
      <c r="J82" s="218"/>
      <c r="K82" s="366"/>
      <c r="L82" s="218"/>
      <c r="M82" s="218"/>
      <c r="N82" s="218"/>
      <c r="O82" s="297"/>
      <c r="P82" s="502"/>
      <c r="Q82" s="1562"/>
      <c r="R82" s="218"/>
      <c r="S82" s="250"/>
      <c r="T82" s="502"/>
      <c r="U82" s="1562"/>
      <c r="V82" s="218"/>
      <c r="W82" s="218"/>
      <c r="X82" s="218"/>
      <c r="Y82" s="218"/>
      <c r="Z82" s="218"/>
      <c r="AA82" s="218"/>
      <c r="AB82" s="219"/>
      <c r="AC82" s="223"/>
      <c r="AD82" s="218"/>
      <c r="AE82" s="250"/>
      <c r="AF82" s="218"/>
      <c r="AG82" s="250"/>
      <c r="AH82" s="218"/>
      <c r="AI82" s="216"/>
      <c r="AJ82" s="218"/>
      <c r="AK82" s="218"/>
      <c r="AZ82" s="11"/>
      <c r="BA82" s="11"/>
      <c r="BB82" s="11"/>
      <c r="BC82" s="11"/>
      <c r="BD82" s="11"/>
      <c r="BE82" s="11"/>
    </row>
    <row r="83" spans="2:57" ht="12.75" customHeight="1" thickBot="1">
      <c r="B83" s="100"/>
      <c r="C83" s="401" t="s">
        <v>299</v>
      </c>
      <c r="D83" s="273"/>
      <c r="E83" s="219"/>
      <c r="F83" s="873" t="s">
        <v>11</v>
      </c>
      <c r="G83" s="19"/>
      <c r="H83" s="1027" t="s">
        <v>124</v>
      </c>
      <c r="I83" s="217"/>
      <c r="J83" s="11"/>
      <c r="K83" s="229"/>
      <c r="L83" s="11"/>
      <c r="M83" s="218"/>
      <c r="N83" s="218"/>
      <c r="O83" s="250"/>
      <c r="P83" s="502"/>
      <c r="Q83" s="1563"/>
      <c r="R83" s="218"/>
      <c r="S83" s="250"/>
      <c r="T83" s="502"/>
      <c r="U83" s="1562"/>
      <c r="V83" s="218"/>
      <c r="W83" s="223"/>
      <c r="X83" s="502"/>
      <c r="Y83" s="1565"/>
      <c r="Z83" s="218"/>
      <c r="AA83" s="218"/>
      <c r="AB83" s="219"/>
      <c r="AC83" s="223"/>
      <c r="AD83" s="218"/>
      <c r="AE83" s="250"/>
      <c r="AF83" s="218"/>
      <c r="AG83" s="250"/>
      <c r="AH83" s="218"/>
      <c r="AI83" s="216"/>
      <c r="AJ83" s="218"/>
      <c r="AK83" s="218"/>
      <c r="AZ83" s="11"/>
      <c r="BA83" s="11"/>
      <c r="BB83" s="11"/>
      <c r="BC83" s="11"/>
      <c r="BD83" s="11"/>
      <c r="BE83" s="11"/>
    </row>
    <row r="84" spans="2:57" ht="16.5" thickBot="1">
      <c r="B84" s="1645" t="s">
        <v>435</v>
      </c>
      <c r="C84" s="1646" t="s">
        <v>436</v>
      </c>
      <c r="D84" s="1642">
        <v>200</v>
      </c>
      <c r="E84" s="212"/>
      <c r="F84" s="1062" t="s">
        <v>172</v>
      </c>
      <c r="G84" s="1063"/>
      <c r="H84" s="78"/>
      <c r="I84" s="220"/>
      <c r="J84" s="11"/>
      <c r="K84" s="229"/>
      <c r="L84" s="11"/>
      <c r="M84" s="218"/>
      <c r="N84" s="218"/>
      <c r="O84" s="250"/>
      <c r="P84" s="502"/>
      <c r="Q84" s="1562"/>
      <c r="R84" s="218"/>
      <c r="S84" s="1083"/>
      <c r="T84" s="1226"/>
      <c r="U84" s="1564"/>
      <c r="V84" s="218"/>
      <c r="W84" s="616"/>
      <c r="X84" s="502"/>
      <c r="Y84" s="1565"/>
      <c r="Z84" s="218"/>
      <c r="AA84" s="218"/>
      <c r="AB84" s="219"/>
      <c r="AC84" s="616"/>
      <c r="AD84" s="219"/>
      <c r="AE84" s="250"/>
      <c r="AF84" s="218"/>
      <c r="AG84" s="250"/>
      <c r="AH84" s="218"/>
      <c r="AI84" s="216"/>
      <c r="AJ84" s="218"/>
      <c r="AK84" s="218"/>
      <c r="AZ84" s="11"/>
      <c r="BA84" s="11"/>
      <c r="BB84" s="11"/>
      <c r="BC84" s="11"/>
      <c r="BD84" s="11"/>
      <c r="BE84" s="11"/>
    </row>
    <row r="85" spans="2:57">
      <c r="B85" s="379" t="s">
        <v>233</v>
      </c>
      <c r="C85" s="889" t="s">
        <v>370</v>
      </c>
      <c r="D85" s="1624" t="s">
        <v>496</v>
      </c>
      <c r="E85" s="216"/>
      <c r="F85" s="100"/>
      <c r="G85" s="401" t="s">
        <v>299</v>
      </c>
      <c r="H85" s="273"/>
      <c r="I85" s="211"/>
      <c r="J85" s="3"/>
      <c r="K85" s="229"/>
      <c r="L85" s="11"/>
      <c r="M85" s="218"/>
      <c r="N85" s="218"/>
      <c r="O85" s="250"/>
      <c r="P85" s="502"/>
      <c r="Q85" s="1562"/>
      <c r="R85" s="218"/>
      <c r="S85" s="250"/>
      <c r="T85" s="502"/>
      <c r="U85" s="1564"/>
      <c r="V85" s="218"/>
      <c r="W85" s="616"/>
      <c r="X85" s="502"/>
      <c r="Y85" s="1571"/>
      <c r="Z85" s="595"/>
      <c r="AA85" s="1084"/>
      <c r="AB85" s="219"/>
      <c r="AC85" s="616"/>
      <c r="AD85" s="623"/>
      <c r="AE85" s="250"/>
      <c r="AF85" s="218"/>
      <c r="AG85" s="250"/>
      <c r="AH85" s="218"/>
      <c r="AI85" s="212"/>
      <c r="AJ85" s="218"/>
      <c r="AK85" s="218"/>
      <c r="AZ85" s="11"/>
      <c r="BA85" s="11"/>
      <c r="BB85" s="11"/>
      <c r="BC85" s="11"/>
      <c r="BD85" s="11"/>
      <c r="BE85" s="11"/>
    </row>
    <row r="86" spans="2:57" ht="12.75" customHeight="1">
      <c r="B86" s="379" t="s">
        <v>437</v>
      </c>
      <c r="C86" s="889" t="s">
        <v>238</v>
      </c>
      <c r="D86" s="1624" t="s">
        <v>513</v>
      </c>
      <c r="E86" s="607"/>
      <c r="F86" s="1114" t="s">
        <v>412</v>
      </c>
      <c r="G86" s="745" t="s">
        <v>411</v>
      </c>
      <c r="H86" s="1115">
        <v>200</v>
      </c>
      <c r="I86" s="200"/>
      <c r="J86" s="54"/>
      <c r="K86" s="212"/>
      <c r="L86" s="14"/>
      <c r="M86" s="218"/>
      <c r="N86" s="218"/>
      <c r="O86" s="250"/>
      <c r="P86" s="1220"/>
      <c r="Q86" s="1567"/>
      <c r="R86" s="218"/>
      <c r="S86" s="250"/>
      <c r="T86" s="502"/>
      <c r="U86" s="1562"/>
      <c r="V86" s="218"/>
      <c r="W86" s="616"/>
      <c r="X86" s="502"/>
      <c r="Y86" s="1565"/>
      <c r="Z86" s="1220"/>
      <c r="AA86" s="1221"/>
      <c r="AB86" s="219"/>
      <c r="AC86" s="223"/>
      <c r="AD86" s="218"/>
      <c r="AE86" s="250"/>
      <c r="AF86" s="218"/>
      <c r="AG86" s="250"/>
      <c r="AH86" s="218"/>
      <c r="AI86" s="212"/>
      <c r="AJ86" s="619"/>
      <c r="AK86" s="218"/>
      <c r="AZ86" s="11"/>
      <c r="BA86" s="11"/>
      <c r="BB86" s="11"/>
      <c r="BC86" s="11"/>
      <c r="BD86" s="11"/>
      <c r="BE86" s="11"/>
    </row>
    <row r="87" spans="2:57" ht="13.5" customHeight="1">
      <c r="B87" s="383" t="s">
        <v>193</v>
      </c>
      <c r="C87" s="1445" t="s">
        <v>438</v>
      </c>
      <c r="D87" s="1642"/>
      <c r="E87" s="626"/>
      <c r="F87" s="913" t="s">
        <v>463</v>
      </c>
      <c r="G87" s="919" t="s">
        <v>464</v>
      </c>
      <c r="H87" s="1024" t="s">
        <v>590</v>
      </c>
      <c r="I87" s="217"/>
      <c r="J87" s="54"/>
      <c r="K87" s="250"/>
      <c r="L87" s="14"/>
      <c r="M87" s="218"/>
      <c r="N87" s="218"/>
      <c r="O87" s="212"/>
      <c r="P87" s="1226"/>
      <c r="Q87" s="1572"/>
      <c r="R87" s="218"/>
      <c r="S87" s="250"/>
      <c r="T87" s="502"/>
      <c r="U87" s="1562"/>
      <c r="V87" s="218"/>
      <c r="W87" s="616"/>
      <c r="X87" s="502"/>
      <c r="Y87" s="1565"/>
      <c r="Z87" s="502"/>
      <c r="AA87" s="1221"/>
      <c r="AB87" s="219"/>
      <c r="AC87" s="616"/>
      <c r="AD87" s="218"/>
      <c r="AE87" s="212"/>
      <c r="AF87" s="218"/>
      <c r="AG87" s="250"/>
      <c r="AH87" s="218"/>
      <c r="AI87" s="212"/>
      <c r="AJ87" s="218"/>
      <c r="AK87" s="218"/>
      <c r="AZ87" s="11"/>
      <c r="BA87" s="11"/>
      <c r="BB87" s="11"/>
      <c r="BC87" s="11"/>
      <c r="BD87" s="11"/>
      <c r="BE87" s="11"/>
    </row>
    <row r="88" spans="2:57" ht="14.25" customHeight="1">
      <c r="B88" s="383" t="s">
        <v>25</v>
      </c>
      <c r="C88" s="1445" t="s">
        <v>294</v>
      </c>
      <c r="D88" s="1642">
        <v>200</v>
      </c>
      <c r="E88" s="216"/>
      <c r="F88" s="879" t="s">
        <v>46</v>
      </c>
      <c r="G88" s="751" t="s">
        <v>308</v>
      </c>
      <c r="H88" s="707">
        <v>200</v>
      </c>
      <c r="I88" s="217"/>
      <c r="J88" s="1763"/>
      <c r="K88" s="212"/>
      <c r="L88" s="14"/>
      <c r="M88" s="218"/>
      <c r="N88" s="218"/>
      <c r="O88" s="250"/>
      <c r="P88" s="502"/>
      <c r="Q88" s="1562"/>
      <c r="R88" s="218"/>
      <c r="S88" s="212"/>
      <c r="T88" s="502"/>
      <c r="U88" s="1562"/>
      <c r="V88" s="218"/>
      <c r="W88" s="616"/>
      <c r="X88" s="502"/>
      <c r="Y88" s="1568"/>
      <c r="Z88" s="502"/>
      <c r="AA88" s="1221"/>
      <c r="AB88" s="620"/>
      <c r="AC88" s="616"/>
      <c r="AD88" s="218"/>
      <c r="AE88" s="250"/>
      <c r="AF88" s="218"/>
      <c r="AG88" s="250"/>
      <c r="AH88" s="218"/>
      <c r="AI88" s="212"/>
      <c r="AJ88" s="622"/>
      <c r="AK88" s="218"/>
      <c r="AZ88" s="11"/>
      <c r="BA88" s="11"/>
      <c r="BB88" s="11"/>
      <c r="BC88" s="11"/>
      <c r="BD88" s="11"/>
      <c r="BE88" s="11"/>
    </row>
    <row r="89" spans="2:57" ht="14.25" customHeight="1">
      <c r="B89" s="573" t="s">
        <v>26</v>
      </c>
      <c r="C89" s="553" t="s">
        <v>27</v>
      </c>
      <c r="D89" s="1606">
        <v>40</v>
      </c>
      <c r="E89" s="218"/>
      <c r="F89" s="750" t="s">
        <v>26</v>
      </c>
      <c r="G89" s="751" t="s">
        <v>27</v>
      </c>
      <c r="H89" s="707">
        <v>37</v>
      </c>
      <c r="I89" s="218"/>
      <c r="J89" s="1761"/>
      <c r="K89" s="212"/>
      <c r="L89" s="1767"/>
      <c r="M89" s="626"/>
      <c r="N89" s="218"/>
      <c r="O89" s="250"/>
      <c r="P89" s="502"/>
      <c r="Q89" s="1562"/>
      <c r="R89" s="218"/>
      <c r="S89" s="218"/>
      <c r="T89" s="218"/>
      <c r="U89" s="218"/>
      <c r="V89" s="218"/>
      <c r="W89" s="250"/>
      <c r="X89" s="1466"/>
      <c r="Y89" s="1587"/>
      <c r="Z89" s="502"/>
      <c r="AA89" s="1585"/>
      <c r="AB89" s="250"/>
      <c r="AC89" s="616"/>
      <c r="AD89" s="219"/>
      <c r="AE89" s="250"/>
      <c r="AF89" s="218"/>
      <c r="AG89" s="250"/>
      <c r="AH89" s="218"/>
      <c r="AI89" s="212"/>
      <c r="AJ89" s="218"/>
      <c r="AK89" s="218"/>
      <c r="AZ89" s="11"/>
      <c r="BA89" s="11"/>
      <c r="BB89" s="11"/>
      <c r="BC89" s="11"/>
      <c r="BD89" s="11"/>
      <c r="BE89" s="11"/>
    </row>
    <row r="90" spans="2:57" ht="12.75" customHeight="1" thickBot="1">
      <c r="B90" s="573" t="s">
        <v>26</v>
      </c>
      <c r="C90" s="553" t="s">
        <v>32</v>
      </c>
      <c r="D90" s="1606">
        <v>40</v>
      </c>
      <c r="E90" s="218"/>
      <c r="F90" s="750" t="s">
        <v>26</v>
      </c>
      <c r="G90" s="751" t="s">
        <v>32</v>
      </c>
      <c r="H90" s="707">
        <v>30</v>
      </c>
      <c r="I90" s="218"/>
      <c r="J90" s="1764"/>
      <c r="K90" s="212"/>
      <c r="L90" s="15"/>
      <c r="M90" s="261"/>
      <c r="N90" s="218"/>
      <c r="O90" s="250"/>
      <c r="P90" s="1223"/>
      <c r="Q90" s="1564"/>
      <c r="R90" s="218"/>
      <c r="S90" s="218"/>
      <c r="T90" s="218"/>
      <c r="U90" s="218"/>
      <c r="V90" s="218"/>
      <c r="W90" s="218"/>
      <c r="X90" s="218"/>
      <c r="Y90" s="218"/>
      <c r="Z90" s="502"/>
      <c r="AA90" s="1221"/>
      <c r="AB90" s="250"/>
      <c r="AC90" s="616"/>
      <c r="AD90" s="218"/>
      <c r="AE90" s="609"/>
      <c r="AF90" s="218"/>
      <c r="AG90" s="250"/>
      <c r="AH90" s="218"/>
      <c r="AI90" s="212"/>
      <c r="AJ90" s="218"/>
      <c r="AK90" s="218"/>
      <c r="AZ90" s="11"/>
      <c r="BA90" s="11"/>
      <c r="BB90" s="11"/>
      <c r="BC90" s="11"/>
      <c r="BD90" s="11"/>
      <c r="BE90" s="11"/>
    </row>
    <row r="91" spans="2:57" ht="13.5" customHeight="1" thickBot="1">
      <c r="B91" s="215"/>
      <c r="C91" s="1447"/>
      <c r="D91" s="1643"/>
      <c r="E91" s="628"/>
      <c r="F91" s="100"/>
      <c r="G91" s="400" t="s">
        <v>300</v>
      </c>
      <c r="H91" s="1479"/>
      <c r="I91" s="605"/>
      <c r="J91" s="73"/>
      <c r="K91" s="212"/>
      <c r="L91" s="211"/>
      <c r="M91" s="294"/>
      <c r="N91" s="218"/>
      <c r="O91" s="250"/>
      <c r="P91" s="1558"/>
      <c r="Q91" s="1562"/>
      <c r="R91" s="218"/>
      <c r="S91" s="218"/>
      <c r="T91" s="218"/>
      <c r="U91" s="218"/>
      <c r="V91" s="218"/>
      <c r="W91" s="502"/>
      <c r="X91" s="502"/>
      <c r="Y91" s="1588"/>
      <c r="Z91" s="1226"/>
      <c r="AA91" s="1221"/>
      <c r="AB91" s="218"/>
      <c r="AC91" s="616"/>
      <c r="AD91" s="218"/>
      <c r="AE91" s="250"/>
      <c r="AF91" s="218"/>
      <c r="AG91" s="250"/>
      <c r="AH91" s="218"/>
      <c r="AI91" s="212"/>
      <c r="AJ91" s="218"/>
      <c r="AK91" s="218"/>
      <c r="AZ91" s="11"/>
    </row>
    <row r="92" spans="2:57" ht="12.75" customHeight="1" thickBot="1">
      <c r="B92" s="714"/>
      <c r="C92" s="1448" t="s">
        <v>300</v>
      </c>
      <c r="D92" s="1608"/>
      <c r="E92" s="605"/>
      <c r="F92" s="750" t="s">
        <v>39</v>
      </c>
      <c r="G92" s="751" t="s">
        <v>309</v>
      </c>
      <c r="H92" s="863">
        <v>200</v>
      </c>
      <c r="I92" s="218"/>
      <c r="J92" s="54"/>
      <c r="K92" s="212"/>
      <c r="L92" s="203"/>
      <c r="M92" s="294"/>
      <c r="N92" s="218"/>
      <c r="O92" s="218"/>
      <c r="P92" s="502"/>
      <c r="Q92" s="1562"/>
      <c r="R92" s="218"/>
      <c r="S92" s="218"/>
      <c r="T92" s="218"/>
      <c r="U92" s="218"/>
      <c r="V92" s="218"/>
      <c r="W92" s="218"/>
      <c r="X92" s="1577"/>
      <c r="Y92" s="1562"/>
      <c r="Z92" s="502"/>
      <c r="AA92" s="1221"/>
      <c r="AB92" s="218"/>
      <c r="AC92" s="616"/>
      <c r="AD92" s="218"/>
      <c r="AE92" s="606"/>
      <c r="AF92" s="622"/>
      <c r="AG92" s="250"/>
      <c r="AH92" s="218"/>
      <c r="AI92" s="212"/>
      <c r="AJ92" s="218"/>
      <c r="AK92" s="218"/>
      <c r="AZ92" s="11"/>
    </row>
    <row r="93" spans="2:57" ht="12.75" customHeight="1">
      <c r="B93" s="1450" t="s">
        <v>39</v>
      </c>
      <c r="C93" s="1451" t="s">
        <v>162</v>
      </c>
      <c r="D93" s="1644">
        <v>200</v>
      </c>
      <c r="E93" s="375"/>
      <c r="F93" s="383" t="s">
        <v>323</v>
      </c>
      <c r="G93" s="1110" t="s">
        <v>318</v>
      </c>
      <c r="H93" s="861">
        <v>90</v>
      </c>
      <c r="I93" s="218"/>
      <c r="J93" s="54"/>
      <c r="K93" s="212"/>
      <c r="L93" s="203"/>
      <c r="M93" s="294"/>
      <c r="N93" s="218"/>
      <c r="O93" s="218"/>
      <c r="P93" s="502"/>
      <c r="Q93" s="1562"/>
      <c r="R93" s="218"/>
      <c r="S93" s="218"/>
      <c r="T93" s="218"/>
      <c r="U93" s="218"/>
      <c r="V93" s="218"/>
      <c r="W93" s="218"/>
      <c r="X93" s="1577"/>
      <c r="Y93" s="1562"/>
      <c r="Z93" s="502"/>
      <c r="AA93" s="1221"/>
      <c r="AB93" s="218"/>
      <c r="AC93" s="616"/>
      <c r="AD93" s="620"/>
      <c r="AE93" s="367"/>
      <c r="AF93" s="218"/>
      <c r="AG93" s="250"/>
      <c r="AH93" s="218"/>
      <c r="AI93" s="254"/>
      <c r="AJ93" s="218"/>
      <c r="AK93" s="218"/>
      <c r="AZ93" s="11"/>
    </row>
    <row r="94" spans="2:57" ht="14.25" customHeight="1" thickBot="1">
      <c r="B94" s="1180" t="s">
        <v>303</v>
      </c>
      <c r="C94" s="1110" t="s">
        <v>304</v>
      </c>
      <c r="D94" s="1602">
        <v>55</v>
      </c>
      <c r="E94" s="212"/>
      <c r="F94" s="1640" t="s">
        <v>29</v>
      </c>
      <c r="G94" s="526" t="s">
        <v>267</v>
      </c>
      <c r="H94" s="1641">
        <v>100</v>
      </c>
      <c r="I94" s="218"/>
      <c r="J94" s="11"/>
      <c r="K94" s="229"/>
      <c r="L94" s="366"/>
      <c r="M94" s="218"/>
      <c r="N94" s="218"/>
      <c r="O94" s="218"/>
      <c r="P94" s="502"/>
      <c r="Q94" s="1562"/>
      <c r="R94" s="218"/>
      <c r="S94" s="218"/>
      <c r="T94" s="218"/>
      <c r="U94" s="218"/>
      <c r="V94" s="218"/>
      <c r="W94" s="218"/>
      <c r="X94" s="1570"/>
      <c r="Y94" s="1589"/>
      <c r="Z94" s="1223"/>
      <c r="AA94" s="1221"/>
      <c r="AB94" s="218"/>
      <c r="AC94" s="616"/>
      <c r="AD94" s="212"/>
      <c r="AE94" s="250"/>
      <c r="AF94" s="218"/>
      <c r="AG94" s="250"/>
      <c r="AH94" s="218"/>
      <c r="AI94" s="212"/>
      <c r="AJ94" s="218"/>
      <c r="AK94" s="218"/>
      <c r="AZ94" s="11"/>
    </row>
    <row r="95" spans="2:57" ht="13.5" customHeight="1" thickBot="1">
      <c r="B95" s="1640" t="s">
        <v>29</v>
      </c>
      <c r="C95" s="526" t="s">
        <v>267</v>
      </c>
      <c r="D95" s="1610">
        <v>105</v>
      </c>
      <c r="E95" s="212"/>
      <c r="I95" s="218"/>
      <c r="J95" s="11"/>
      <c r="K95" s="229"/>
      <c r="L95" s="366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2"/>
      <c r="X95" s="211"/>
      <c r="Y95" s="285"/>
      <c r="Z95" s="502"/>
      <c r="AA95" s="1221"/>
      <c r="AB95" s="218"/>
      <c r="AC95" s="616"/>
      <c r="AD95" s="212"/>
      <c r="AE95" s="250"/>
      <c r="AF95" s="218"/>
      <c r="AG95" s="250"/>
      <c r="AH95" s="218"/>
      <c r="AI95" s="218"/>
      <c r="AJ95" s="218"/>
      <c r="AK95" s="218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Z95" s="11"/>
    </row>
    <row r="96" spans="2:57" ht="12.75" customHeight="1">
      <c r="E96" s="212"/>
      <c r="I96" s="218"/>
      <c r="J96" s="11"/>
      <c r="K96" s="229"/>
      <c r="L96" s="366"/>
      <c r="M96" s="218"/>
      <c r="N96" s="218"/>
      <c r="O96" s="218"/>
      <c r="P96" s="218"/>
      <c r="Q96" s="218"/>
      <c r="R96" s="218"/>
      <c r="S96" s="1077"/>
      <c r="T96" s="218"/>
      <c r="U96" s="218"/>
      <c r="V96" s="218"/>
      <c r="W96" s="218"/>
      <c r="X96" s="218"/>
      <c r="Y96" s="218"/>
      <c r="Z96" s="218"/>
      <c r="AA96" s="218"/>
      <c r="AB96" s="1228"/>
      <c r="AC96" s="218"/>
      <c r="AD96" s="218"/>
      <c r="AE96" s="218"/>
      <c r="AF96" s="218"/>
      <c r="AG96" s="218"/>
      <c r="AH96" s="218"/>
      <c r="AI96" s="218"/>
      <c r="AJ96" s="218"/>
      <c r="AK96" s="216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Z96" s="11"/>
    </row>
    <row r="97" spans="2:52" ht="12" customHeight="1" thickBot="1">
      <c r="B97" t="s">
        <v>462</v>
      </c>
      <c r="E97" s="216"/>
      <c r="F97" s="11"/>
      <c r="G97" s="11"/>
      <c r="H97" s="11"/>
      <c r="I97" s="595"/>
      <c r="J97" s="11"/>
      <c r="K97" s="229"/>
      <c r="L97" s="366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598"/>
      <c r="AC97" s="598"/>
      <c r="AD97" s="218"/>
      <c r="AE97" s="614"/>
      <c r="AF97" s="615"/>
      <c r="AG97" s="218"/>
      <c r="AH97" s="203"/>
      <c r="AI97" s="218"/>
      <c r="AJ97" s="218"/>
      <c r="AK97" s="216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Z97" s="11"/>
    </row>
    <row r="98" spans="2:52" ht="15.75">
      <c r="B98" s="33" t="s">
        <v>3</v>
      </c>
      <c r="C98" s="131" t="s">
        <v>4</v>
      </c>
      <c r="D98" s="792" t="s">
        <v>5</v>
      </c>
      <c r="E98" s="212"/>
      <c r="F98" s="11"/>
      <c r="G98" s="69"/>
      <c r="H98" s="4"/>
      <c r="I98" s="217"/>
      <c r="J98" s="11"/>
      <c r="K98" s="502"/>
      <c r="L98" s="366"/>
      <c r="M98" s="218"/>
      <c r="N98" s="218"/>
      <c r="O98" s="218"/>
      <c r="P98" s="1092"/>
      <c r="Q98" s="1092"/>
      <c r="R98" s="212"/>
      <c r="S98" s="218"/>
      <c r="T98" s="218"/>
      <c r="U98" s="218"/>
      <c r="V98" s="218"/>
      <c r="W98" s="218"/>
      <c r="X98" s="218"/>
      <c r="Y98" s="218"/>
      <c r="Z98" s="218"/>
      <c r="AA98" s="218"/>
      <c r="AB98" s="223"/>
      <c r="AC98" s="218"/>
      <c r="AD98" s="250"/>
      <c r="AE98" s="218"/>
      <c r="AF98" s="250"/>
      <c r="AG98" s="218"/>
      <c r="AH98" s="216"/>
      <c r="AI98" s="218"/>
      <c r="AJ98" s="218"/>
      <c r="AK98" s="218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2:52" ht="15" customHeight="1" thickBot="1">
      <c r="B99" s="873" t="s">
        <v>11</v>
      </c>
      <c r="C99" s="19"/>
      <c r="D99" s="1027" t="s">
        <v>124</v>
      </c>
      <c r="E99" s="212"/>
      <c r="F99" s="11"/>
      <c r="G99" s="69"/>
      <c r="H99" s="11"/>
      <c r="I99" s="220"/>
      <c r="J99" s="54"/>
      <c r="K99" s="212"/>
      <c r="L99" s="199"/>
      <c r="M99" s="218"/>
      <c r="N99" s="218"/>
      <c r="O99" s="218"/>
      <c r="P99" s="297"/>
      <c r="Q99" s="1561"/>
      <c r="R99" s="218"/>
      <c r="S99" s="297"/>
      <c r="T99" s="297"/>
      <c r="U99" s="1561"/>
      <c r="V99" s="218"/>
      <c r="W99" s="297"/>
      <c r="X99" s="297"/>
      <c r="Y99" s="1561"/>
      <c r="Z99" s="218"/>
      <c r="AA99" s="218"/>
      <c r="AB99" s="223"/>
      <c r="AC99" s="218"/>
      <c r="AD99" s="250"/>
      <c r="AE99" s="218"/>
      <c r="AF99" s="250"/>
      <c r="AG99" s="218"/>
      <c r="AH99" s="216"/>
      <c r="AI99" s="218"/>
      <c r="AJ99" s="218"/>
      <c r="AK99" s="218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2:52" ht="18" customHeight="1" thickBot="1">
      <c r="B100" s="795" t="s">
        <v>152</v>
      </c>
      <c r="C100" s="117"/>
      <c r="D100" s="1612"/>
      <c r="E100" s="212"/>
      <c r="F100" s="11"/>
      <c r="G100" s="69"/>
      <c r="H100" s="11"/>
      <c r="I100" s="218"/>
      <c r="J100" s="230"/>
      <c r="K100" s="217"/>
      <c r="L100" s="200"/>
      <c r="M100" s="218"/>
      <c r="N100" s="218"/>
      <c r="O100" s="218"/>
      <c r="P100" s="502"/>
      <c r="Q100" s="1562"/>
      <c r="R100" s="218"/>
      <c r="S100" s="250"/>
      <c r="T100" s="502"/>
      <c r="U100" s="1567"/>
      <c r="V100" s="218"/>
      <c r="W100" s="218"/>
      <c r="X100" s="218"/>
      <c r="Y100" s="218"/>
      <c r="Z100" s="218"/>
      <c r="AA100" s="218"/>
      <c r="AB100" s="616"/>
      <c r="AC100" s="219"/>
      <c r="AD100" s="250"/>
      <c r="AE100" s="218"/>
      <c r="AF100" s="250"/>
      <c r="AG100" s="218"/>
      <c r="AH100" s="216"/>
      <c r="AI100" s="218"/>
      <c r="AJ100" s="218"/>
      <c r="AK100" s="218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2:52" ht="15.75" customHeight="1">
      <c r="B101" s="100"/>
      <c r="C101" s="401" t="s">
        <v>299</v>
      </c>
      <c r="D101" s="273"/>
      <c r="E101" s="219"/>
      <c r="F101" s="11"/>
      <c r="G101" s="69"/>
      <c r="H101" s="11"/>
      <c r="I101" s="605"/>
      <c r="J101" s="234"/>
      <c r="K101" s="212"/>
      <c r="L101" s="203"/>
      <c r="M101" s="596"/>
      <c r="N101" s="218"/>
      <c r="O101" s="218"/>
      <c r="P101" s="502"/>
      <c r="Q101" s="1563"/>
      <c r="R101" s="218"/>
      <c r="S101" s="250"/>
      <c r="T101" s="502"/>
      <c r="U101" s="1562"/>
      <c r="V101" s="218"/>
      <c r="W101" s="223"/>
      <c r="X101" s="502"/>
      <c r="Y101" s="1565"/>
      <c r="Z101" s="218"/>
      <c r="AA101" s="218"/>
      <c r="AB101" s="616"/>
      <c r="AC101" s="623"/>
      <c r="AD101" s="250"/>
      <c r="AE101" s="218"/>
      <c r="AF101" s="250"/>
      <c r="AG101" s="218"/>
      <c r="AH101" s="212"/>
      <c r="AI101" s="218"/>
      <c r="AJ101" s="1227"/>
      <c r="AK101" s="218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2:52" ht="12.75" customHeight="1">
      <c r="B102" s="1647" t="s">
        <v>244</v>
      </c>
      <c r="C102" s="919" t="s">
        <v>444</v>
      </c>
      <c r="D102" s="1648" t="s">
        <v>588</v>
      </c>
      <c r="E102" s="219"/>
      <c r="F102" s="11"/>
      <c r="G102" s="69"/>
      <c r="H102" s="11"/>
      <c r="I102" s="211"/>
      <c r="J102" s="11"/>
      <c r="K102" s="229"/>
      <c r="L102" s="4"/>
      <c r="M102" s="294"/>
      <c r="N102" s="218"/>
      <c r="O102" s="218"/>
      <c r="P102" s="1223"/>
      <c r="Q102" s="1562"/>
      <c r="R102" s="218"/>
      <c r="S102" s="250"/>
      <c r="T102" s="502"/>
      <c r="U102" s="1562"/>
      <c r="V102" s="218"/>
      <c r="W102" s="616"/>
      <c r="X102" s="502"/>
      <c r="Y102" s="1565"/>
      <c r="Z102" s="218"/>
      <c r="AA102" s="218"/>
      <c r="AB102" s="223"/>
      <c r="AC102" s="218"/>
      <c r="AD102" s="250"/>
      <c r="AE102" s="218"/>
      <c r="AF102" s="250"/>
      <c r="AG102" s="218"/>
      <c r="AH102" s="212"/>
      <c r="AI102" s="218"/>
      <c r="AJ102" s="217"/>
      <c r="AK102" s="218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2:52" ht="12.75" customHeight="1">
      <c r="B103" s="1066" t="s">
        <v>446</v>
      </c>
      <c r="C103" s="743" t="s">
        <v>447</v>
      </c>
      <c r="D103" s="1603">
        <v>155</v>
      </c>
      <c r="E103" s="212"/>
      <c r="F103" s="11"/>
      <c r="G103" s="69"/>
      <c r="H103" s="11"/>
      <c r="I103" s="243"/>
      <c r="J103" s="11"/>
      <c r="K103" s="229"/>
      <c r="L103" s="11"/>
      <c r="M103" s="294"/>
      <c r="N103" s="218"/>
      <c r="O103" s="218"/>
      <c r="P103" s="1220"/>
      <c r="Q103" s="1567"/>
      <c r="R103" s="218"/>
      <c r="S103" s="212"/>
      <c r="T103" s="1584"/>
      <c r="U103" s="1568"/>
      <c r="V103" s="218"/>
      <c r="W103" s="616"/>
      <c r="X103" s="502"/>
      <c r="Y103" s="1571"/>
      <c r="Z103" s="218"/>
      <c r="AA103" s="218"/>
      <c r="AB103" s="616"/>
      <c r="AC103" s="218"/>
      <c r="AD103" s="212"/>
      <c r="AE103" s="218"/>
      <c r="AF103" s="250"/>
      <c r="AG103" s="218"/>
      <c r="AH103" s="212"/>
      <c r="AI103" s="218"/>
      <c r="AJ103" s="211"/>
      <c r="AK103" s="218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2:52">
      <c r="B104" s="419"/>
      <c r="C104" s="1014" t="s">
        <v>448</v>
      </c>
      <c r="D104" s="1115"/>
      <c r="E104" s="212"/>
      <c r="F104" s="11"/>
      <c r="G104" s="69"/>
      <c r="H104" s="11"/>
      <c r="I104" s="211"/>
      <c r="J104" s="11"/>
      <c r="K104" s="229"/>
      <c r="L104" s="11"/>
      <c r="M104" s="294"/>
      <c r="N104" s="218"/>
      <c r="O104" s="218"/>
      <c r="P104" s="1223"/>
      <c r="Q104" s="1564"/>
      <c r="R104" s="218"/>
      <c r="S104" s="212"/>
      <c r="T104" s="622"/>
      <c r="U104" s="1590"/>
      <c r="V104" s="218"/>
      <c r="W104" s="616"/>
      <c r="X104" s="502"/>
      <c r="Y104" s="1565"/>
      <c r="Z104" s="218"/>
      <c r="AA104" s="218"/>
      <c r="AB104" s="616"/>
      <c r="AC104" s="617"/>
      <c r="AD104" s="250"/>
      <c r="AE104" s="218"/>
      <c r="AF104" s="250"/>
      <c r="AG104" s="218"/>
      <c r="AH104" s="212"/>
      <c r="AI104" s="218"/>
      <c r="AJ104" s="217"/>
      <c r="AK104" s="218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2:52" ht="16.5" customHeight="1">
      <c r="B105" s="1114" t="s">
        <v>472</v>
      </c>
      <c r="C105" s="1014" t="s">
        <v>471</v>
      </c>
      <c r="D105" s="1115">
        <v>50</v>
      </c>
      <c r="E105" s="218"/>
      <c r="F105" s="11"/>
      <c r="G105" s="69"/>
      <c r="H105" s="11"/>
      <c r="I105" s="211"/>
      <c r="J105" s="11"/>
      <c r="K105" s="229"/>
      <c r="L105" s="11"/>
      <c r="M105" s="294"/>
      <c r="N105" s="218"/>
      <c r="O105" s="218"/>
      <c r="P105" s="1223"/>
      <c r="Q105" s="1562"/>
      <c r="R105" s="218"/>
      <c r="S105" s="218"/>
      <c r="T105" s="218"/>
      <c r="U105" s="218"/>
      <c r="V105" s="218"/>
      <c r="W105" s="616"/>
      <c r="X105" s="502"/>
      <c r="Y105" s="1568"/>
      <c r="Z105" s="218"/>
      <c r="AA105" s="218"/>
      <c r="AB105" s="616"/>
      <c r="AC105" s="617"/>
      <c r="AD105" s="250"/>
      <c r="AE105" s="218"/>
      <c r="AF105" s="250"/>
      <c r="AG105" s="218"/>
      <c r="AH105" s="212"/>
      <c r="AI105" s="218"/>
      <c r="AJ105" s="217"/>
      <c r="AK105" s="218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2:52" ht="14.25" customHeight="1">
      <c r="B106" s="923" t="s">
        <v>35</v>
      </c>
      <c r="C106" s="745" t="s">
        <v>36</v>
      </c>
      <c r="D106" s="1632">
        <v>200</v>
      </c>
      <c r="E106" s="218"/>
      <c r="F106" s="11"/>
      <c r="G106" s="11"/>
      <c r="H106" s="11"/>
      <c r="I106" s="218"/>
      <c r="J106" s="11"/>
      <c r="K106" s="229"/>
      <c r="L106" s="11"/>
      <c r="M106" s="294"/>
      <c r="N106" s="218"/>
      <c r="O106" s="218"/>
      <c r="P106" s="502"/>
      <c r="Q106" s="1562"/>
      <c r="R106" s="218"/>
      <c r="S106" s="218"/>
      <c r="T106" s="218"/>
      <c r="U106" s="218"/>
      <c r="V106" s="218"/>
      <c r="W106" s="616"/>
      <c r="X106" s="502"/>
      <c r="Y106" s="1573"/>
      <c r="Z106" s="218"/>
      <c r="AA106" s="218"/>
      <c r="AB106" s="616"/>
      <c r="AC106" s="218"/>
      <c r="AD106" s="609"/>
      <c r="AE106" s="218"/>
      <c r="AF106" s="250"/>
      <c r="AG106" s="218"/>
      <c r="AH106" s="212"/>
      <c r="AI106" s="218"/>
      <c r="AJ106" s="217"/>
      <c r="AK106" s="218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2:52" ht="15" customHeight="1">
      <c r="B107" s="750" t="s">
        <v>26</v>
      </c>
      <c r="C107" s="751" t="s">
        <v>27</v>
      </c>
      <c r="D107" s="1605">
        <v>30</v>
      </c>
      <c r="E107" s="218"/>
      <c r="F107" s="11"/>
      <c r="G107" s="11"/>
      <c r="H107" s="11"/>
      <c r="I107" s="218"/>
      <c r="J107" s="11"/>
      <c r="K107" s="229"/>
      <c r="L107" s="11"/>
      <c r="M107" s="218"/>
      <c r="N107" s="218"/>
      <c r="O107" s="218"/>
      <c r="P107" s="502"/>
      <c r="Q107" s="1562"/>
      <c r="R107" s="218"/>
      <c r="S107" s="218"/>
      <c r="T107" s="218"/>
      <c r="U107" s="218"/>
      <c r="V107" s="218"/>
      <c r="W107" s="250"/>
      <c r="X107" s="1591"/>
      <c r="Y107" s="1592"/>
      <c r="Z107" s="218"/>
      <c r="AA107" s="1585"/>
      <c r="AB107" s="616"/>
      <c r="AC107" s="218"/>
      <c r="AD107" s="212"/>
      <c r="AE107" s="218"/>
      <c r="AF107" s="250"/>
      <c r="AG107" s="218"/>
      <c r="AH107" s="212"/>
      <c r="AI107" s="218"/>
      <c r="AJ107" s="212"/>
      <c r="AK107" s="218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2:52" ht="15.75" thickBot="1">
      <c r="B108" s="750" t="s">
        <v>26</v>
      </c>
      <c r="C108" s="751" t="s">
        <v>32</v>
      </c>
      <c r="D108" s="1605">
        <v>30</v>
      </c>
      <c r="E108" s="1074"/>
      <c r="I108" s="595"/>
      <c r="J108" s="11"/>
      <c r="K108" s="229"/>
      <c r="L108" s="11"/>
      <c r="M108" s="218"/>
      <c r="N108" s="218"/>
      <c r="O108" s="218"/>
      <c r="P108" s="502"/>
      <c r="Q108" s="1562"/>
      <c r="R108" s="218"/>
      <c r="S108" s="218"/>
      <c r="T108" s="218"/>
      <c r="U108" s="218"/>
      <c r="V108" s="218"/>
      <c r="W108" s="212"/>
      <c r="X108" s="619"/>
      <c r="Y108" s="1564"/>
      <c r="Z108" s="218"/>
      <c r="AA108" s="218"/>
      <c r="AB108" s="616"/>
      <c r="AC108" s="218"/>
      <c r="AD108" s="606"/>
      <c r="AE108" s="218"/>
      <c r="AF108" s="250"/>
      <c r="AG108" s="218"/>
      <c r="AH108" s="212"/>
      <c r="AI108" s="218"/>
      <c r="AJ108" s="212"/>
      <c r="AK108" s="218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2:52" ht="14.25" customHeight="1" thickBot="1">
      <c r="B109" s="100"/>
      <c r="C109" s="400" t="s">
        <v>300</v>
      </c>
      <c r="D109" s="1109"/>
      <c r="E109" s="626"/>
      <c r="I109" s="217"/>
      <c r="J109" s="11"/>
      <c r="K109" s="229"/>
      <c r="L109" s="11"/>
      <c r="M109" s="218"/>
      <c r="N109" s="218"/>
      <c r="O109" s="218"/>
      <c r="P109" s="502"/>
      <c r="Q109" s="1562"/>
      <c r="R109" s="218"/>
      <c r="S109" s="366"/>
      <c r="T109" s="297"/>
      <c r="U109" s="1561"/>
      <c r="V109" s="218"/>
      <c r="W109" s="502"/>
      <c r="X109" s="502"/>
      <c r="Y109" s="1588"/>
      <c r="Z109" s="218"/>
      <c r="AA109" s="218"/>
      <c r="AB109" s="616"/>
      <c r="AC109" s="218"/>
      <c r="AD109" s="250"/>
      <c r="AE109" s="218"/>
      <c r="AF109" s="250"/>
      <c r="AG109" s="218"/>
      <c r="AH109" s="254"/>
      <c r="AI109" s="218"/>
      <c r="AJ109" s="212"/>
      <c r="AK109" s="218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2:52" ht="12.75" customHeight="1">
      <c r="B110" s="882" t="s">
        <v>369</v>
      </c>
      <c r="C110" s="883" t="s">
        <v>360</v>
      </c>
      <c r="D110" s="1626">
        <v>200</v>
      </c>
      <c r="E110" s="216"/>
      <c r="I110" s="217"/>
      <c r="J110" s="11"/>
      <c r="K110" s="229"/>
      <c r="L110" s="11"/>
      <c r="M110" s="218"/>
      <c r="N110" s="218"/>
      <c r="O110" s="218"/>
      <c r="P110" s="502"/>
      <c r="Q110" s="1562"/>
      <c r="R110" s="218"/>
      <c r="S110" s="212"/>
      <c r="T110" s="218"/>
      <c r="U110" s="1562"/>
      <c r="V110" s="218"/>
      <c r="W110" s="223"/>
      <c r="X110" s="513"/>
      <c r="Y110" s="1562"/>
      <c r="Z110" s="218"/>
      <c r="AA110" s="218"/>
      <c r="AB110" s="616"/>
      <c r="AC110" s="212"/>
      <c r="AD110" s="250"/>
      <c r="AE110" s="218"/>
      <c r="AF110" s="250"/>
      <c r="AG110" s="218"/>
      <c r="AH110" s="218"/>
      <c r="AI110" s="218"/>
      <c r="AJ110" s="212"/>
      <c r="AK110" s="218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2:52" ht="11.25" customHeight="1" thickBot="1">
      <c r="B111" s="1635" t="s">
        <v>26</v>
      </c>
      <c r="C111" s="1616" t="s">
        <v>451</v>
      </c>
      <c r="D111" s="1622">
        <v>20</v>
      </c>
      <c r="E111" s="218"/>
      <c r="I111" s="217"/>
      <c r="J111" s="11"/>
      <c r="K111" s="229"/>
      <c r="L111" s="11"/>
      <c r="M111" s="218"/>
      <c r="N111" s="218"/>
      <c r="O111" s="218"/>
      <c r="P111" s="502"/>
      <c r="Q111" s="1562"/>
      <c r="R111" s="218"/>
      <c r="S111" s="212"/>
      <c r="T111" s="619"/>
      <c r="U111" s="1564"/>
      <c r="V111" s="218"/>
      <c r="W111" s="223"/>
      <c r="X111" s="1577"/>
      <c r="Y111" s="1562"/>
      <c r="Z111" s="218"/>
      <c r="AA111" s="218"/>
      <c r="AB111" s="616"/>
      <c r="AC111" s="212"/>
      <c r="AD111" s="250"/>
      <c r="AE111" s="218"/>
      <c r="AF111" s="250"/>
      <c r="AG111" s="218"/>
      <c r="AH111" s="218"/>
      <c r="AI111" s="218"/>
      <c r="AJ111" s="212"/>
      <c r="AK111" s="218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2:52" ht="15" customHeight="1">
      <c r="E112" s="218"/>
      <c r="I112" s="230"/>
      <c r="J112" s="11"/>
      <c r="K112" s="229"/>
      <c r="L112" s="11"/>
      <c r="M112" s="218"/>
      <c r="N112" s="218"/>
      <c r="O112" s="367"/>
      <c r="P112" s="1226"/>
      <c r="Q112" s="1564"/>
      <c r="R112" s="218"/>
      <c r="S112" s="254"/>
      <c r="T112" s="218"/>
      <c r="U112" s="1559"/>
      <c r="V112" s="218"/>
      <c r="W112" s="218"/>
      <c r="X112" s="1570"/>
      <c r="Y112" s="1589"/>
      <c r="Z112" s="218"/>
      <c r="AA112" s="218"/>
      <c r="AB112" s="621"/>
      <c r="AC112" s="216"/>
      <c r="AD112" s="250"/>
      <c r="AE112" s="218"/>
      <c r="AF112" s="250"/>
      <c r="AG112" s="218"/>
      <c r="AH112" s="218"/>
      <c r="AI112" s="218"/>
      <c r="AJ112" s="212"/>
      <c r="AK112" s="218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5:51" ht="13.5" customHeight="1">
      <c r="E113" s="218"/>
      <c r="I113" s="218"/>
      <c r="J113" s="11"/>
      <c r="K113" s="229"/>
      <c r="L113" s="11"/>
      <c r="M113" s="218"/>
      <c r="N113" s="218"/>
      <c r="O113" s="297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366"/>
      <c r="AB113" s="250"/>
      <c r="AC113" s="212"/>
      <c r="AD113" s="218"/>
      <c r="AE113" s="218"/>
      <c r="AF113" s="250"/>
      <c r="AG113" s="218"/>
      <c r="AH113" s="218"/>
      <c r="AI113" s="218"/>
      <c r="AJ113" s="212"/>
      <c r="AK113" s="218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5:51" ht="12.75" customHeight="1">
      <c r="E114" s="218"/>
      <c r="I114" s="218"/>
      <c r="J114" s="11"/>
      <c r="K114" s="229"/>
      <c r="L114" s="11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366"/>
      <c r="AB114" s="250"/>
      <c r="AC114" s="218"/>
      <c r="AD114" s="218"/>
      <c r="AE114" s="218"/>
      <c r="AF114" s="212"/>
      <c r="AG114" s="218"/>
      <c r="AH114" s="218"/>
      <c r="AI114" s="218"/>
      <c r="AJ114" s="212"/>
      <c r="AK114" s="218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5:51" ht="14.25" customHeight="1">
      <c r="E115" s="218"/>
      <c r="I115" s="218"/>
      <c r="J115" s="11"/>
      <c r="K115" s="229"/>
      <c r="L115" s="11"/>
      <c r="M115" s="218"/>
      <c r="N115" s="218"/>
      <c r="O115" s="218"/>
      <c r="P115" s="218"/>
      <c r="Q115" s="218"/>
      <c r="R115" s="1077"/>
      <c r="S115" s="218"/>
      <c r="T115" s="367"/>
      <c r="U115" s="367"/>
      <c r="V115" s="1582"/>
      <c r="W115" s="270"/>
      <c r="X115" s="218"/>
      <c r="Y115" s="218"/>
      <c r="Z115" s="218"/>
      <c r="AA115" s="218"/>
      <c r="AB115" s="218"/>
      <c r="AC115" s="218"/>
      <c r="AD115" s="218"/>
      <c r="AE115" s="218"/>
      <c r="AF115" s="212"/>
      <c r="AG115" s="218"/>
      <c r="AH115" s="218"/>
      <c r="AI115" s="218"/>
      <c r="AJ115" s="212"/>
      <c r="AK115" s="218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5:51" ht="13.5" customHeight="1">
      <c r="E116" s="218"/>
      <c r="I116" s="218"/>
      <c r="J116" s="54"/>
      <c r="K116" s="212"/>
      <c r="L116" s="14"/>
      <c r="M116" s="218"/>
      <c r="N116" s="218"/>
      <c r="O116" s="218"/>
      <c r="P116" s="218"/>
      <c r="Q116" s="218"/>
      <c r="R116" s="218"/>
      <c r="S116" s="218"/>
      <c r="T116" s="218"/>
      <c r="U116" s="216"/>
      <c r="V116" s="605"/>
      <c r="W116" s="212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5:51" ht="14.25" customHeight="1">
      <c r="E117" s="218"/>
      <c r="I117" s="218"/>
      <c r="J117" s="89"/>
      <c r="K117" s="212"/>
      <c r="L117" s="14"/>
      <c r="M117" s="218"/>
      <c r="N117" s="218"/>
      <c r="O117" s="218"/>
      <c r="P117" s="218"/>
      <c r="Q117" s="218"/>
      <c r="R117" s="218"/>
      <c r="S117" s="1091"/>
      <c r="T117" s="203"/>
      <c r="U117" s="218"/>
      <c r="V117" s="218"/>
      <c r="W117" s="1077"/>
      <c r="X117" s="605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2"/>
      <c r="AK117" s="2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5:51" ht="15.75" customHeight="1">
      <c r="E118" s="218"/>
      <c r="F118" s="11"/>
      <c r="G118" s="11"/>
      <c r="H118" s="11"/>
      <c r="I118" s="218"/>
      <c r="J118" s="11"/>
      <c r="K118" s="229"/>
      <c r="L118" s="11"/>
      <c r="M118" s="218"/>
      <c r="N118" s="218"/>
      <c r="O118" s="218"/>
      <c r="P118" s="218"/>
      <c r="Q118" s="218"/>
      <c r="R118" s="218"/>
      <c r="S118" s="230"/>
      <c r="T118" s="605"/>
      <c r="U118" s="218"/>
      <c r="V118" s="218"/>
      <c r="W118" s="218"/>
      <c r="X118" s="218"/>
      <c r="Y118" s="212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2"/>
      <c r="AK118" s="212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5:51" ht="15" customHeight="1">
      <c r="E119" s="1560"/>
      <c r="F119" s="11"/>
      <c r="G119" s="69"/>
      <c r="H119" s="11"/>
      <c r="I119" s="218"/>
      <c r="J119" s="11"/>
      <c r="K119" s="229"/>
      <c r="L119" s="11"/>
      <c r="M119" s="218"/>
      <c r="N119" s="218"/>
      <c r="O119" s="218"/>
      <c r="P119" s="1092"/>
      <c r="Q119" s="1092"/>
      <c r="R119" s="212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2"/>
      <c r="AK119" s="218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5:51" ht="15" customHeight="1">
      <c r="E120" s="626"/>
      <c r="F120" s="11"/>
      <c r="G120" s="69"/>
      <c r="H120" s="11"/>
      <c r="I120" s="595"/>
      <c r="J120" s="11"/>
      <c r="K120" s="229"/>
      <c r="L120" s="11"/>
      <c r="M120" s="218"/>
      <c r="N120" s="218"/>
      <c r="O120" s="218"/>
      <c r="P120" s="297"/>
      <c r="Q120" s="1561"/>
      <c r="R120" s="218"/>
      <c r="S120" s="297"/>
      <c r="T120" s="297"/>
      <c r="U120" s="1561"/>
      <c r="V120" s="218"/>
      <c r="W120" s="297"/>
      <c r="X120" s="297"/>
      <c r="Y120" s="1561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2"/>
      <c r="AK120" s="218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5:51" ht="18" customHeight="1">
      <c r="E121" s="212"/>
      <c r="F121" s="11"/>
      <c r="G121" s="69"/>
      <c r="H121" s="11"/>
      <c r="I121" s="211"/>
      <c r="J121" s="11"/>
      <c r="K121" s="229"/>
      <c r="L121" s="11"/>
      <c r="M121" s="218"/>
      <c r="N121" s="218"/>
      <c r="O121" s="218"/>
      <c r="P121" s="502"/>
      <c r="Q121" s="1562"/>
      <c r="R121" s="218"/>
      <c r="S121" s="250"/>
      <c r="T121" s="502"/>
      <c r="U121" s="1562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2"/>
      <c r="AK121" s="218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5:51" ht="12.75" customHeight="1">
      <c r="E122" s="212"/>
      <c r="I122" s="226"/>
      <c r="J122" s="11"/>
      <c r="K122" s="229"/>
      <c r="L122" s="11"/>
      <c r="M122" s="218"/>
      <c r="N122" s="218"/>
      <c r="O122" s="218"/>
      <c r="P122" s="502"/>
      <c r="Q122" s="1563"/>
      <c r="R122" s="218"/>
      <c r="S122" s="250"/>
      <c r="T122" s="502"/>
      <c r="U122" s="1562"/>
      <c r="V122" s="218"/>
      <c r="W122" s="223"/>
      <c r="X122" s="502"/>
      <c r="Y122" s="1559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2"/>
      <c r="AK122" s="218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5:51" ht="14.25" customHeight="1">
      <c r="E123" s="212"/>
      <c r="I123" s="222"/>
      <c r="J123" s="11"/>
      <c r="K123" s="229"/>
      <c r="L123" s="11"/>
      <c r="M123" s="218"/>
      <c r="N123" s="218"/>
      <c r="O123" s="218"/>
      <c r="P123" s="502"/>
      <c r="Q123" s="1562"/>
      <c r="R123" s="218"/>
      <c r="S123" s="250"/>
      <c r="T123" s="502"/>
      <c r="U123" s="1562"/>
      <c r="V123" s="218"/>
      <c r="W123" s="223"/>
      <c r="X123" s="1220"/>
      <c r="Y123" s="1593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11"/>
      <c r="AM123" s="57"/>
      <c r="AN123" s="11"/>
      <c r="AO123" s="22"/>
      <c r="AP123" s="11"/>
      <c r="AQ123" s="11"/>
      <c r="AR123" s="11"/>
      <c r="AS123" s="18"/>
      <c r="AT123" s="79"/>
      <c r="AU123" s="11"/>
      <c r="AV123" s="11"/>
      <c r="AW123" s="11"/>
      <c r="AX123" s="11"/>
      <c r="AY123" s="11"/>
    </row>
    <row r="124" spans="5:51" ht="14.25" customHeight="1">
      <c r="E124" s="212"/>
      <c r="I124" s="220"/>
      <c r="J124" s="11"/>
      <c r="K124" s="229"/>
      <c r="L124" s="11"/>
      <c r="M124" s="218"/>
      <c r="N124" s="218"/>
      <c r="O124" s="218"/>
      <c r="P124" s="1223"/>
      <c r="Q124" s="1564"/>
      <c r="R124" s="218"/>
      <c r="S124" s="1083"/>
      <c r="T124" s="502"/>
      <c r="U124" s="1564"/>
      <c r="V124" s="218"/>
      <c r="W124" s="223"/>
      <c r="X124" s="502"/>
      <c r="Y124" s="1565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34"/>
      <c r="AK124" s="212"/>
      <c r="AL124" s="14"/>
      <c r="AM124" s="7"/>
      <c r="AN124" s="7"/>
      <c r="AO124" s="143"/>
      <c r="AP124" s="143"/>
      <c r="AQ124" s="144"/>
      <c r="AR124" s="144"/>
      <c r="AS124" s="7"/>
      <c r="AT124" s="7"/>
      <c r="AU124" s="11"/>
      <c r="AV124" s="11"/>
      <c r="AW124" s="11"/>
      <c r="AX124" s="11"/>
      <c r="AY124" s="11"/>
    </row>
    <row r="125" spans="5:51" ht="15.75" customHeight="1">
      <c r="E125" s="212"/>
      <c r="I125" s="211"/>
      <c r="J125" s="11"/>
      <c r="K125" s="229"/>
      <c r="L125" s="11"/>
      <c r="M125" s="218"/>
      <c r="N125" s="218"/>
      <c r="O125" s="218"/>
      <c r="P125" s="1226"/>
      <c r="Q125" s="1564"/>
      <c r="R125" s="218"/>
      <c r="S125" s="250"/>
      <c r="T125" s="502"/>
      <c r="U125" s="1564"/>
      <c r="V125" s="218"/>
      <c r="W125" s="616"/>
      <c r="X125" s="502"/>
      <c r="Y125" s="1565"/>
      <c r="Z125" s="218"/>
      <c r="AA125" s="218"/>
      <c r="AB125" s="218"/>
      <c r="AC125" s="218"/>
      <c r="AD125" s="218"/>
      <c r="AJ125" s="218"/>
      <c r="AK125" s="212"/>
      <c r="AL125" s="14"/>
      <c r="AM125" s="7"/>
      <c r="AN125" s="7"/>
      <c r="AO125" s="143"/>
      <c r="AP125" s="145"/>
      <c r="AQ125" s="144"/>
      <c r="AR125" s="144"/>
      <c r="AS125" s="7"/>
      <c r="AT125" s="7"/>
      <c r="AU125" s="11"/>
      <c r="AV125" s="11"/>
      <c r="AW125" s="11"/>
      <c r="AX125" s="11"/>
      <c r="AY125" s="11"/>
    </row>
    <row r="126" spans="5:51" ht="16.5" customHeight="1">
      <c r="E126" s="212"/>
      <c r="I126" s="211"/>
      <c r="J126" s="11"/>
      <c r="K126" s="229"/>
      <c r="L126" s="11"/>
      <c r="M126" s="218"/>
      <c r="N126" s="218"/>
      <c r="O126" s="218"/>
      <c r="P126" s="502"/>
      <c r="Q126" s="1562"/>
      <c r="R126" s="218"/>
      <c r="S126" s="250"/>
      <c r="T126" s="502"/>
      <c r="U126" s="1562"/>
      <c r="V126" s="218"/>
      <c r="W126" s="616"/>
      <c r="X126" s="1220"/>
      <c r="Y126" s="1594"/>
      <c r="Z126" s="218"/>
      <c r="AA126" s="218"/>
      <c r="AB126" s="218"/>
      <c r="AC126" s="218"/>
      <c r="AD126" s="218"/>
      <c r="AJ126" s="218"/>
      <c r="AK126" s="212"/>
      <c r="AL126" s="14"/>
      <c r="AM126" s="7"/>
      <c r="AN126" s="7"/>
      <c r="AO126" s="143"/>
      <c r="AP126" s="143"/>
      <c r="AQ126" s="144"/>
      <c r="AR126" s="144"/>
      <c r="AS126" s="7"/>
      <c r="AT126" s="7"/>
      <c r="AU126" s="11"/>
      <c r="AV126" s="11"/>
      <c r="AW126" s="11"/>
      <c r="AX126" s="11"/>
      <c r="AY126" s="11"/>
    </row>
    <row r="127" spans="5:51" ht="15.75" customHeight="1">
      <c r="E127" s="212"/>
      <c r="I127" s="218"/>
      <c r="J127" s="11"/>
      <c r="K127" s="229"/>
      <c r="L127" s="11"/>
      <c r="M127" s="218"/>
      <c r="N127" s="218"/>
      <c r="O127" s="218"/>
      <c r="P127" s="502"/>
      <c r="Q127" s="1562"/>
      <c r="R127" s="218"/>
      <c r="S127" s="250"/>
      <c r="T127" s="502"/>
      <c r="U127" s="1562"/>
      <c r="V127" s="218"/>
      <c r="W127" s="616"/>
      <c r="X127" s="502"/>
      <c r="Y127" s="1571"/>
      <c r="Z127" s="218"/>
      <c r="AA127" s="218"/>
      <c r="AB127" s="218"/>
      <c r="AC127" s="218"/>
      <c r="AD127" s="218"/>
      <c r="AJ127" s="218"/>
      <c r="AK127" s="212"/>
      <c r="AL127" s="79"/>
      <c r="AM127" s="7"/>
      <c r="AN127" s="7"/>
      <c r="AO127" s="143"/>
      <c r="AP127" s="143"/>
      <c r="AQ127" s="144"/>
      <c r="AR127" s="144"/>
      <c r="AS127" s="11"/>
      <c r="AT127" s="11"/>
      <c r="AU127" s="11"/>
      <c r="AV127" s="11"/>
      <c r="AW127" s="11"/>
      <c r="AX127" s="11"/>
      <c r="AY127" s="11"/>
    </row>
    <row r="128" spans="5:51" ht="15" customHeight="1">
      <c r="E128" s="219"/>
      <c r="I128" s="218"/>
      <c r="J128" s="11"/>
      <c r="K128" s="229"/>
      <c r="L128" s="11"/>
      <c r="M128" s="218"/>
      <c r="N128" s="218"/>
      <c r="O128" s="218"/>
      <c r="P128" s="1223"/>
      <c r="Q128" s="1567"/>
      <c r="R128" s="218"/>
      <c r="S128" s="250"/>
      <c r="T128" s="502"/>
      <c r="U128" s="1562"/>
      <c r="V128" s="218"/>
      <c r="W128" s="616"/>
      <c r="X128" s="502"/>
      <c r="Y128" s="1565"/>
      <c r="Z128" s="218"/>
      <c r="AA128" s="218"/>
      <c r="AB128" s="218"/>
      <c r="AC128" s="218"/>
      <c r="AD128" s="218"/>
      <c r="AJ128" s="218"/>
      <c r="AK128" s="212"/>
      <c r="AL128" s="14"/>
      <c r="AM128" s="7"/>
      <c r="AN128" s="7"/>
      <c r="AO128" s="143"/>
      <c r="AP128" s="143"/>
      <c r="AQ128" s="144"/>
      <c r="AR128" s="144"/>
      <c r="AS128" s="11"/>
      <c r="AT128" s="11"/>
      <c r="AU128" s="11"/>
      <c r="AV128" s="11"/>
      <c r="AW128" s="11"/>
      <c r="AX128" s="11"/>
      <c r="AY128" s="11"/>
    </row>
    <row r="129" spans="5:51" ht="15" customHeight="1">
      <c r="E129" s="605"/>
      <c r="I129" s="595"/>
      <c r="J129" s="11"/>
      <c r="K129" s="229"/>
      <c r="L129" s="11"/>
      <c r="M129" s="218"/>
      <c r="N129" s="218"/>
      <c r="O129" s="218"/>
      <c r="P129" s="1223"/>
      <c r="Q129" s="1562"/>
      <c r="R129" s="218"/>
      <c r="S129" s="250"/>
      <c r="T129" s="502"/>
      <c r="U129" s="1562"/>
      <c r="V129" s="218"/>
      <c r="W129" s="250"/>
      <c r="X129" s="1591"/>
      <c r="Y129" s="1592"/>
      <c r="Z129" s="619"/>
      <c r="AA129" s="1572"/>
      <c r="AB129" s="218"/>
      <c r="AC129" s="218"/>
      <c r="AD129" s="218"/>
      <c r="AJ129" s="203"/>
      <c r="AK129" s="212"/>
      <c r="AL129" s="14"/>
      <c r="AM129" s="79"/>
      <c r="AN129" s="79"/>
      <c r="AO129" s="143"/>
      <c r="AP129" s="143"/>
      <c r="AQ129" s="144"/>
      <c r="AR129" s="146"/>
      <c r="AS129" s="11"/>
      <c r="AT129" s="11"/>
      <c r="AU129" s="11"/>
      <c r="AV129" s="11"/>
      <c r="AW129" s="11"/>
      <c r="AX129" s="11"/>
      <c r="AY129" s="11"/>
    </row>
    <row r="130" spans="5:51" ht="12.75" customHeight="1">
      <c r="E130" s="626"/>
      <c r="I130" s="211"/>
      <c r="J130" s="11"/>
      <c r="K130" s="229"/>
      <c r="L130" s="11"/>
      <c r="M130" s="218"/>
      <c r="N130" s="218"/>
      <c r="O130" s="218"/>
      <c r="P130" s="218"/>
      <c r="Q130" s="218"/>
      <c r="R130" s="218"/>
      <c r="S130" s="212"/>
      <c r="T130" s="282"/>
      <c r="U130" s="1562"/>
      <c r="V130" s="218"/>
      <c r="W130" s="218"/>
      <c r="X130" s="218"/>
      <c r="Y130" s="218"/>
      <c r="Z130" s="218"/>
      <c r="AA130" s="218"/>
      <c r="AB130" s="218"/>
      <c r="AC130" s="218"/>
      <c r="AD130" s="218"/>
      <c r="AJ130" s="218"/>
      <c r="AK130" s="218"/>
      <c r="AL130" s="69"/>
      <c r="AM130" s="7"/>
      <c r="AN130" s="7"/>
      <c r="AO130" s="7"/>
      <c r="AP130" s="7"/>
      <c r="AQ130" s="11"/>
      <c r="AR130" s="11"/>
      <c r="AS130" s="147"/>
      <c r="AT130" s="79"/>
      <c r="AU130" s="11"/>
      <c r="AV130" s="11"/>
      <c r="AW130" s="11"/>
      <c r="AX130" s="11"/>
      <c r="AY130" s="11"/>
    </row>
    <row r="131" spans="5:51" ht="17.25" customHeight="1">
      <c r="E131" s="216"/>
      <c r="I131" s="218"/>
      <c r="J131" s="11"/>
      <c r="K131" s="229"/>
      <c r="L131" s="11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J131" s="218"/>
      <c r="AK131" s="218"/>
      <c r="AL131" s="11"/>
      <c r="AM131" s="7"/>
      <c r="AN131" s="7"/>
      <c r="AO131" s="11"/>
      <c r="AP131" s="11"/>
      <c r="AQ131" s="11"/>
      <c r="AR131" s="11"/>
      <c r="AS131" s="79"/>
      <c r="AT131" s="148"/>
      <c r="AU131" s="11"/>
      <c r="AV131" s="11"/>
      <c r="AW131" s="11"/>
      <c r="AX131" s="11"/>
      <c r="AY131" s="11"/>
    </row>
    <row r="132" spans="5:51" ht="14.25" customHeight="1">
      <c r="E132" s="598"/>
      <c r="I132" s="598"/>
      <c r="J132" s="11"/>
      <c r="K132" s="229"/>
      <c r="L132" s="11"/>
      <c r="M132" s="218"/>
      <c r="N132" s="218"/>
      <c r="O132" s="218"/>
      <c r="P132" s="297"/>
      <c r="Q132" s="1561"/>
      <c r="R132" s="218"/>
      <c r="S132" s="297"/>
      <c r="T132" s="297"/>
      <c r="U132" s="1561"/>
      <c r="V132" s="218"/>
      <c r="W132" s="297"/>
      <c r="X132" s="297"/>
      <c r="Y132" s="1561"/>
      <c r="Z132" s="218"/>
      <c r="AA132" s="218"/>
      <c r="AB132" s="218"/>
      <c r="AC132" s="218"/>
      <c r="AD132" s="218"/>
      <c r="AJ132" s="212"/>
      <c r="AK132" s="218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5:51" ht="15" customHeight="1">
      <c r="E133" s="626"/>
      <c r="I133" s="595"/>
      <c r="J133" s="11"/>
      <c r="K133" s="229"/>
      <c r="L133" s="11"/>
      <c r="M133" s="218"/>
      <c r="N133" s="218"/>
      <c r="O133" s="218"/>
      <c r="P133" s="502"/>
      <c r="Q133" s="1562"/>
      <c r="R133" s="218"/>
      <c r="S133" s="1083"/>
      <c r="T133" s="1226"/>
      <c r="U133" s="1564"/>
      <c r="V133" s="218"/>
      <c r="W133" s="218"/>
      <c r="X133" s="218"/>
      <c r="Y133" s="218"/>
      <c r="Z133" s="218"/>
      <c r="AA133" s="218"/>
      <c r="AB133" s="218"/>
      <c r="AC133" s="218"/>
      <c r="AD133" s="218"/>
      <c r="AJ133" s="212"/>
      <c r="AK133" s="218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5:51" ht="16.5" customHeight="1">
      <c r="E134" s="212"/>
      <c r="I134" s="243"/>
      <c r="J134" s="11"/>
      <c r="K134" s="229"/>
      <c r="L134" s="11"/>
      <c r="M134" s="218"/>
      <c r="N134" s="218"/>
      <c r="O134" s="218"/>
      <c r="P134" s="502"/>
      <c r="Q134" s="1595"/>
      <c r="R134" s="218"/>
      <c r="S134" s="250"/>
      <c r="T134" s="502"/>
      <c r="U134" s="1567"/>
      <c r="V134" s="218"/>
      <c r="W134" s="223"/>
      <c r="X134" s="502"/>
      <c r="Y134" s="1562"/>
      <c r="Z134" s="218"/>
      <c r="AA134" s="218"/>
      <c r="AB134" s="218"/>
      <c r="AC134" s="218"/>
      <c r="AD134" s="218"/>
      <c r="AJ134" s="212"/>
      <c r="AK134" s="218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5:51" ht="16.5" customHeight="1">
      <c r="E135" s="216"/>
      <c r="I135" s="222"/>
      <c r="J135" s="11"/>
      <c r="K135" s="229"/>
      <c r="L135" s="11"/>
      <c r="M135" s="218"/>
      <c r="N135" s="218"/>
      <c r="O135" s="218"/>
      <c r="P135" s="502"/>
      <c r="Q135" s="1567"/>
      <c r="R135" s="218"/>
      <c r="S135" s="250"/>
      <c r="T135" s="502"/>
      <c r="U135" s="1562"/>
      <c r="V135" s="218"/>
      <c r="W135" s="223"/>
      <c r="X135" s="502"/>
      <c r="Y135" s="1565"/>
      <c r="Z135" s="218"/>
      <c r="AA135" s="218"/>
      <c r="AB135" s="218"/>
      <c r="AC135" s="218"/>
      <c r="AD135" s="218"/>
      <c r="AJ135" s="212"/>
      <c r="AK135" s="218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5:51" ht="15.75" customHeight="1">
      <c r="E136" s="216"/>
      <c r="I136" s="1227"/>
      <c r="J136" s="11"/>
      <c r="K136" s="229"/>
      <c r="L136" s="11"/>
      <c r="M136" s="218"/>
      <c r="N136" s="218"/>
      <c r="O136" s="218"/>
      <c r="P136" s="1226"/>
      <c r="Q136" s="1564"/>
      <c r="R136" s="218"/>
      <c r="S136" s="250"/>
      <c r="T136" s="502"/>
      <c r="U136" s="1562"/>
      <c r="V136" s="218"/>
      <c r="W136" s="616"/>
      <c r="X136" s="502"/>
      <c r="Y136" s="1565"/>
      <c r="Z136" s="218"/>
      <c r="AA136" s="218"/>
      <c r="AB136" s="218"/>
      <c r="AC136" s="218"/>
      <c r="AD136" s="218"/>
      <c r="AJ136" s="212"/>
      <c r="AK136" s="218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5:51" ht="13.5" customHeight="1">
      <c r="E137" s="212"/>
      <c r="I137" s="211"/>
      <c r="J137" s="11"/>
      <c r="K137" s="229"/>
      <c r="L137" s="11"/>
      <c r="M137" s="218"/>
      <c r="N137" s="218"/>
      <c r="O137" s="218"/>
      <c r="P137" s="1223"/>
      <c r="Q137" s="1562"/>
      <c r="R137" s="218"/>
      <c r="S137" s="250"/>
      <c r="T137" s="502"/>
      <c r="U137" s="1562"/>
      <c r="V137" s="218"/>
      <c r="W137" s="616"/>
      <c r="X137" s="502"/>
      <c r="Y137" s="1565"/>
      <c r="Z137" s="218"/>
      <c r="AA137" s="218"/>
      <c r="AB137" s="218"/>
      <c r="AC137" s="218"/>
      <c r="AD137" s="218"/>
      <c r="AJ137" s="218"/>
      <c r="AK137" s="218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5:51" ht="17.25" customHeight="1">
      <c r="E138" s="218"/>
      <c r="I138" s="218"/>
      <c r="J138" s="218"/>
      <c r="K138" s="229"/>
      <c r="L138" s="218"/>
      <c r="M138" s="218"/>
      <c r="N138" s="218"/>
      <c r="O138" s="218"/>
      <c r="P138" s="1223"/>
      <c r="Q138" s="1567"/>
      <c r="R138" s="218"/>
      <c r="S138" s="212"/>
      <c r="T138" s="1584"/>
      <c r="U138" s="1568"/>
      <c r="V138" s="218"/>
      <c r="W138" s="616"/>
      <c r="X138" s="502"/>
      <c r="Y138" s="1565"/>
      <c r="Z138" s="218"/>
      <c r="AA138" s="218"/>
      <c r="AB138" s="613"/>
      <c r="AC138" s="218"/>
      <c r="AD138" s="218"/>
      <c r="AJ138" s="218"/>
      <c r="AK138" s="218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5:51" ht="18" customHeight="1">
      <c r="E139" s="218"/>
      <c r="I139" s="218"/>
      <c r="J139" s="238"/>
      <c r="K139" s="212"/>
      <c r="L139" s="211"/>
      <c r="M139" s="218"/>
      <c r="N139" s="218"/>
      <c r="O139" s="218"/>
      <c r="P139" s="502"/>
      <c r="Q139" s="1562"/>
      <c r="R139" s="218"/>
      <c r="S139" s="218"/>
      <c r="T139" s="218"/>
      <c r="U139" s="218"/>
      <c r="V139" s="218"/>
      <c r="W139" s="616"/>
      <c r="X139" s="502"/>
      <c r="Y139" s="1573"/>
      <c r="Z139" s="218"/>
      <c r="AA139" s="218"/>
      <c r="AB139" s="598"/>
      <c r="AC139" s="218"/>
      <c r="AD139" s="218"/>
      <c r="AJ139" s="218"/>
      <c r="AK139" s="212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5:51" ht="18" customHeight="1">
      <c r="E140" s="218"/>
      <c r="F140" s="11"/>
      <c r="G140" s="69"/>
      <c r="H140" s="11"/>
      <c r="I140" s="218"/>
      <c r="J140" s="218"/>
      <c r="K140" s="502"/>
      <c r="L140" s="218"/>
      <c r="M140" s="218"/>
      <c r="N140" s="218"/>
      <c r="O140" s="218"/>
      <c r="P140" s="1223"/>
      <c r="Q140" s="1567"/>
      <c r="R140" s="218"/>
      <c r="S140" s="366"/>
      <c r="T140" s="218"/>
      <c r="U140" s="223"/>
      <c r="V140" s="218"/>
      <c r="W140" s="250"/>
      <c r="X140" s="1591"/>
      <c r="Y140" s="1592"/>
      <c r="Z140" s="1466"/>
      <c r="AA140" s="1585"/>
      <c r="AB140" s="223"/>
      <c r="AC140" s="598"/>
      <c r="AD140" s="218"/>
      <c r="AJ140" s="218"/>
      <c r="AK140" s="212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5:51" ht="15" customHeight="1">
      <c r="E141" s="218"/>
      <c r="F141" s="11"/>
      <c r="G141" s="69"/>
      <c r="H141" s="11"/>
      <c r="I141" s="218"/>
      <c r="J141" s="245"/>
      <c r="K141" s="212"/>
      <c r="L141" s="226"/>
      <c r="M141" s="218"/>
      <c r="N141" s="218"/>
      <c r="O141" s="218"/>
      <c r="P141" s="502"/>
      <c r="Q141" s="1562"/>
      <c r="R141" s="218"/>
      <c r="S141" s="223"/>
      <c r="T141" s="1579"/>
      <c r="U141" s="1562"/>
      <c r="V141" s="218"/>
      <c r="W141" s="212"/>
      <c r="X141" s="513"/>
      <c r="Y141" s="1564"/>
      <c r="Z141" s="218"/>
      <c r="AA141" s="218"/>
      <c r="AB141" s="223"/>
      <c r="AC141" s="218"/>
      <c r="AD141" s="218"/>
      <c r="AE141" s="218"/>
      <c r="AF141" s="218"/>
      <c r="AG141" s="218"/>
      <c r="AH141" s="218"/>
      <c r="AI141" s="218"/>
      <c r="AJ141" s="218"/>
      <c r="AK141" s="254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5:51" ht="15.75" customHeight="1">
      <c r="E142" s="218"/>
      <c r="F142" s="11"/>
      <c r="G142" s="69"/>
      <c r="H142" s="11"/>
      <c r="I142" s="218"/>
      <c r="J142" s="230"/>
      <c r="K142" s="212"/>
      <c r="L142" s="217"/>
      <c r="M142" s="218"/>
      <c r="N142" s="218"/>
      <c r="O142" s="218"/>
      <c r="P142" s="1223"/>
      <c r="Q142" s="1562"/>
      <c r="R142" s="218"/>
      <c r="S142" s="223"/>
      <c r="T142" s="1579"/>
      <c r="U142" s="1562"/>
      <c r="V142" s="218"/>
      <c r="W142" s="218"/>
      <c r="X142" s="218"/>
      <c r="Y142" s="218"/>
      <c r="Z142" s="218"/>
      <c r="AA142" s="218"/>
      <c r="AB142" s="616"/>
      <c r="AC142" s="218"/>
      <c r="AD142" s="218"/>
      <c r="AE142" s="614"/>
      <c r="AF142" s="615"/>
      <c r="AG142" s="218"/>
      <c r="AH142" s="203"/>
      <c r="AI142" s="218"/>
      <c r="AJ142" s="218"/>
      <c r="AK142" s="216"/>
      <c r="AL142" s="74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5:51" ht="15.75" customHeight="1">
      <c r="E143" s="1083"/>
      <c r="F143" s="11"/>
      <c r="G143" s="69"/>
      <c r="H143" s="11"/>
      <c r="I143" s="218"/>
      <c r="J143" s="234"/>
      <c r="K143" s="212"/>
      <c r="L143" s="211"/>
      <c r="M143" s="218"/>
      <c r="N143" s="218"/>
      <c r="O143" s="218"/>
      <c r="P143" s="502"/>
      <c r="Q143" s="1562"/>
      <c r="R143" s="218"/>
      <c r="S143" s="218"/>
      <c r="T143" s="1577"/>
      <c r="U143" s="1562"/>
      <c r="V143" s="218"/>
      <c r="W143" s="218"/>
      <c r="X143" s="218"/>
      <c r="Y143" s="218"/>
      <c r="Z143" s="218"/>
      <c r="AA143" s="583"/>
      <c r="AB143" s="616"/>
      <c r="AC143" s="219"/>
      <c r="AD143" s="250"/>
      <c r="AE143" s="218"/>
      <c r="AF143" s="250"/>
      <c r="AG143" s="218"/>
      <c r="AH143" s="216"/>
      <c r="AI143" s="218"/>
      <c r="AJ143" s="217"/>
      <c r="AK143" s="216"/>
      <c r="AL143" s="79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5:51" ht="18" customHeight="1">
      <c r="E144" s="626"/>
      <c r="F144" s="11"/>
      <c r="G144" s="11"/>
      <c r="H144" s="11"/>
      <c r="I144" s="595"/>
      <c r="J144" s="230"/>
      <c r="K144" s="212"/>
      <c r="L144" s="211"/>
      <c r="M144" s="218"/>
      <c r="N144" s="218"/>
      <c r="O144" s="218"/>
      <c r="P144" s="1092"/>
      <c r="Q144" s="1092"/>
      <c r="R144" s="212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23"/>
      <c r="AC144" s="218"/>
      <c r="AD144" s="250"/>
      <c r="AE144" s="218"/>
      <c r="AF144" s="250"/>
      <c r="AG144" s="218"/>
      <c r="AH144" s="216"/>
      <c r="AI144" s="218"/>
      <c r="AJ144" s="630"/>
      <c r="AK144" s="218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5:51" ht="15" customHeight="1">
      <c r="E145" s="232"/>
      <c r="F145" s="11"/>
      <c r="G145" s="11"/>
      <c r="H145" s="11"/>
      <c r="I145" s="907"/>
      <c r="J145" s="230"/>
      <c r="K145" s="212"/>
      <c r="L145" s="211"/>
      <c r="M145" s="218"/>
      <c r="N145" s="218"/>
      <c r="O145" s="367"/>
      <c r="P145" s="297"/>
      <c r="Q145" s="1561"/>
      <c r="R145" s="218"/>
      <c r="S145" s="297"/>
      <c r="T145" s="297"/>
      <c r="U145" s="1561"/>
      <c r="V145" s="218"/>
      <c r="W145" s="297"/>
      <c r="X145" s="297"/>
      <c r="Y145" s="1561"/>
      <c r="Z145" s="218"/>
      <c r="AA145" s="218"/>
      <c r="AB145" s="616"/>
      <c r="AC145" s="218"/>
      <c r="AD145" s="250"/>
      <c r="AE145" s="218"/>
      <c r="AF145" s="250"/>
      <c r="AG145" s="218"/>
      <c r="AH145" s="216"/>
      <c r="AI145" s="218"/>
      <c r="AJ145" s="217"/>
      <c r="AK145" s="218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5:51" ht="15.75" customHeight="1">
      <c r="E146" s="232"/>
      <c r="F146" s="11"/>
      <c r="G146" s="11"/>
      <c r="H146" s="11"/>
      <c r="I146" s="211"/>
      <c r="J146" s="230"/>
      <c r="K146" s="212"/>
      <c r="L146" s="211"/>
      <c r="M146" s="218"/>
      <c r="N146" s="218"/>
      <c r="O146" s="218"/>
      <c r="P146" s="502"/>
      <c r="Q146" s="1562"/>
      <c r="R146" s="218"/>
      <c r="S146" s="250"/>
      <c r="T146" s="502"/>
      <c r="U146" s="1562"/>
      <c r="V146" s="218"/>
      <c r="W146" s="218"/>
      <c r="X146" s="218"/>
      <c r="Y146" s="218"/>
      <c r="Z146" s="218"/>
      <c r="AA146" s="218"/>
      <c r="AB146" s="616"/>
      <c r="AC146" s="218"/>
      <c r="AD146" s="250"/>
      <c r="AE146" s="218"/>
      <c r="AF146" s="250"/>
      <c r="AG146" s="218"/>
      <c r="AH146" s="212"/>
      <c r="AI146" s="218"/>
      <c r="AJ146" s="217"/>
      <c r="AK146" s="218"/>
      <c r="AL146" s="11"/>
      <c r="AM146" s="79"/>
      <c r="AN146" s="11"/>
      <c r="AO146" s="11"/>
      <c r="AP146" s="11"/>
      <c r="AQ146" s="11"/>
      <c r="AR146" s="11"/>
      <c r="AS146" s="11"/>
      <c r="AT146" s="11"/>
      <c r="AU146" s="11"/>
    </row>
    <row r="147" spans="5:51" ht="14.25" customHeight="1">
      <c r="E147" s="212"/>
      <c r="F147" s="11"/>
      <c r="G147" s="11"/>
      <c r="H147" s="11"/>
      <c r="I147" s="211"/>
      <c r="J147" s="218"/>
      <c r="K147" s="229"/>
      <c r="L147" s="218"/>
      <c r="M147" s="218"/>
      <c r="N147" s="218"/>
      <c r="O147" s="218"/>
      <c r="P147" s="502"/>
      <c r="Q147" s="1563"/>
      <c r="R147" s="218"/>
      <c r="S147" s="250"/>
      <c r="T147" s="502"/>
      <c r="U147" s="1562"/>
      <c r="V147" s="218"/>
      <c r="W147" s="223"/>
      <c r="X147" s="502"/>
      <c r="Y147" s="1565"/>
      <c r="Z147" s="218"/>
      <c r="AA147" s="218"/>
      <c r="AB147" s="616"/>
      <c r="AC147" s="218"/>
      <c r="AD147" s="250"/>
      <c r="AE147" s="218"/>
      <c r="AF147" s="250"/>
      <c r="AG147" s="218"/>
      <c r="AH147" s="212"/>
      <c r="AI147" s="218"/>
      <c r="AJ147" s="236"/>
      <c r="AK147" s="218"/>
      <c r="AL147" s="11"/>
      <c r="AM147" s="11"/>
      <c r="AN147" s="137"/>
      <c r="AO147" s="11"/>
      <c r="AP147" s="11"/>
      <c r="AQ147" s="11"/>
      <c r="AR147" s="11"/>
      <c r="AS147" s="11"/>
      <c r="AT147" s="11"/>
      <c r="AU147" s="11"/>
    </row>
    <row r="148" spans="5:51" ht="15.75" customHeight="1">
      <c r="E148" s="212"/>
      <c r="F148" s="11"/>
      <c r="G148" s="11"/>
      <c r="H148" s="11"/>
      <c r="I148" s="211"/>
      <c r="J148" s="218"/>
      <c r="K148" s="229"/>
      <c r="L148" s="218"/>
      <c r="M148" s="218"/>
      <c r="N148" s="218"/>
      <c r="O148" s="218"/>
      <c r="P148" s="502"/>
      <c r="Q148" s="1562"/>
      <c r="R148" s="218"/>
      <c r="S148" s="1083"/>
      <c r="T148" s="1226"/>
      <c r="U148" s="1564"/>
      <c r="V148" s="218"/>
      <c r="W148" s="616"/>
      <c r="X148" s="502"/>
      <c r="Y148" s="1571"/>
      <c r="Z148" s="218"/>
      <c r="AA148" s="218"/>
      <c r="AB148" s="616"/>
      <c r="AC148" s="617"/>
      <c r="AD148" s="212"/>
      <c r="AE148" s="218"/>
      <c r="AF148" s="250"/>
      <c r="AG148" s="218"/>
      <c r="AH148" s="212"/>
      <c r="AI148" s="218"/>
      <c r="AJ148" s="218"/>
      <c r="AK148" s="218"/>
      <c r="AL148" s="11"/>
      <c r="AM148" s="73"/>
      <c r="AN148" s="79"/>
      <c r="AO148" s="79"/>
      <c r="AP148" s="11"/>
      <c r="AQ148" s="11"/>
      <c r="AR148" s="11"/>
      <c r="AS148" s="11"/>
      <c r="AT148" s="11"/>
      <c r="AU148" s="11"/>
    </row>
    <row r="149" spans="5:51" ht="18" customHeight="1">
      <c r="E149" s="212"/>
      <c r="F149" s="11"/>
      <c r="G149" s="69"/>
      <c r="H149" s="11"/>
      <c r="I149" s="211"/>
      <c r="J149" s="218"/>
      <c r="K149" s="502"/>
      <c r="L149" s="218"/>
      <c r="M149" s="218"/>
      <c r="N149" s="218"/>
      <c r="O149" s="218"/>
      <c r="P149" s="502"/>
      <c r="Q149" s="1562"/>
      <c r="R149" s="218"/>
      <c r="S149" s="250"/>
      <c r="T149" s="502"/>
      <c r="U149" s="1567"/>
      <c r="V149" s="218"/>
      <c r="W149" s="616"/>
      <c r="X149" s="502"/>
      <c r="Y149" s="1565"/>
      <c r="Z149" s="218"/>
      <c r="AA149" s="218"/>
      <c r="AB149" s="616"/>
      <c r="AC149" s="218"/>
      <c r="AD149" s="250"/>
      <c r="AE149" s="218"/>
      <c r="AF149" s="250"/>
      <c r="AG149" s="218"/>
      <c r="AH149" s="212"/>
      <c r="AI149" s="218"/>
      <c r="AJ149" s="212"/>
      <c r="AK149" s="212"/>
      <c r="AL149" s="7"/>
      <c r="AM149" s="7"/>
      <c r="AN149" s="7"/>
      <c r="AO149" s="7"/>
      <c r="AP149" s="11"/>
      <c r="AQ149" s="11"/>
      <c r="AR149" s="11"/>
      <c r="AS149" s="11"/>
      <c r="AT149" s="11"/>
      <c r="AU149" s="11"/>
    </row>
    <row r="150" spans="5:51" ht="16.5" customHeight="1">
      <c r="E150" s="219"/>
      <c r="F150" s="11"/>
      <c r="G150" s="69"/>
      <c r="H150" s="11"/>
      <c r="I150" s="211"/>
      <c r="J150" s="218"/>
      <c r="K150" s="229"/>
      <c r="L150" s="218"/>
      <c r="M150" s="218"/>
      <c r="N150" s="218"/>
      <c r="O150" s="218"/>
      <c r="P150" s="1226"/>
      <c r="Q150" s="1564"/>
      <c r="R150" s="218"/>
      <c r="S150" s="250"/>
      <c r="T150" s="502"/>
      <c r="U150" s="1562"/>
      <c r="V150" s="218"/>
      <c r="W150" s="616"/>
      <c r="X150" s="1223"/>
      <c r="Y150" s="1573"/>
      <c r="Z150" s="218"/>
      <c r="AA150" s="218"/>
      <c r="AB150" s="616"/>
      <c r="AC150" s="218"/>
      <c r="AD150" s="250"/>
      <c r="AE150" s="218"/>
      <c r="AF150" s="250"/>
      <c r="AG150" s="218"/>
      <c r="AH150" s="212"/>
      <c r="AI150" s="218"/>
      <c r="AJ150" s="212"/>
      <c r="AK150" s="212"/>
      <c r="AL150" s="7"/>
      <c r="AM150" s="7"/>
      <c r="AN150" s="79"/>
      <c r="AO150" s="74"/>
      <c r="AP150" s="11"/>
      <c r="AQ150" s="11"/>
      <c r="AR150" s="11"/>
      <c r="AS150" s="11"/>
      <c r="AT150" s="11"/>
      <c r="AU150" s="11"/>
    </row>
    <row r="151" spans="5:51" ht="15" customHeight="1">
      <c r="E151" s="219"/>
      <c r="F151" s="11"/>
      <c r="G151" s="69"/>
      <c r="H151" s="11"/>
      <c r="I151" s="211"/>
      <c r="J151" s="501"/>
      <c r="K151" s="217"/>
      <c r="L151" s="217"/>
      <c r="M151" s="261"/>
      <c r="N151" s="218"/>
      <c r="O151" s="218"/>
      <c r="P151" s="1220"/>
      <c r="Q151" s="1562"/>
      <c r="R151" s="218"/>
      <c r="S151" s="250"/>
      <c r="T151" s="502"/>
      <c r="U151" s="1562"/>
      <c r="V151" s="218"/>
      <c r="W151" s="250"/>
      <c r="X151" s="1574"/>
      <c r="Y151" s="1569"/>
      <c r="Z151" s="619"/>
      <c r="AA151" s="1585"/>
      <c r="AB151" s="616"/>
      <c r="AC151" s="212"/>
      <c r="AD151" s="609"/>
      <c r="AE151" s="218"/>
      <c r="AF151" s="212"/>
      <c r="AG151" s="218"/>
      <c r="AH151" s="212"/>
      <c r="AI151" s="218"/>
      <c r="AJ151" s="219"/>
      <c r="AK151" s="219"/>
      <c r="AL151" s="7"/>
      <c r="AM151" s="7"/>
      <c r="AN151" s="7"/>
      <c r="AO151" s="14"/>
      <c r="AP151" s="11"/>
      <c r="AQ151" s="11"/>
      <c r="AR151" s="11"/>
      <c r="AS151" s="11"/>
      <c r="AT151" s="11"/>
      <c r="AU151" s="11"/>
    </row>
    <row r="152" spans="5:51" ht="17.25" customHeight="1">
      <c r="E152" s="212"/>
      <c r="F152" s="11"/>
      <c r="G152" s="69"/>
      <c r="H152" s="11"/>
      <c r="I152" s="211"/>
      <c r="J152" s="315"/>
      <c r="K152" s="212"/>
      <c r="L152" s="211"/>
      <c r="M152" s="218"/>
      <c r="N152" s="218"/>
      <c r="O152" s="218"/>
      <c r="P152" s="1223"/>
      <c r="Q152" s="1084"/>
      <c r="R152" s="218"/>
      <c r="S152" s="250"/>
      <c r="T152" s="1570"/>
      <c r="U152" s="1596"/>
      <c r="V152" s="218"/>
      <c r="W152" s="218"/>
      <c r="X152" s="218"/>
      <c r="Y152" s="218"/>
      <c r="Z152" s="218"/>
      <c r="AA152" s="218"/>
      <c r="AB152" s="616"/>
      <c r="AC152" s="620"/>
      <c r="AD152" s="250"/>
      <c r="AE152" s="218"/>
      <c r="AF152" s="250"/>
      <c r="AG152" s="218"/>
      <c r="AH152" s="212"/>
      <c r="AI152" s="218"/>
      <c r="AJ152" s="219"/>
      <c r="AK152" s="631"/>
      <c r="AL152" s="11"/>
      <c r="AM152" s="11"/>
      <c r="AN152" s="7"/>
      <c r="AO152" s="14"/>
      <c r="AP152" s="11"/>
      <c r="AQ152" s="11"/>
      <c r="AR152" s="11"/>
      <c r="AS152" s="11"/>
      <c r="AT152" s="11"/>
      <c r="AU152" s="11"/>
    </row>
    <row r="153" spans="5:51" ht="18.75" customHeight="1">
      <c r="E153" s="212"/>
      <c r="G153" s="125"/>
      <c r="I153" s="218"/>
      <c r="J153" s="218"/>
      <c r="K153" s="229"/>
      <c r="L153" s="218"/>
      <c r="M153" s="596"/>
      <c r="N153" s="218"/>
      <c r="O153" s="218"/>
      <c r="P153" s="502"/>
      <c r="Q153" s="1562"/>
      <c r="R153" s="218"/>
      <c r="S153" s="212"/>
      <c r="T153" s="218"/>
      <c r="U153" s="1568"/>
      <c r="V153" s="218"/>
      <c r="W153" s="366"/>
      <c r="X153" s="218"/>
      <c r="Y153" s="223"/>
      <c r="Z153" s="218"/>
      <c r="AA153" s="218"/>
      <c r="AB153" s="616"/>
      <c r="AC153" s="212"/>
      <c r="AD153" s="606"/>
      <c r="AE153" s="622"/>
      <c r="AF153" s="250"/>
      <c r="AG153" s="218"/>
      <c r="AH153" s="212"/>
      <c r="AI153" s="619"/>
      <c r="AJ153" s="218"/>
      <c r="AK153" s="218"/>
      <c r="AL153" s="11"/>
      <c r="AM153" s="11"/>
      <c r="AN153" s="7"/>
      <c r="AO153" s="14"/>
      <c r="AP153" s="11"/>
      <c r="AQ153" s="11"/>
      <c r="AR153" s="11"/>
      <c r="AS153" s="11"/>
      <c r="AT153" s="11"/>
      <c r="AU153" s="11"/>
    </row>
    <row r="154" spans="5:51" ht="16.5" customHeight="1">
      <c r="E154" s="218"/>
      <c r="G154" s="125"/>
      <c r="I154" s="236"/>
      <c r="J154" s="218"/>
      <c r="K154" s="229"/>
      <c r="L154" s="218"/>
      <c r="M154" s="294"/>
      <c r="N154" s="218"/>
      <c r="O154" s="218"/>
      <c r="P154" s="502"/>
      <c r="Q154" s="1562"/>
      <c r="R154" s="218"/>
      <c r="S154" s="212"/>
      <c r="T154" s="218"/>
      <c r="U154" s="1562"/>
      <c r="V154" s="218"/>
      <c r="W154" s="218"/>
      <c r="X154" s="1579"/>
      <c r="Y154" s="1562"/>
      <c r="Z154" s="595"/>
      <c r="AA154" s="1084"/>
      <c r="AB154" s="621"/>
      <c r="AC154" s="212"/>
      <c r="AD154" s="250"/>
      <c r="AE154" s="1433"/>
      <c r="AF154" s="250"/>
      <c r="AG154" s="218"/>
      <c r="AH154" s="254"/>
      <c r="AI154" s="218"/>
      <c r="AJ154" s="218"/>
      <c r="AK154" s="223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</row>
    <row r="155" spans="5:51" ht="18" customHeight="1">
      <c r="E155" s="1597"/>
      <c r="F155" s="218"/>
      <c r="G155" s="366"/>
      <c r="H155" s="218"/>
      <c r="I155" s="595"/>
      <c r="J155" s="218"/>
      <c r="K155" s="229"/>
      <c r="L155" s="218"/>
      <c r="M155" s="294"/>
      <c r="N155" s="218"/>
      <c r="O155" s="218"/>
      <c r="P155" s="1558"/>
      <c r="Q155" s="1590"/>
      <c r="R155" s="218"/>
      <c r="S155" s="218"/>
      <c r="T155" s="218"/>
      <c r="U155" s="218"/>
      <c r="V155" s="218"/>
      <c r="W155" s="223"/>
      <c r="X155" s="1598"/>
      <c r="Y155" s="1562"/>
      <c r="Z155" s="1220"/>
      <c r="AA155" s="1221"/>
      <c r="AB155" s="250"/>
      <c r="AC155" s="216"/>
      <c r="AD155" s="250"/>
      <c r="AE155" s="218"/>
      <c r="AF155" s="250"/>
      <c r="AG155" s="218"/>
      <c r="AH155" s="218"/>
      <c r="AI155" s="218"/>
      <c r="AJ155" s="211"/>
      <c r="AK155" s="218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</row>
    <row r="156" spans="5:51" ht="16.5" customHeight="1">
      <c r="E156" s="626"/>
      <c r="G156" s="125"/>
      <c r="I156" s="217"/>
      <c r="J156" s="218"/>
      <c r="K156" s="229"/>
      <c r="L156" s="218"/>
      <c r="M156" s="294"/>
      <c r="N156" s="218"/>
      <c r="O156" s="218"/>
      <c r="P156" s="502"/>
      <c r="Q156" s="1562"/>
      <c r="R156" s="218"/>
      <c r="S156" s="218"/>
      <c r="T156" s="218"/>
      <c r="U156" s="218"/>
      <c r="V156" s="218"/>
      <c r="W156" s="218"/>
      <c r="X156" s="1599"/>
      <c r="Y156" s="1562"/>
      <c r="Z156" s="502"/>
      <c r="AA156" s="1221"/>
      <c r="AB156" s="250"/>
      <c r="AC156" s="212"/>
      <c r="AD156" s="250"/>
      <c r="AE156" s="218"/>
      <c r="AF156" s="250"/>
      <c r="AG156" s="218"/>
      <c r="AH156" s="218"/>
      <c r="AI156" s="218"/>
      <c r="AJ156" s="218"/>
      <c r="AK156" s="218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</row>
    <row r="157" spans="5:51" ht="14.25" customHeight="1">
      <c r="E157" s="212"/>
      <c r="J157" s="236"/>
      <c r="K157" s="229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50"/>
      <c r="AE157" s="218"/>
      <c r="AF157" s="250"/>
      <c r="AG157" s="218"/>
      <c r="AH157" s="218"/>
      <c r="AI157" s="218"/>
      <c r="AJ157" s="218"/>
      <c r="AK157" s="218"/>
      <c r="AM157" s="11"/>
      <c r="AN157" s="11"/>
      <c r="AO157" s="11"/>
      <c r="AP157" s="11"/>
      <c r="AQ157" s="11"/>
      <c r="AR157" s="11"/>
      <c r="AS157" s="11"/>
      <c r="AT157" s="11"/>
      <c r="AU157" s="11"/>
    </row>
    <row r="158" spans="5:51" ht="17.25" customHeight="1">
      <c r="E158" s="212"/>
      <c r="J158" s="230"/>
      <c r="K158" s="229"/>
      <c r="L158" s="211"/>
      <c r="M158" s="218"/>
      <c r="N158" s="218"/>
      <c r="O158" s="218"/>
      <c r="P158" s="297"/>
      <c r="Q158" s="1561"/>
      <c r="R158" s="218"/>
      <c r="S158" s="297"/>
      <c r="T158" s="297"/>
      <c r="U158" s="1561"/>
      <c r="V158" s="218"/>
      <c r="W158" s="297"/>
      <c r="X158" s="297"/>
      <c r="Y158" s="1561"/>
      <c r="Z158" s="218"/>
      <c r="AA158" s="218"/>
      <c r="AB158" s="218"/>
      <c r="AC158" s="218"/>
      <c r="AD158" s="218"/>
      <c r="AE158" s="218"/>
      <c r="AF158" s="250"/>
      <c r="AG158" s="218"/>
      <c r="AH158" s="218"/>
      <c r="AI158" s="218"/>
      <c r="AJ158" s="218"/>
      <c r="AK158" s="218"/>
      <c r="AM158" s="11"/>
      <c r="AN158" s="11"/>
      <c r="AO158" s="11"/>
      <c r="AP158" s="11"/>
      <c r="AQ158" s="11"/>
      <c r="AR158" s="11"/>
      <c r="AS158" s="11"/>
      <c r="AT158" s="11"/>
      <c r="AU158" s="11"/>
    </row>
    <row r="159" spans="5:51" ht="15" customHeight="1">
      <c r="E159" s="212"/>
      <c r="J159" s="230"/>
      <c r="K159" s="212"/>
      <c r="L159" s="211"/>
      <c r="M159" s="218"/>
      <c r="N159" s="218"/>
      <c r="O159" s="218"/>
      <c r="P159" s="502"/>
      <c r="Q159" s="1559"/>
      <c r="R159" s="218"/>
      <c r="S159" s="250"/>
      <c r="T159" s="502"/>
      <c r="U159" s="1562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2"/>
      <c r="AG159" s="212"/>
      <c r="AH159" s="218"/>
      <c r="AI159" s="218"/>
      <c r="AJ159" s="218"/>
      <c r="AK159" s="218"/>
      <c r="AM159" s="11"/>
      <c r="AN159" s="11"/>
      <c r="AO159" s="11"/>
      <c r="AP159" s="11"/>
      <c r="AQ159" s="11"/>
      <c r="AR159" s="11"/>
      <c r="AS159" s="11"/>
      <c r="AT159" s="11"/>
      <c r="AU159" s="11"/>
    </row>
    <row r="160" spans="5:51" ht="12.75" customHeight="1">
      <c r="E160" s="1600"/>
      <c r="J160" s="359"/>
      <c r="K160" s="254"/>
      <c r="L160" s="540"/>
      <c r="M160" s="218"/>
      <c r="N160" s="218"/>
      <c r="O160" s="218"/>
      <c r="P160" s="502"/>
      <c r="Q160" s="1563"/>
      <c r="R160" s="218"/>
      <c r="S160" s="250"/>
      <c r="T160" s="502"/>
      <c r="U160" s="1562"/>
      <c r="V160" s="218"/>
      <c r="W160" s="223"/>
      <c r="X160" s="502"/>
      <c r="Y160" s="1565"/>
      <c r="Z160" s="218"/>
      <c r="AA160" s="218"/>
      <c r="AB160" s="218"/>
      <c r="AC160" s="218"/>
      <c r="AD160" s="218"/>
      <c r="AE160" s="218"/>
      <c r="AF160" s="212"/>
      <c r="AG160" s="218"/>
      <c r="AH160" s="218"/>
      <c r="AI160" s="218"/>
      <c r="AJ160" s="218"/>
      <c r="AK160" s="218"/>
      <c r="AM160" s="11"/>
      <c r="AN160" s="11"/>
      <c r="AO160" s="11"/>
      <c r="AP160" s="11"/>
      <c r="AQ160" s="11"/>
      <c r="AR160" s="11"/>
      <c r="AS160" s="11"/>
      <c r="AT160" s="11"/>
      <c r="AU160" s="11"/>
    </row>
    <row r="161" spans="5:47" ht="12.75" customHeight="1">
      <c r="E161" s="541"/>
      <c r="J161" s="218"/>
      <c r="K161" s="502"/>
      <c r="L161" s="218"/>
      <c r="M161" s="596"/>
      <c r="N161" s="218"/>
      <c r="O161" s="218"/>
      <c r="P161" s="1223"/>
      <c r="Q161" s="1564"/>
      <c r="R161" s="218"/>
      <c r="S161" s="1083"/>
      <c r="T161" s="502"/>
      <c r="U161" s="1564"/>
      <c r="V161" s="218"/>
      <c r="W161" s="616"/>
      <c r="X161" s="502"/>
      <c r="Y161" s="1565"/>
      <c r="Z161" s="595"/>
      <c r="AA161" s="626"/>
      <c r="AB161" s="218"/>
      <c r="AC161" s="218"/>
      <c r="AD161" s="218"/>
      <c r="AJ161" s="218"/>
      <c r="AK161" s="218"/>
      <c r="AM161" s="11"/>
      <c r="AN161" s="11"/>
      <c r="AO161" s="11"/>
      <c r="AP161" s="11"/>
      <c r="AQ161" s="11"/>
      <c r="AR161" s="11"/>
      <c r="AS161" s="11"/>
      <c r="AT161" s="11"/>
      <c r="AU161" s="11"/>
    </row>
    <row r="162" spans="5:47" ht="15" customHeight="1">
      <c r="E162" s="217"/>
      <c r="J162" s="245"/>
      <c r="K162" s="226"/>
      <c r="L162" s="226"/>
      <c r="M162" s="612"/>
      <c r="N162" s="218"/>
      <c r="O162" s="218"/>
      <c r="P162" s="1223"/>
      <c r="Q162" s="1562"/>
      <c r="R162" s="218"/>
      <c r="S162" s="250"/>
      <c r="T162" s="502"/>
      <c r="U162" s="1564"/>
      <c r="V162" s="218"/>
      <c r="W162" s="616"/>
      <c r="X162" s="502"/>
      <c r="Y162" s="1565"/>
      <c r="Z162" s="217"/>
      <c r="AA162" s="261"/>
      <c r="AB162" s="218"/>
      <c r="AC162" s="218"/>
      <c r="AD162" s="218"/>
      <c r="AJ162" s="218"/>
      <c r="AK162" s="592"/>
      <c r="AL162" s="149"/>
      <c r="AM162" s="11"/>
      <c r="AN162" s="11"/>
      <c r="AO162" s="11"/>
      <c r="AP162" s="11"/>
      <c r="AQ162" s="11"/>
      <c r="AR162" s="11"/>
      <c r="AS162" s="11"/>
      <c r="AT162" s="11"/>
      <c r="AU162" s="11"/>
    </row>
    <row r="163" spans="5:47" ht="14.25" customHeight="1">
      <c r="E163" s="541"/>
      <c r="J163" s="234"/>
      <c r="K163" s="212"/>
      <c r="L163" s="211"/>
      <c r="M163" s="908"/>
      <c r="N163" s="218"/>
      <c r="O163" s="218"/>
      <c r="P163" s="502"/>
      <c r="Q163" s="1562"/>
      <c r="R163" s="218"/>
      <c r="S163" s="250"/>
      <c r="T163" s="502"/>
      <c r="U163" s="1559"/>
      <c r="V163" s="218"/>
      <c r="W163" s="250"/>
      <c r="X163" s="1574"/>
      <c r="Y163" s="1601"/>
      <c r="Z163" s="217"/>
      <c r="AA163" s="1585"/>
      <c r="AB163" s="218"/>
      <c r="AC163" s="218"/>
      <c r="AD163" s="218"/>
      <c r="AJ163" s="218"/>
      <c r="AK163" s="592"/>
      <c r="AL163" s="149"/>
      <c r="AM163" s="11"/>
      <c r="AN163" s="11"/>
      <c r="AO163" s="11"/>
      <c r="AP163" s="11"/>
      <c r="AQ163" s="11"/>
      <c r="AR163" s="11"/>
      <c r="AS163" s="11"/>
      <c r="AT163" s="11"/>
      <c r="AU163" s="11"/>
    </row>
    <row r="164" spans="5:47" ht="13.5" customHeight="1">
      <c r="E164" s="211"/>
      <c r="J164" s="230"/>
      <c r="K164" s="212"/>
      <c r="L164" s="211"/>
      <c r="M164" s="294"/>
      <c r="N164" s="218"/>
      <c r="O164" s="218"/>
      <c r="P164" s="1226"/>
      <c r="Q164" s="1564"/>
      <c r="R164" s="218"/>
      <c r="S164" s="250"/>
      <c r="T164" s="502"/>
      <c r="U164" s="1559"/>
      <c r="V164" s="218"/>
      <c r="W164" s="218"/>
      <c r="X164" s="218"/>
      <c r="Y164" s="218"/>
      <c r="Z164" s="218"/>
      <c r="AA164" s="218"/>
      <c r="AB164" s="218"/>
      <c r="AC164" s="218"/>
      <c r="AD164" s="218"/>
      <c r="AJ164" s="218"/>
      <c r="AK164" s="592"/>
      <c r="AL164" s="149"/>
      <c r="AM164" s="11"/>
      <c r="AN164" s="11"/>
      <c r="AO164" s="11"/>
      <c r="AP164" s="11"/>
      <c r="AQ164" s="11"/>
      <c r="AR164" s="11"/>
      <c r="AS164" s="11"/>
      <c r="AT164" s="11"/>
      <c r="AU164" s="11"/>
    </row>
    <row r="165" spans="5:47" ht="13.5" customHeight="1">
      <c r="E165" s="211"/>
      <c r="J165" s="230"/>
      <c r="K165" s="212"/>
      <c r="L165" s="211"/>
      <c r="M165" s="294"/>
      <c r="N165" s="218"/>
      <c r="O165" s="218"/>
      <c r="P165" s="1223"/>
      <c r="Q165" s="1562"/>
      <c r="R165" s="218"/>
      <c r="S165" s="250"/>
      <c r="T165" s="502"/>
      <c r="U165" s="1559"/>
      <c r="V165" s="218"/>
      <c r="W165" s="366"/>
      <c r="X165" s="297"/>
      <c r="Y165" s="1561"/>
      <c r="Z165" s="218"/>
      <c r="AA165" s="218"/>
      <c r="AB165" s="218"/>
      <c r="AC165" s="218"/>
      <c r="AD165" s="218"/>
      <c r="AJ165" s="218"/>
      <c r="AK165" s="212"/>
      <c r="AL165" s="7"/>
      <c r="AM165" s="11"/>
      <c r="AN165" s="11"/>
      <c r="AO165" s="11"/>
      <c r="AP165" s="11"/>
      <c r="AQ165" s="11"/>
      <c r="AR165" s="11"/>
      <c r="AS165" s="11"/>
      <c r="AT165" s="11"/>
      <c r="AU165" s="11"/>
    </row>
    <row r="166" spans="5:47" ht="12.75" customHeight="1">
      <c r="E166" s="218"/>
      <c r="J166" s="231"/>
      <c r="K166" s="212"/>
      <c r="L166" s="211"/>
      <c r="M166" s="218"/>
      <c r="N166" s="218"/>
      <c r="O166" s="218"/>
      <c r="P166" s="1226"/>
      <c r="Q166" s="1567"/>
      <c r="R166" s="218"/>
      <c r="S166" s="250"/>
      <c r="T166" s="502"/>
      <c r="U166" s="1596"/>
      <c r="V166" s="218"/>
      <c r="W166" s="217"/>
      <c r="X166" s="218"/>
      <c r="Y166" s="1562"/>
      <c r="Z166" s="609"/>
      <c r="AA166" s="286"/>
      <c r="AB166" s="1228"/>
      <c r="AC166" s="218"/>
      <c r="AD166" s="218"/>
      <c r="AJ166" s="218"/>
      <c r="AK166" s="218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</row>
    <row r="167" spans="5:47" ht="14.25" customHeight="1">
      <c r="E167" s="218"/>
      <c r="J167" s="231"/>
      <c r="K167" s="212"/>
      <c r="L167" s="211"/>
      <c r="M167" s="596"/>
      <c r="N167" s="218"/>
      <c r="O167" s="218"/>
      <c r="P167" s="1223"/>
      <c r="Q167" s="1562"/>
      <c r="R167" s="218"/>
      <c r="S167" s="212"/>
      <c r="T167" s="502"/>
      <c r="U167" s="1559"/>
      <c r="V167" s="218"/>
      <c r="W167" s="217"/>
      <c r="X167" s="218"/>
      <c r="Y167" s="1562"/>
      <c r="Z167" s="627"/>
      <c r="AA167" s="291"/>
      <c r="AB167" s="598"/>
      <c r="AC167" s="218"/>
      <c r="AD167" s="218"/>
      <c r="AJ167" s="218"/>
      <c r="AK167" s="218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</row>
    <row r="168" spans="5:47" ht="14.25" customHeight="1">
      <c r="E168" s="218"/>
      <c r="J168" s="218"/>
      <c r="K168" s="229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502"/>
      <c r="Y168" s="1580"/>
      <c r="Z168" s="217"/>
      <c r="AA168" s="261"/>
      <c r="AB168" s="223"/>
      <c r="AC168" s="598"/>
      <c r="AD168" s="218"/>
      <c r="AJ168" s="218"/>
      <c r="AK168" s="218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</row>
    <row r="169" spans="5:47" ht="15" customHeight="1">
      <c r="E169" s="218"/>
      <c r="J169" s="218"/>
      <c r="K169" s="502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23"/>
      <c r="AC169" s="218"/>
      <c r="AD169" s="218"/>
      <c r="AE169" s="218"/>
      <c r="AF169" s="212"/>
      <c r="AG169" s="212"/>
      <c r="AH169" s="212"/>
      <c r="AI169" s="212"/>
      <c r="AJ169" s="218"/>
      <c r="AK169" s="218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</row>
    <row r="170" spans="5:47" ht="15" customHeight="1">
      <c r="E170" s="218"/>
      <c r="J170" s="11"/>
      <c r="K170" s="11"/>
      <c r="L170" s="11"/>
      <c r="M170" s="11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616"/>
      <c r="AC170" s="218"/>
      <c r="AD170" s="218"/>
      <c r="AE170" s="614"/>
      <c r="AF170" s="615"/>
      <c r="AG170" s="218"/>
      <c r="AH170" s="203"/>
      <c r="AI170" s="218"/>
      <c r="AJ170" s="218"/>
      <c r="AK170" s="218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</row>
    <row r="171" spans="5:47" ht="15" customHeight="1">
      <c r="E171" s="218"/>
      <c r="J171" s="11"/>
      <c r="K171" s="11"/>
      <c r="L171" s="11"/>
      <c r="M171" s="11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616"/>
      <c r="AC171" s="219"/>
      <c r="AD171" s="250"/>
      <c r="AE171" s="218"/>
      <c r="AF171" s="250"/>
      <c r="AG171" s="218"/>
      <c r="AH171" s="216"/>
      <c r="AI171" s="218"/>
      <c r="AJ171" s="218"/>
      <c r="AK171" s="218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</row>
    <row r="172" spans="5:47" ht="18" customHeight="1">
      <c r="E172" s="1077"/>
      <c r="J172" s="11"/>
      <c r="K172" s="11"/>
      <c r="L172" s="11"/>
      <c r="M172" s="11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23"/>
      <c r="AC172" s="623"/>
      <c r="AD172" s="250"/>
      <c r="AE172" s="218"/>
      <c r="AF172" s="250"/>
      <c r="AG172" s="218"/>
      <c r="AH172" s="216"/>
      <c r="AI172" s="218"/>
      <c r="AJ172" s="218"/>
      <c r="AK172" s="218"/>
    </row>
    <row r="173" spans="5:47" ht="14.25" customHeight="1">
      <c r="E173" s="530"/>
      <c r="J173" s="11"/>
      <c r="K173" s="11"/>
      <c r="L173" s="11"/>
      <c r="M173" s="11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616"/>
      <c r="AC173" s="218"/>
      <c r="AD173" s="250"/>
      <c r="AE173" s="218"/>
      <c r="AF173" s="250"/>
      <c r="AG173" s="218"/>
      <c r="AH173" s="216"/>
      <c r="AI173" s="218"/>
      <c r="AJ173" s="218"/>
      <c r="AK173" s="218"/>
    </row>
    <row r="174" spans="5:47" ht="15" customHeight="1">
      <c r="E174" s="626"/>
      <c r="J174" s="11"/>
      <c r="K174" s="11"/>
      <c r="L174" s="11"/>
      <c r="M174" s="11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616"/>
      <c r="AC174" s="218"/>
      <c r="AD174" s="250"/>
      <c r="AE174" s="218"/>
      <c r="AF174" s="250"/>
      <c r="AG174" s="218"/>
      <c r="AH174" s="212"/>
      <c r="AI174" s="218"/>
      <c r="AJ174" s="218"/>
      <c r="AK174" s="218"/>
    </row>
    <row r="175" spans="5:47">
      <c r="E175" s="212"/>
      <c r="J175" s="11"/>
      <c r="K175" s="11"/>
      <c r="L175" s="11"/>
      <c r="M175" s="11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616"/>
      <c r="AC175" s="219"/>
      <c r="AD175" s="250"/>
      <c r="AE175" s="218"/>
      <c r="AF175" s="250"/>
      <c r="AG175" s="218"/>
      <c r="AH175" s="212"/>
      <c r="AI175" s="218"/>
      <c r="AJ175" s="218"/>
      <c r="AK175" s="218"/>
    </row>
    <row r="176" spans="5:47">
      <c r="E176" s="212"/>
      <c r="J176" s="11"/>
      <c r="K176" s="11"/>
      <c r="L176" s="11"/>
      <c r="M176" s="11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616"/>
      <c r="AC176" s="219"/>
      <c r="AD176" s="212"/>
      <c r="AE176" s="218"/>
      <c r="AF176" s="250"/>
      <c r="AG176" s="218"/>
      <c r="AH176" s="212"/>
      <c r="AI176" s="218"/>
      <c r="AJ176" s="218"/>
      <c r="AK176" s="218"/>
    </row>
    <row r="177" spans="5:37">
      <c r="E177" s="212"/>
      <c r="J177" s="11"/>
      <c r="K177" s="11"/>
      <c r="L177" s="11"/>
      <c r="M177" s="11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616"/>
      <c r="AC177" s="218"/>
      <c r="AD177" s="250"/>
      <c r="AE177" s="218"/>
      <c r="AF177" s="250"/>
      <c r="AG177" s="218"/>
      <c r="AH177" s="212"/>
      <c r="AI177" s="218"/>
      <c r="AJ177" s="218"/>
      <c r="AK177" s="218"/>
    </row>
    <row r="178" spans="5:37">
      <c r="E178" s="212"/>
      <c r="J178" s="11"/>
      <c r="K178" s="11"/>
      <c r="L178" s="11"/>
      <c r="M178" s="11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616"/>
      <c r="AC178" s="218"/>
      <c r="AD178" s="250"/>
      <c r="AE178" s="218"/>
      <c r="AF178" s="250"/>
      <c r="AG178" s="218"/>
      <c r="AH178" s="212"/>
      <c r="AI178" s="218"/>
      <c r="AJ178" s="218"/>
      <c r="AK178" s="218"/>
    </row>
    <row r="179" spans="5:37">
      <c r="E179" s="219"/>
      <c r="J179" s="11"/>
      <c r="K179" s="11"/>
      <c r="L179" s="11"/>
      <c r="M179" s="11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616"/>
      <c r="AC179" s="212"/>
      <c r="AD179" s="609"/>
      <c r="AE179" s="218"/>
      <c r="AF179" s="250"/>
      <c r="AG179" s="218"/>
      <c r="AH179" s="212"/>
      <c r="AI179" s="218"/>
      <c r="AJ179" s="218"/>
      <c r="AK179" s="218"/>
    </row>
    <row r="180" spans="5:37">
      <c r="E180" s="219"/>
      <c r="J180" s="11"/>
      <c r="K180" s="11"/>
      <c r="L180" s="11"/>
      <c r="M180" s="11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616"/>
      <c r="AC180" s="218"/>
      <c r="AD180" s="250"/>
      <c r="AE180" s="218"/>
      <c r="AF180" s="250"/>
      <c r="AG180" s="218"/>
      <c r="AH180" s="212"/>
      <c r="AI180" s="218"/>
      <c r="AJ180" s="218"/>
      <c r="AK180" s="218"/>
    </row>
    <row r="181" spans="5:37" ht="17.25" customHeight="1">
      <c r="E181" s="219"/>
      <c r="J181" s="11"/>
      <c r="K181" s="11"/>
      <c r="L181" s="11"/>
      <c r="M181" s="11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616"/>
      <c r="AC181" s="212"/>
      <c r="AD181" s="606"/>
      <c r="AE181" s="218"/>
      <c r="AF181" s="250"/>
      <c r="AG181" s="218"/>
      <c r="AH181" s="212"/>
      <c r="AI181" s="218"/>
      <c r="AJ181" s="218"/>
      <c r="AK181" s="218"/>
    </row>
    <row r="182" spans="5:37" ht="15.75" customHeight="1">
      <c r="E182" s="212"/>
      <c r="J182" s="11"/>
      <c r="K182" s="11"/>
      <c r="L182" s="11"/>
      <c r="M182" s="11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621"/>
      <c r="AC182" s="212"/>
      <c r="AD182" s="250"/>
      <c r="AE182" s="218"/>
      <c r="AF182" s="250"/>
      <c r="AG182" s="218"/>
      <c r="AH182" s="254"/>
      <c r="AI182" s="218"/>
      <c r="AJ182" s="218"/>
      <c r="AK182" s="218"/>
    </row>
    <row r="183" spans="5:37">
      <c r="E183" s="1074"/>
      <c r="G183" s="125"/>
      <c r="I183" s="218"/>
      <c r="J183" s="11"/>
      <c r="K183" s="11"/>
      <c r="L183" s="11"/>
      <c r="M183" s="11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50"/>
      <c r="AC183" s="216"/>
      <c r="AD183" s="250"/>
      <c r="AE183" s="218"/>
      <c r="AF183" s="250"/>
      <c r="AG183" s="218"/>
      <c r="AH183" s="218"/>
      <c r="AI183" s="218"/>
      <c r="AJ183" s="218"/>
      <c r="AK183" s="218"/>
    </row>
    <row r="184" spans="5:37" ht="15.75" customHeight="1">
      <c r="E184" s="626"/>
      <c r="G184" s="125"/>
      <c r="I184" s="595"/>
      <c r="J184" s="11"/>
      <c r="K184" s="11"/>
      <c r="L184" s="11"/>
      <c r="M184" s="11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2"/>
      <c r="AD184" s="250"/>
      <c r="AE184" s="218"/>
      <c r="AF184" s="250"/>
      <c r="AG184" s="218"/>
      <c r="AH184" s="218"/>
      <c r="AI184" s="218"/>
      <c r="AJ184" s="218"/>
      <c r="AK184" s="218"/>
    </row>
    <row r="185" spans="5:37" ht="18" customHeight="1">
      <c r="E185" s="232"/>
      <c r="G185" s="125"/>
      <c r="I185" s="230"/>
      <c r="J185" s="11"/>
      <c r="K185" s="11"/>
      <c r="L185" s="11"/>
      <c r="M185" s="11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6"/>
      <c r="AA185" s="583"/>
      <c r="AB185" s="250"/>
      <c r="AC185" s="218"/>
      <c r="AD185" s="250"/>
      <c r="AE185" s="218"/>
      <c r="AF185" s="250"/>
      <c r="AG185" s="218"/>
      <c r="AH185" s="218"/>
      <c r="AI185" s="218"/>
      <c r="AJ185" s="218"/>
      <c r="AK185" s="218"/>
    </row>
    <row r="186" spans="5:37" ht="13.5" customHeight="1">
      <c r="E186" s="216"/>
      <c r="G186" s="125"/>
      <c r="I186" s="211"/>
      <c r="J186" s="11"/>
      <c r="K186" s="11"/>
      <c r="L186" s="11"/>
      <c r="M186" s="11"/>
      <c r="N186" s="218"/>
      <c r="O186" s="218"/>
      <c r="P186" s="218"/>
      <c r="Q186" s="218"/>
      <c r="R186" s="1077"/>
      <c r="S186" s="218"/>
      <c r="T186" s="367"/>
      <c r="U186" s="367"/>
      <c r="V186" s="1582"/>
      <c r="W186" s="270"/>
      <c r="X186" s="218"/>
      <c r="Y186" s="218"/>
      <c r="Z186" s="218"/>
      <c r="AA186" s="218"/>
      <c r="AB186" s="218"/>
      <c r="AC186" s="218"/>
      <c r="AD186" s="218"/>
      <c r="AE186" s="218"/>
      <c r="AF186" s="250"/>
      <c r="AG186" s="218"/>
      <c r="AH186" s="218"/>
      <c r="AI186" s="218"/>
      <c r="AJ186" s="218"/>
      <c r="AK186" s="218"/>
    </row>
    <row r="187" spans="5:37" ht="15.75">
      <c r="E187" s="212"/>
      <c r="G187" s="125"/>
      <c r="I187" s="211"/>
      <c r="J187" s="11"/>
      <c r="K187" s="11"/>
      <c r="L187" s="11"/>
      <c r="M187" s="11"/>
      <c r="N187" s="218"/>
      <c r="O187" s="218"/>
      <c r="P187" s="218"/>
      <c r="Q187" s="1091"/>
      <c r="R187" s="218"/>
      <c r="S187" s="218"/>
      <c r="T187" s="203"/>
      <c r="U187" s="1077"/>
      <c r="V187" s="218"/>
      <c r="W187" s="605"/>
      <c r="X187" s="218"/>
      <c r="Y187" s="218"/>
      <c r="Z187" s="218"/>
      <c r="AA187" s="218"/>
      <c r="AB187" s="218"/>
      <c r="AC187" s="218"/>
      <c r="AD187" s="218"/>
      <c r="AE187" s="218"/>
      <c r="AF187" s="212"/>
      <c r="AG187" s="218"/>
      <c r="AH187" s="218"/>
      <c r="AI187" s="218"/>
      <c r="AJ187" s="218"/>
      <c r="AK187" s="218"/>
    </row>
    <row r="188" spans="5:37" ht="16.5" customHeight="1">
      <c r="E188" s="218"/>
      <c r="G188" s="125"/>
      <c r="I188" s="217"/>
      <c r="J188" s="11"/>
      <c r="K188" s="11"/>
      <c r="L188" s="11"/>
      <c r="M188" s="11"/>
      <c r="N188" s="218"/>
      <c r="O188" s="218"/>
      <c r="P188" s="218"/>
      <c r="Q188" s="218"/>
      <c r="R188" s="218"/>
      <c r="S188" s="218"/>
      <c r="T188" s="218"/>
      <c r="U188" s="605"/>
      <c r="V188" s="218"/>
      <c r="W188" s="218"/>
      <c r="X188" s="218"/>
      <c r="Y188" s="218"/>
      <c r="Z188" s="218"/>
      <c r="AA188" s="218"/>
      <c r="AB188" s="613"/>
      <c r="AC188" s="218"/>
      <c r="AD188" s="218"/>
      <c r="AE188" s="218"/>
      <c r="AF188" s="212"/>
      <c r="AG188" s="218"/>
      <c r="AH188" s="218"/>
      <c r="AI188" s="218"/>
      <c r="AJ188" s="218"/>
      <c r="AK188" s="218"/>
    </row>
    <row r="189" spans="5:37" ht="15.75" customHeight="1">
      <c r="E189" s="218"/>
      <c r="F189" s="54"/>
      <c r="G189" s="7"/>
      <c r="H189" s="14"/>
      <c r="I189" s="218"/>
      <c r="J189" s="11"/>
      <c r="K189" s="11"/>
      <c r="L189" s="11"/>
      <c r="M189" s="11"/>
      <c r="N189" s="218"/>
      <c r="O189" s="218"/>
      <c r="P189" s="218"/>
      <c r="Q189" s="218"/>
      <c r="R189" s="218"/>
      <c r="S189" s="230"/>
      <c r="T189" s="605"/>
      <c r="U189" s="218"/>
      <c r="V189" s="218"/>
      <c r="W189" s="218"/>
      <c r="X189" s="218"/>
      <c r="Y189" s="212"/>
      <c r="Z189" s="218"/>
      <c r="AA189" s="218"/>
      <c r="AB189" s="218"/>
      <c r="AC189" s="218"/>
      <c r="AD189" s="218"/>
      <c r="AJ189" s="218"/>
      <c r="AK189" s="218"/>
    </row>
    <row r="190" spans="5:37" ht="15.75" customHeight="1">
      <c r="E190" s="218"/>
      <c r="F190" s="89"/>
      <c r="G190" s="7"/>
      <c r="H190" s="14"/>
      <c r="I190" s="218"/>
      <c r="J190" s="11"/>
      <c r="K190" s="11"/>
      <c r="L190" s="11"/>
      <c r="M190" s="11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598"/>
      <c r="AC190" s="598"/>
      <c r="AD190" s="218"/>
      <c r="AE190" s="218"/>
      <c r="AF190" s="218"/>
      <c r="AG190" s="218"/>
      <c r="AH190" s="218"/>
      <c r="AI190" s="218"/>
      <c r="AJ190" s="218"/>
      <c r="AK190" s="218"/>
    </row>
    <row r="191" spans="5:37" ht="12.75" customHeight="1">
      <c r="E191" s="218"/>
      <c r="G191" s="125"/>
      <c r="I191" s="218"/>
      <c r="J191" s="11"/>
      <c r="K191" s="11"/>
      <c r="L191" s="11"/>
      <c r="M191" s="11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6"/>
      <c r="AC191" s="218"/>
      <c r="AD191" s="218"/>
      <c r="AE191" s="218"/>
      <c r="AF191" s="218"/>
      <c r="AG191" s="218"/>
      <c r="AH191" s="218"/>
      <c r="AI191" s="218"/>
      <c r="AJ191" s="218"/>
      <c r="AK191" s="218"/>
    </row>
    <row r="192" spans="5:37" ht="15" customHeight="1">
      <c r="E192" s="218"/>
      <c r="G192" s="125"/>
      <c r="I192" s="218"/>
      <c r="J192" s="11"/>
      <c r="K192" s="11"/>
      <c r="L192" s="11"/>
      <c r="M192" s="11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6"/>
      <c r="AC192" s="218"/>
      <c r="AD192" s="218"/>
      <c r="AE192" s="614"/>
      <c r="AF192" s="615"/>
      <c r="AG192" s="218"/>
      <c r="AH192" s="203"/>
      <c r="AI192" s="218"/>
      <c r="AJ192" s="218"/>
      <c r="AK192" s="218"/>
    </row>
    <row r="193" spans="1:37" ht="15.75" customHeight="1">
      <c r="E193" s="218"/>
      <c r="G193" s="125"/>
      <c r="I193" s="218"/>
      <c r="J193" s="11"/>
      <c r="K193" s="11"/>
      <c r="L193" s="11"/>
      <c r="M193" s="11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9"/>
      <c r="AC193" s="219"/>
      <c r="AD193" s="250"/>
      <c r="AE193" s="218"/>
      <c r="AF193" s="250"/>
      <c r="AG193" s="218"/>
      <c r="AH193" s="216"/>
      <c r="AI193" s="218"/>
      <c r="AJ193" s="218"/>
      <c r="AK193" s="218"/>
    </row>
    <row r="194" spans="1:37" ht="13.5" customHeight="1">
      <c r="E194" s="218"/>
      <c r="G194" s="125"/>
      <c r="I194" s="218"/>
      <c r="J194" s="11"/>
      <c r="K194" s="11"/>
      <c r="L194" s="11"/>
      <c r="M194" s="11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9"/>
      <c r="AC194" s="623"/>
      <c r="AD194" s="250"/>
      <c r="AE194" s="218"/>
      <c r="AF194" s="250"/>
      <c r="AG194" s="218"/>
      <c r="AH194" s="216"/>
      <c r="AI194" s="218"/>
      <c r="AJ194" s="218"/>
      <c r="AK194" s="218"/>
    </row>
    <row r="195" spans="1:37">
      <c r="E195" s="626"/>
      <c r="G195" s="125"/>
      <c r="I195" s="595"/>
      <c r="J195" s="11"/>
      <c r="K195" s="11"/>
      <c r="L195" s="11"/>
      <c r="M195" s="11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6"/>
      <c r="AC195" s="218"/>
      <c r="AD195" s="250"/>
      <c r="AE195" s="218"/>
      <c r="AF195" s="250"/>
      <c r="AG195" s="218"/>
      <c r="AH195" s="216"/>
      <c r="AI195" s="218"/>
      <c r="AJ195" s="218"/>
      <c r="AK195" s="218"/>
    </row>
    <row r="196" spans="1:37" ht="15" customHeight="1">
      <c r="E196" s="212"/>
      <c r="G196" s="125"/>
      <c r="I196" s="218"/>
      <c r="J196" s="11"/>
      <c r="K196" s="11"/>
      <c r="L196" s="11"/>
      <c r="M196" s="11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9"/>
      <c r="AC196" s="219"/>
      <c r="AD196" s="250"/>
      <c r="AE196" s="218"/>
      <c r="AF196" s="250"/>
      <c r="AG196" s="218"/>
      <c r="AH196" s="216"/>
      <c r="AI196" s="218"/>
      <c r="AJ196" s="218"/>
      <c r="AK196" s="218"/>
    </row>
    <row r="197" spans="1:37" ht="18.75" customHeight="1">
      <c r="E197" s="212"/>
      <c r="G197" s="125"/>
      <c r="I197" s="226"/>
      <c r="J197" s="11"/>
      <c r="K197" s="11"/>
      <c r="L197" s="11"/>
      <c r="M197" s="11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9"/>
      <c r="AC197" s="219"/>
      <c r="AD197" s="250"/>
      <c r="AE197" s="218"/>
      <c r="AF197" s="250"/>
      <c r="AG197" s="218"/>
      <c r="AH197" s="216"/>
      <c r="AI197" s="218"/>
      <c r="AJ197" s="218"/>
      <c r="AK197" s="218"/>
    </row>
    <row r="198" spans="1:37" ht="17.25" customHeight="1">
      <c r="E198" s="212"/>
      <c r="G198" s="125"/>
      <c r="I198" s="211"/>
      <c r="J198" s="11"/>
      <c r="K198" s="11"/>
      <c r="L198" s="11"/>
      <c r="M198" s="11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9"/>
      <c r="AC198" s="617"/>
      <c r="AD198" s="212"/>
      <c r="AE198" s="218"/>
      <c r="AF198" s="250"/>
      <c r="AG198" s="218"/>
      <c r="AH198" s="212"/>
      <c r="AI198" s="218"/>
      <c r="AJ198" s="218"/>
      <c r="AK198" s="218"/>
    </row>
    <row r="199" spans="1:37" ht="15" customHeight="1">
      <c r="E199" s="212"/>
      <c r="G199" s="125"/>
      <c r="I199" s="217"/>
      <c r="J199" s="11"/>
      <c r="K199" s="11"/>
      <c r="L199" s="11"/>
      <c r="M199" s="11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9"/>
      <c r="AC199" s="218"/>
      <c r="AD199" s="250"/>
      <c r="AE199" s="218"/>
      <c r="AF199" s="250"/>
      <c r="AG199" s="218"/>
      <c r="AH199" s="212"/>
      <c r="AI199" s="218"/>
      <c r="AJ199" s="218"/>
      <c r="AK199" s="218"/>
    </row>
    <row r="200" spans="1:37" ht="16.5" customHeight="1">
      <c r="E200" s="219"/>
      <c r="G200" s="125"/>
      <c r="I200" s="226"/>
      <c r="J200" s="11"/>
      <c r="K200" s="11"/>
      <c r="L200" s="11"/>
      <c r="M200" s="11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9"/>
      <c r="AC200" s="218"/>
      <c r="AD200" s="250"/>
      <c r="AE200" s="218"/>
      <c r="AF200" s="250"/>
      <c r="AG200" s="218"/>
      <c r="AH200" s="212"/>
      <c r="AI200" s="622"/>
      <c r="AJ200" s="218"/>
      <c r="AK200" s="218"/>
    </row>
    <row r="201" spans="1:37" ht="14.25" customHeight="1">
      <c r="E201" s="219"/>
      <c r="G201" s="125"/>
      <c r="I201" s="226"/>
      <c r="J201" s="11"/>
      <c r="K201" s="11"/>
      <c r="L201" s="11"/>
      <c r="M201" s="11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9"/>
      <c r="AC201" s="212"/>
      <c r="AD201" s="609"/>
      <c r="AE201" s="218"/>
      <c r="AF201" s="250"/>
      <c r="AG201" s="218"/>
      <c r="AH201" s="212"/>
      <c r="AI201" s="622"/>
      <c r="AJ201" s="218"/>
      <c r="AK201" s="218"/>
    </row>
    <row r="202" spans="1:37" ht="15" customHeight="1">
      <c r="E202" s="212"/>
      <c r="G202" s="125"/>
      <c r="I202" s="218"/>
      <c r="J202" s="11"/>
      <c r="K202" s="11"/>
      <c r="L202" s="11"/>
      <c r="M202" s="11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9"/>
      <c r="AC202" s="620"/>
      <c r="AD202" s="250"/>
      <c r="AE202" s="218"/>
      <c r="AF202" s="250"/>
      <c r="AG202" s="218"/>
      <c r="AH202" s="212"/>
      <c r="AI202" s="218"/>
      <c r="AJ202" s="218"/>
      <c r="AK202" s="218"/>
    </row>
    <row r="203" spans="1:37" ht="18" customHeight="1">
      <c r="A203" s="11"/>
      <c r="E203" s="212"/>
      <c r="G203" s="125"/>
      <c r="I203" s="218"/>
      <c r="J203" s="11"/>
      <c r="K203" s="11"/>
      <c r="L203" s="11"/>
      <c r="M203" s="11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502"/>
      <c r="AA203" s="1221"/>
      <c r="AB203" s="219"/>
      <c r="AC203" s="218"/>
      <c r="AD203" s="606"/>
      <c r="AE203" s="218"/>
      <c r="AF203" s="250"/>
      <c r="AG203" s="218"/>
      <c r="AH203" s="212"/>
      <c r="AI203" s="218"/>
      <c r="AJ203" s="218"/>
      <c r="AK203" s="218"/>
    </row>
    <row r="204" spans="1:37" ht="16.5" customHeight="1">
      <c r="E204" s="218"/>
      <c r="G204" s="125"/>
      <c r="I204" s="218"/>
      <c r="J204" s="11"/>
      <c r="K204" s="11"/>
      <c r="L204" s="11"/>
      <c r="M204" s="11"/>
      <c r="N204" s="218"/>
      <c r="O204" s="218"/>
      <c r="P204" s="1092"/>
      <c r="Q204" s="1092"/>
      <c r="R204" s="212"/>
      <c r="S204" s="218"/>
      <c r="T204" s="218"/>
      <c r="U204" s="218"/>
      <c r="V204" s="218"/>
      <c r="W204" s="218"/>
      <c r="X204" s="218"/>
      <c r="Y204" s="218"/>
      <c r="Z204" s="502"/>
      <c r="AA204" s="1221"/>
      <c r="AB204" s="219"/>
      <c r="AC204" s="212"/>
      <c r="AD204" s="250"/>
      <c r="AE204" s="1393"/>
      <c r="AF204" s="250"/>
      <c r="AG204" s="218"/>
      <c r="AH204" s="212"/>
      <c r="AI204" s="218"/>
      <c r="AJ204" s="218"/>
      <c r="AK204" s="218"/>
    </row>
    <row r="205" spans="1:37" ht="13.5" customHeight="1">
      <c r="E205" s="607"/>
      <c r="G205" s="125"/>
      <c r="I205" s="218"/>
      <c r="J205" s="11"/>
      <c r="K205" s="11"/>
      <c r="L205" s="11"/>
      <c r="M205" s="11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502"/>
      <c r="AA205" s="1221"/>
      <c r="AB205" s="620"/>
      <c r="AC205" s="216"/>
      <c r="AD205" s="250"/>
      <c r="AE205" s="218"/>
      <c r="AF205" s="250"/>
      <c r="AG205" s="218"/>
      <c r="AH205" s="212"/>
      <c r="AI205" s="619"/>
      <c r="AJ205" s="218"/>
      <c r="AK205" s="218"/>
    </row>
    <row r="206" spans="1:37" ht="15" customHeight="1">
      <c r="E206" s="626"/>
      <c r="G206" s="125"/>
      <c r="I206" s="595"/>
      <c r="J206" s="11"/>
      <c r="K206" s="11"/>
      <c r="L206" s="11"/>
      <c r="M206" s="11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502"/>
      <c r="AA206" s="1221"/>
      <c r="AB206" s="250"/>
      <c r="AC206" s="212"/>
      <c r="AD206" s="250"/>
      <c r="AE206" s="218"/>
      <c r="AF206" s="250"/>
      <c r="AG206" s="218"/>
      <c r="AH206" s="254"/>
      <c r="AI206" s="218"/>
      <c r="AJ206" s="218"/>
      <c r="AK206" s="218"/>
    </row>
    <row r="207" spans="1:37" ht="15" customHeight="1">
      <c r="E207" s="216"/>
      <c r="G207" s="125"/>
      <c r="I207" s="211"/>
      <c r="J207" s="11"/>
      <c r="K207" s="11"/>
      <c r="L207" s="11"/>
      <c r="M207" s="11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502"/>
      <c r="AA207" s="1221"/>
      <c r="AB207" s="250"/>
      <c r="AC207" s="218"/>
      <c r="AD207" s="250"/>
      <c r="AE207" s="218"/>
      <c r="AF207" s="250"/>
      <c r="AG207" s="218"/>
      <c r="AH207" s="212"/>
      <c r="AI207" s="218"/>
      <c r="AJ207" s="218"/>
      <c r="AK207" s="218"/>
    </row>
    <row r="208" spans="1:37" ht="14.25" customHeight="1">
      <c r="E208" s="216"/>
      <c r="G208" s="125"/>
      <c r="I208" s="211"/>
      <c r="J208" s="11"/>
      <c r="K208" s="11"/>
      <c r="L208" s="11"/>
      <c r="M208" s="11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50"/>
      <c r="AG208" s="218"/>
      <c r="AH208" s="218"/>
      <c r="AI208" s="218"/>
      <c r="AJ208" s="218"/>
      <c r="AK208" s="218"/>
    </row>
    <row r="209" spans="5:37" ht="12.75" customHeight="1">
      <c r="E209" s="218"/>
      <c r="G209" s="125"/>
      <c r="I209" s="211"/>
      <c r="J209" s="11"/>
      <c r="K209" s="11"/>
      <c r="L209" s="11"/>
      <c r="M209" s="11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2"/>
      <c r="AG209" s="218"/>
      <c r="AH209" s="218"/>
      <c r="AI209" s="218"/>
      <c r="AJ209" s="218"/>
      <c r="AK209" s="218"/>
    </row>
    <row r="210" spans="5:37" ht="14.25" customHeight="1">
      <c r="E210" s="218"/>
      <c r="G210" s="125"/>
      <c r="I210" s="211"/>
      <c r="J210" s="11"/>
      <c r="K210" s="11"/>
      <c r="L210" s="11"/>
      <c r="M210" s="11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2"/>
      <c r="AG210" s="218"/>
      <c r="AH210" s="218"/>
      <c r="AI210" s="218"/>
      <c r="AJ210" s="218"/>
      <c r="AK210" s="218"/>
    </row>
    <row r="211" spans="5:37" ht="15.75" customHeight="1">
      <c r="E211" s="218"/>
      <c r="F211" s="218"/>
      <c r="G211" s="229"/>
      <c r="H211" s="218"/>
      <c r="I211" s="230"/>
      <c r="J211" s="11"/>
      <c r="K211" s="11"/>
      <c r="L211" s="11"/>
      <c r="M211" s="11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J211" s="218"/>
      <c r="AK211" s="218"/>
    </row>
    <row r="212" spans="5:37" ht="12.75" customHeight="1">
      <c r="E212" s="909"/>
      <c r="F212" s="238"/>
      <c r="G212" s="212"/>
      <c r="H212" s="211"/>
      <c r="I212" s="218"/>
      <c r="J212" s="11"/>
      <c r="K212" s="11"/>
      <c r="L212" s="11"/>
      <c r="M212" s="11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J212" s="218"/>
      <c r="AK212" s="218"/>
    </row>
    <row r="213" spans="5:37" ht="15" customHeight="1">
      <c r="E213" s="626"/>
      <c r="F213" s="218"/>
      <c r="G213" s="502"/>
      <c r="H213" s="218"/>
      <c r="I213" s="595"/>
      <c r="J213" s="11"/>
      <c r="K213" s="11"/>
      <c r="L213" s="11"/>
      <c r="M213" s="11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367"/>
      <c r="AC213" s="367"/>
      <c r="AD213" s="218"/>
      <c r="AJ213" s="218"/>
      <c r="AK213" s="218"/>
    </row>
    <row r="214" spans="5:37" ht="15" customHeight="1">
      <c r="E214" s="216"/>
      <c r="F214" s="245"/>
      <c r="G214" s="212"/>
      <c r="H214" s="226"/>
      <c r="I214" s="217"/>
      <c r="J214" s="11"/>
      <c r="K214" s="11"/>
      <c r="L214" s="11"/>
      <c r="M214" s="11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J214" s="218"/>
      <c r="AK214" s="218"/>
    </row>
    <row r="215" spans="5:37" ht="12.75" customHeight="1">
      <c r="E215" s="216"/>
      <c r="F215" s="230"/>
      <c r="G215" s="212"/>
      <c r="H215" s="217"/>
      <c r="I215" s="217"/>
      <c r="J215" s="11"/>
      <c r="K215" s="11"/>
      <c r="L215" s="11"/>
      <c r="M215" s="11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F215" s="12"/>
      <c r="AG215" s="12"/>
      <c r="AH215" s="12"/>
      <c r="AI215" s="12"/>
      <c r="AJ215" s="218"/>
      <c r="AK215" s="218"/>
    </row>
    <row r="216" spans="5:37" ht="12.75" customHeight="1">
      <c r="E216" s="216"/>
      <c r="F216" s="234"/>
      <c r="G216" s="212"/>
      <c r="H216" s="211"/>
      <c r="I216" s="211"/>
      <c r="J216" s="11"/>
      <c r="K216" s="11"/>
      <c r="L216" s="11"/>
      <c r="M216" s="11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G216" s="2"/>
      <c r="AH216" s="2"/>
      <c r="AI216" s="2"/>
      <c r="AJ216" s="218"/>
      <c r="AK216" s="218"/>
    </row>
    <row r="217" spans="5:37" ht="12" customHeight="1">
      <c r="E217" s="216"/>
      <c r="F217" s="230"/>
      <c r="G217" s="212"/>
      <c r="H217" s="211"/>
      <c r="I217" s="243"/>
      <c r="J217" s="11"/>
      <c r="K217" s="11"/>
      <c r="L217" s="11"/>
      <c r="M217" s="11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29"/>
      <c r="AD217" s="218"/>
      <c r="AJ217" s="218"/>
      <c r="AK217" s="218"/>
    </row>
    <row r="218" spans="5:37" ht="12.75" customHeight="1">
      <c r="E218" s="216"/>
      <c r="F218" s="230"/>
      <c r="G218" s="212"/>
      <c r="H218" s="211"/>
      <c r="I218" s="217"/>
      <c r="J218" s="11"/>
      <c r="K218" s="11"/>
      <c r="L218" s="11"/>
      <c r="M218" s="11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J218" s="218"/>
      <c r="AK218" s="218"/>
    </row>
    <row r="219" spans="5:37" ht="14.25" customHeight="1">
      <c r="E219" s="218"/>
      <c r="F219" s="230"/>
      <c r="G219" s="212"/>
      <c r="H219" s="211"/>
      <c r="I219" s="218"/>
      <c r="J219" s="11"/>
      <c r="K219" s="11"/>
      <c r="L219" s="11"/>
      <c r="M219" s="11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J219" s="218"/>
      <c r="AK219" s="218"/>
    </row>
    <row r="220" spans="5:37">
      <c r="E220" s="218"/>
      <c r="F220" s="218"/>
      <c r="G220" s="229"/>
      <c r="H220" s="218"/>
      <c r="I220" s="217"/>
      <c r="J220" s="11"/>
      <c r="K220" s="11"/>
      <c r="L220" s="11"/>
      <c r="M220" s="11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7"/>
      <c r="AA220" s="261"/>
      <c r="AB220" s="218"/>
      <c r="AC220" s="218"/>
      <c r="AD220" s="218"/>
      <c r="AJ220" s="218"/>
      <c r="AK220" s="218"/>
    </row>
    <row r="221" spans="5:37">
      <c r="E221" s="218"/>
      <c r="F221" s="218"/>
      <c r="G221" s="229"/>
      <c r="H221" s="218"/>
      <c r="I221" s="217"/>
      <c r="J221" s="11"/>
      <c r="K221" s="11"/>
      <c r="L221" s="11"/>
      <c r="M221" s="11"/>
      <c r="N221" s="218"/>
      <c r="O221" s="218"/>
      <c r="P221" s="1558"/>
      <c r="Q221" s="1559"/>
      <c r="R221" s="218"/>
      <c r="S221" s="218"/>
      <c r="T221" s="218"/>
      <c r="U221" s="218"/>
      <c r="V221" s="218"/>
      <c r="W221" s="218"/>
      <c r="X221" s="218"/>
      <c r="Y221" s="218"/>
      <c r="Z221" s="217"/>
      <c r="AA221" s="261"/>
      <c r="AB221" s="218"/>
      <c r="AC221" s="218"/>
      <c r="AD221" s="218"/>
      <c r="AJ221" s="218"/>
      <c r="AK221" s="218"/>
    </row>
    <row r="222" spans="5:37" ht="15" customHeight="1">
      <c r="E222" s="218"/>
      <c r="F222" s="218"/>
      <c r="G222" s="502"/>
      <c r="H222" s="218"/>
      <c r="I222" s="218"/>
      <c r="J222" s="11"/>
      <c r="K222" s="11"/>
      <c r="L222" s="11"/>
      <c r="M222" s="11"/>
      <c r="N222" s="218"/>
      <c r="O222" s="218"/>
      <c r="P222" s="218"/>
      <c r="Q222" s="218"/>
      <c r="R222" s="218"/>
      <c r="S222" s="218"/>
      <c r="T222" s="218"/>
      <c r="U222" s="218"/>
      <c r="V222" s="218"/>
      <c r="W222" s="212"/>
      <c r="X222" s="211"/>
      <c r="Y222" s="236"/>
      <c r="Z222" s="217"/>
      <c r="AA222" s="261"/>
      <c r="AB222" s="218"/>
      <c r="AC222" s="218"/>
      <c r="AD222" s="218"/>
      <c r="AJ222" s="218"/>
      <c r="AK222" s="218"/>
    </row>
    <row r="223" spans="5:37" ht="13.5" customHeight="1">
      <c r="E223" s="218"/>
      <c r="F223" s="218"/>
      <c r="G223" s="229"/>
      <c r="H223" s="218"/>
      <c r="I223" s="605"/>
      <c r="J223" s="11"/>
      <c r="K223" s="11"/>
      <c r="L223" s="11"/>
      <c r="M223" s="11"/>
      <c r="N223" s="218"/>
      <c r="O223" s="218"/>
      <c r="P223" s="218"/>
      <c r="Q223" s="218"/>
      <c r="R223" s="218"/>
      <c r="S223" s="218"/>
      <c r="T223" s="218"/>
      <c r="U223" s="218"/>
      <c r="V223" s="218"/>
      <c r="W223" s="212"/>
      <c r="X223" s="542"/>
      <c r="Y223" s="236"/>
      <c r="Z223" s="218"/>
      <c r="AA223" s="218"/>
      <c r="AB223" s="218"/>
      <c r="AC223" s="218"/>
      <c r="AD223" s="218"/>
      <c r="AJ223" s="218"/>
      <c r="AK223" s="218"/>
    </row>
    <row r="224" spans="5:37" ht="13.5" customHeight="1">
      <c r="E224" s="218"/>
      <c r="F224" s="501"/>
      <c r="G224" s="217"/>
      <c r="H224" s="217"/>
      <c r="I224" s="218"/>
      <c r="J224" s="11"/>
      <c r="K224" s="11"/>
      <c r="L224" s="11"/>
      <c r="M224" s="11"/>
      <c r="N224" s="218"/>
      <c r="O224" s="270"/>
      <c r="P224" s="218"/>
      <c r="Q224" s="218"/>
      <c r="R224" s="218"/>
      <c r="S224" s="218"/>
      <c r="T224" s="218"/>
      <c r="U224" s="218"/>
      <c r="V224" s="218"/>
      <c r="W224" s="212"/>
      <c r="X224" s="542"/>
      <c r="Y224" s="236"/>
      <c r="Z224" s="218"/>
      <c r="AA224" s="218"/>
      <c r="AB224" s="218"/>
      <c r="AC224" s="218"/>
      <c r="AD224" s="218"/>
      <c r="AJ224" s="218"/>
      <c r="AK224" s="218"/>
    </row>
    <row r="225" spans="5:37" ht="14.25" customHeight="1">
      <c r="E225" s="218"/>
      <c r="F225" s="315"/>
      <c r="G225" s="212"/>
      <c r="H225" s="211"/>
      <c r="I225" s="218"/>
      <c r="J225" s="11"/>
      <c r="K225" s="11"/>
      <c r="L225" s="11"/>
      <c r="M225" s="11"/>
      <c r="N225" s="218"/>
      <c r="O225" s="218"/>
      <c r="P225" s="218"/>
      <c r="Q225" s="218"/>
      <c r="R225" s="218"/>
      <c r="S225" s="218"/>
      <c r="T225" s="218"/>
      <c r="U225" s="218"/>
      <c r="V225" s="218"/>
      <c r="W225" s="212"/>
      <c r="X225" s="542"/>
      <c r="Y225" s="218"/>
      <c r="Z225" s="218"/>
      <c r="AA225" s="218"/>
      <c r="AB225" s="1228"/>
      <c r="AC225" s="218"/>
      <c r="AD225" s="218"/>
      <c r="AE225" s="218"/>
      <c r="AF225" s="218"/>
      <c r="AG225" s="218"/>
      <c r="AH225" s="212"/>
      <c r="AI225" s="212"/>
      <c r="AJ225" s="218"/>
      <c r="AK225" s="218"/>
    </row>
    <row r="226" spans="5:37" ht="12.75" customHeight="1">
      <c r="E226" s="218"/>
      <c r="F226" s="218"/>
      <c r="G226" s="229"/>
      <c r="H226" s="218"/>
      <c r="I226" s="218"/>
      <c r="J226" s="11"/>
      <c r="K226" s="11"/>
      <c r="L226" s="11"/>
      <c r="M226" s="11"/>
      <c r="N226" s="218"/>
      <c r="O226" s="218"/>
      <c r="P226" s="218"/>
      <c r="Q226" s="218"/>
      <c r="R226" s="218"/>
      <c r="S226" s="218"/>
      <c r="T226" s="218"/>
      <c r="U226" s="218"/>
      <c r="V226" s="218"/>
      <c r="W226" s="212"/>
      <c r="X226" s="542"/>
      <c r="Y226" s="218"/>
      <c r="Z226" s="218"/>
      <c r="AA226" s="218"/>
      <c r="AB226" s="598"/>
      <c r="AC226" s="598"/>
      <c r="AD226" s="218"/>
      <c r="AE226" s="614"/>
      <c r="AF226" s="615"/>
      <c r="AG226" s="218"/>
      <c r="AH226" s="203"/>
      <c r="AI226" s="218"/>
      <c r="AJ226" s="218"/>
      <c r="AK226" s="218"/>
    </row>
    <row r="227" spans="5:37" ht="19.5" customHeight="1">
      <c r="E227" s="218"/>
      <c r="F227" s="218"/>
      <c r="G227" s="229"/>
      <c r="H227" s="218"/>
      <c r="I227" s="218"/>
      <c r="J227" s="11"/>
      <c r="K227" s="11"/>
      <c r="L227" s="11"/>
      <c r="M227" s="11"/>
      <c r="N227" s="218"/>
      <c r="O227" s="218"/>
      <c r="P227" s="218"/>
      <c r="Q227" s="218"/>
      <c r="R227" s="218"/>
      <c r="S227" s="218"/>
      <c r="T227" s="218"/>
      <c r="U227" s="218"/>
      <c r="V227" s="218"/>
      <c r="W227" s="212"/>
      <c r="X227" s="542"/>
      <c r="Y227" s="218"/>
      <c r="Z227" s="218"/>
      <c r="AA227" s="218"/>
      <c r="AB227" s="223"/>
      <c r="AC227" s="218"/>
      <c r="AD227" s="250"/>
      <c r="AE227" s="218"/>
      <c r="AF227" s="250"/>
      <c r="AG227" s="218"/>
      <c r="AH227" s="216"/>
      <c r="AI227" s="218"/>
      <c r="AJ227" s="218"/>
      <c r="AK227" s="218"/>
    </row>
    <row r="228" spans="5:37" ht="17.25" customHeight="1">
      <c r="E228" s="218"/>
      <c r="F228" s="218"/>
      <c r="G228" s="229"/>
      <c r="H228" s="218"/>
      <c r="I228" s="218"/>
      <c r="J228" s="11"/>
      <c r="K228" s="11"/>
      <c r="L228" s="11"/>
      <c r="M228" s="11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23"/>
      <c r="AC228" s="218"/>
      <c r="AD228" s="250"/>
      <c r="AE228" s="218"/>
      <c r="AF228" s="250"/>
      <c r="AG228" s="218"/>
      <c r="AH228" s="216"/>
      <c r="AI228" s="218"/>
      <c r="AJ228" s="218"/>
      <c r="AK228" s="218"/>
    </row>
    <row r="229" spans="5:37" ht="18" customHeight="1">
      <c r="E229" s="607"/>
      <c r="F229" s="218"/>
      <c r="G229" s="229"/>
      <c r="H229" s="218"/>
      <c r="I229" s="218"/>
      <c r="J229" s="11"/>
      <c r="K229" s="11"/>
      <c r="L229" s="11"/>
      <c r="M229" s="11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616"/>
      <c r="AC229" s="219"/>
      <c r="AD229" s="250"/>
      <c r="AE229" s="218"/>
      <c r="AF229" s="250"/>
      <c r="AG229" s="218"/>
      <c r="AH229" s="216"/>
      <c r="AI229" s="282"/>
      <c r="AJ229" s="218"/>
      <c r="AK229" s="218"/>
    </row>
    <row r="230" spans="5:37" ht="13.5" customHeight="1">
      <c r="E230" s="626"/>
      <c r="F230" s="236"/>
      <c r="G230" s="229"/>
      <c r="H230" s="218"/>
      <c r="I230" s="595"/>
      <c r="J230" s="11"/>
      <c r="K230" s="11"/>
      <c r="L230" s="11"/>
      <c r="M230" s="11"/>
      <c r="N230" s="218"/>
      <c r="O230" s="616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616"/>
      <c r="AC230" s="623"/>
      <c r="AD230" s="250"/>
      <c r="AE230" s="218"/>
      <c r="AF230" s="250"/>
      <c r="AG230" s="218"/>
      <c r="AH230" s="212"/>
      <c r="AI230" s="218"/>
      <c r="AJ230" s="218"/>
      <c r="AK230" s="218"/>
    </row>
    <row r="231" spans="5:37" ht="13.5" customHeight="1">
      <c r="E231" s="212"/>
      <c r="F231" s="230"/>
      <c r="G231" s="229"/>
      <c r="H231" s="211"/>
      <c r="I231" s="611"/>
      <c r="J231" s="11"/>
      <c r="K231" s="11"/>
      <c r="L231" s="11"/>
      <c r="M231" s="11"/>
      <c r="N231" s="218"/>
      <c r="O231" s="223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23"/>
      <c r="AC231" s="218"/>
      <c r="AD231" s="250"/>
      <c r="AE231" s="218"/>
      <c r="AF231" s="250"/>
      <c r="AG231" s="218"/>
      <c r="AH231" s="212"/>
      <c r="AI231" s="218"/>
      <c r="AJ231" s="218"/>
      <c r="AK231" s="218"/>
    </row>
    <row r="232" spans="5:37" ht="12" customHeight="1">
      <c r="E232" s="212"/>
      <c r="F232" s="230"/>
      <c r="G232" s="212"/>
      <c r="H232" s="211"/>
      <c r="I232" s="217"/>
      <c r="J232" s="11"/>
      <c r="K232" s="11"/>
      <c r="L232" s="11"/>
      <c r="M232" s="11"/>
      <c r="N232" s="218"/>
      <c r="O232" s="616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616"/>
      <c r="AC232" s="219"/>
      <c r="AD232" s="212"/>
      <c r="AE232" s="218"/>
      <c r="AF232" s="250"/>
      <c r="AG232" s="218"/>
      <c r="AH232" s="212"/>
      <c r="AI232" s="218"/>
      <c r="AJ232" s="218"/>
      <c r="AK232" s="218"/>
    </row>
    <row r="233" spans="5:37" ht="15" customHeight="1">
      <c r="E233" s="212"/>
      <c r="F233" s="359"/>
      <c r="G233" s="254"/>
      <c r="H233" s="540"/>
      <c r="I233" s="217"/>
      <c r="J233" s="11"/>
      <c r="K233" s="11"/>
      <c r="L233" s="11"/>
      <c r="M233" s="11"/>
      <c r="N233" s="218"/>
      <c r="O233" s="616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616"/>
      <c r="AC233" s="617"/>
      <c r="AD233" s="250"/>
      <c r="AE233" s="218"/>
      <c r="AF233" s="250"/>
      <c r="AG233" s="218"/>
      <c r="AH233" s="212"/>
      <c r="AI233" s="218"/>
      <c r="AJ233" s="218"/>
      <c r="AK233" s="218"/>
    </row>
    <row r="234" spans="5:37">
      <c r="E234" s="212"/>
      <c r="F234" s="218"/>
      <c r="G234" s="502"/>
      <c r="H234" s="218"/>
      <c r="I234" s="211"/>
      <c r="J234" s="11"/>
      <c r="K234" s="11"/>
      <c r="L234" s="11"/>
      <c r="M234" s="11"/>
      <c r="N234" s="218"/>
      <c r="O234" s="616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616"/>
      <c r="AC234" s="219"/>
      <c r="AD234" s="250"/>
      <c r="AE234" s="218"/>
      <c r="AF234" s="250"/>
      <c r="AG234" s="218"/>
      <c r="AH234" s="212"/>
      <c r="AI234" s="218"/>
      <c r="AJ234" s="218"/>
      <c r="AK234" s="218"/>
    </row>
    <row r="235" spans="5:37">
      <c r="E235" s="212"/>
      <c r="F235" s="245"/>
      <c r="G235" s="226"/>
      <c r="H235" s="226"/>
      <c r="I235" s="217"/>
      <c r="J235" s="230"/>
      <c r="K235" s="212"/>
      <c r="L235" s="200"/>
      <c r="M235" s="218"/>
      <c r="N235" s="218"/>
      <c r="O235" s="616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616"/>
      <c r="AC235" s="218"/>
      <c r="AD235" s="609"/>
      <c r="AE235" s="218"/>
      <c r="AF235" s="250"/>
      <c r="AG235" s="218"/>
      <c r="AH235" s="212"/>
      <c r="AI235" s="218"/>
      <c r="AJ235" s="218"/>
      <c r="AK235" s="218"/>
    </row>
    <row r="236" spans="5:37">
      <c r="E236" s="212"/>
      <c r="F236" s="234"/>
      <c r="G236" s="212"/>
      <c r="H236" s="211"/>
      <c r="I236" s="218"/>
      <c r="J236" s="501"/>
      <c r="K236" s="217"/>
      <c r="L236" s="200"/>
      <c r="M236" s="218"/>
      <c r="N236" s="218"/>
      <c r="O236" s="616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616"/>
      <c r="AC236" s="218"/>
      <c r="AD236" s="250"/>
      <c r="AE236" s="218"/>
      <c r="AF236" s="250"/>
      <c r="AG236" s="218"/>
      <c r="AH236" s="212"/>
      <c r="AI236" s="218"/>
      <c r="AJ236" s="218"/>
      <c r="AK236" s="218"/>
    </row>
    <row r="237" spans="5:37">
      <c r="E237" s="219"/>
      <c r="F237" s="230"/>
      <c r="G237" s="212"/>
      <c r="H237" s="211"/>
      <c r="I237" s="218"/>
      <c r="J237" s="234"/>
      <c r="K237" s="212"/>
      <c r="L237" s="203"/>
      <c r="M237" s="218"/>
      <c r="N237" s="218"/>
      <c r="O237" s="616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616"/>
      <c r="AC237" s="212"/>
      <c r="AD237" s="606"/>
      <c r="AE237" s="218"/>
      <c r="AF237" s="218"/>
      <c r="AG237" s="218"/>
      <c r="AH237" s="212"/>
      <c r="AI237" s="619"/>
      <c r="AJ237" s="218"/>
      <c r="AK237" s="218"/>
    </row>
    <row r="238" spans="5:37">
      <c r="E238" s="219"/>
      <c r="F238" s="230"/>
      <c r="G238" s="212"/>
      <c r="H238" s="211"/>
      <c r="I238" s="218"/>
      <c r="J238" s="218"/>
      <c r="K238" s="229"/>
      <c r="L238" s="218"/>
      <c r="M238" s="218"/>
      <c r="N238" s="218"/>
      <c r="O238" s="616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616"/>
      <c r="AC238" s="620"/>
      <c r="AD238" s="250"/>
      <c r="AE238" s="619"/>
      <c r="AF238" s="250"/>
      <c r="AG238" s="218"/>
      <c r="AH238" s="254"/>
      <c r="AI238" s="218"/>
      <c r="AJ238" s="218"/>
      <c r="AK238" s="218"/>
    </row>
    <row r="239" spans="5:37">
      <c r="E239" s="212"/>
      <c r="F239" s="231"/>
      <c r="G239" s="212"/>
      <c r="H239" s="211"/>
      <c r="I239" s="218"/>
      <c r="J239" s="218"/>
      <c r="K239" s="229"/>
      <c r="L239" s="218"/>
      <c r="M239" s="218"/>
      <c r="N239" s="218"/>
      <c r="O239" s="616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616"/>
      <c r="AC239" s="212"/>
      <c r="AD239" s="250"/>
      <c r="AE239" s="218"/>
      <c r="AF239" s="250"/>
      <c r="AG239" s="218"/>
      <c r="AH239" s="218"/>
      <c r="AI239" s="218"/>
      <c r="AJ239" s="218"/>
      <c r="AK239" s="218"/>
    </row>
    <row r="240" spans="5:37">
      <c r="E240" s="219"/>
      <c r="F240" s="231"/>
      <c r="G240" s="212"/>
      <c r="H240" s="211"/>
      <c r="I240" s="218"/>
      <c r="J240" s="218"/>
      <c r="K240" s="229"/>
      <c r="L240" s="218"/>
      <c r="M240" s="218"/>
      <c r="N240" s="218"/>
      <c r="O240" s="616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616"/>
      <c r="AC240" s="212"/>
      <c r="AD240" s="250"/>
      <c r="AE240" s="218"/>
      <c r="AF240" s="250"/>
      <c r="AG240" s="218"/>
      <c r="AH240" s="212"/>
      <c r="AI240" s="218"/>
      <c r="AJ240" s="218"/>
      <c r="AK240" s="218"/>
    </row>
    <row r="241" spans="5:37">
      <c r="E241" s="218"/>
      <c r="F241" s="218"/>
      <c r="G241" s="229"/>
      <c r="H241" s="218"/>
      <c r="I241" s="218"/>
      <c r="J241" s="218"/>
      <c r="K241" s="604"/>
      <c r="L241" s="218"/>
      <c r="M241" s="218"/>
      <c r="N241" s="218"/>
      <c r="O241" s="621"/>
      <c r="P241" s="218"/>
      <c r="Q241" s="218"/>
      <c r="R241" s="218"/>
      <c r="S241" s="218"/>
      <c r="T241" s="218"/>
      <c r="U241" s="218"/>
      <c r="V241" s="218"/>
      <c r="W241" s="212"/>
      <c r="X241" s="211"/>
      <c r="Y241" s="236"/>
      <c r="Z241" s="218"/>
      <c r="AA241" s="218"/>
      <c r="AB241" s="621"/>
      <c r="AC241" s="216"/>
      <c r="AD241" s="250"/>
      <c r="AE241" s="218"/>
      <c r="AF241" s="250"/>
      <c r="AG241" s="218"/>
      <c r="AH241" s="218"/>
      <c r="AI241" s="218"/>
      <c r="AJ241" s="218"/>
      <c r="AK241" s="218"/>
    </row>
    <row r="242" spans="5:37">
      <c r="E242" s="375"/>
      <c r="F242" s="218"/>
      <c r="G242" s="502"/>
      <c r="H242" s="218"/>
      <c r="I242" s="595"/>
      <c r="J242" s="218"/>
      <c r="K242" s="229"/>
      <c r="L242" s="218"/>
      <c r="M242" s="218"/>
      <c r="N242" s="218"/>
      <c r="O242" s="250"/>
      <c r="P242" s="218"/>
      <c r="Q242" s="218"/>
      <c r="R242" s="218"/>
      <c r="S242" s="218"/>
      <c r="T242" s="218"/>
      <c r="U242" s="218"/>
      <c r="V242" s="218"/>
      <c r="W242" s="212"/>
      <c r="X242" s="629"/>
      <c r="Y242" s="236"/>
      <c r="Z242" s="218"/>
      <c r="AA242" s="218"/>
      <c r="AB242" s="250"/>
      <c r="AC242" s="212"/>
      <c r="AD242" s="218"/>
      <c r="AE242" s="218"/>
      <c r="AF242" s="250"/>
      <c r="AG242" s="218"/>
      <c r="AH242" s="218"/>
      <c r="AI242" s="218"/>
      <c r="AJ242" s="218"/>
      <c r="AK242" s="218"/>
    </row>
    <row r="243" spans="5:37">
      <c r="E243" s="624"/>
      <c r="F243" s="230"/>
      <c r="G243" s="212"/>
      <c r="H243" s="200"/>
      <c r="I243" s="217"/>
      <c r="J243" s="367"/>
      <c r="K243" s="229"/>
      <c r="L243" s="218"/>
      <c r="M243" s="218"/>
      <c r="N243" s="218"/>
      <c r="O243" s="250"/>
      <c r="P243" s="218"/>
      <c r="Q243" s="218"/>
      <c r="R243" s="218"/>
      <c r="S243" s="218"/>
      <c r="T243" s="218"/>
      <c r="U243" s="218"/>
      <c r="V243" s="218"/>
      <c r="W243" s="212"/>
      <c r="X243" s="285"/>
      <c r="Y243" s="236"/>
      <c r="Z243" s="218"/>
      <c r="AA243" s="218"/>
      <c r="AB243" s="250"/>
      <c r="AC243" s="218"/>
      <c r="AD243" s="218"/>
      <c r="AE243" s="218"/>
      <c r="AF243" s="212"/>
      <c r="AG243" s="212"/>
      <c r="AH243" s="218"/>
      <c r="AI243" s="218"/>
      <c r="AJ243" s="218"/>
      <c r="AK243" s="218"/>
    </row>
    <row r="244" spans="5:37">
      <c r="E244" s="212"/>
      <c r="F244" s="501"/>
      <c r="G244" s="217"/>
      <c r="H244" s="200"/>
      <c r="I244" s="217"/>
      <c r="J244" s="230"/>
      <c r="K244" s="229"/>
      <c r="L244" s="211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2"/>
      <c r="X244" s="285"/>
      <c r="Y244" s="236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</row>
    <row r="245" spans="5:37">
      <c r="E245" s="216"/>
      <c r="F245" s="234"/>
      <c r="G245" s="212"/>
      <c r="H245" s="203"/>
      <c r="I245" s="211"/>
      <c r="J245" s="230"/>
      <c r="K245" s="212"/>
      <c r="L245" s="211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2"/>
      <c r="X245" s="285"/>
      <c r="Y245" s="236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</row>
    <row r="246" spans="5:37" ht="15.75">
      <c r="E246" s="216"/>
      <c r="F246" s="218"/>
      <c r="G246" s="229"/>
      <c r="H246" s="218"/>
      <c r="I246" s="217"/>
      <c r="J246" s="235"/>
      <c r="K246" s="212"/>
      <c r="L246" s="229"/>
      <c r="M246" s="218"/>
      <c r="N246" s="218"/>
      <c r="O246" s="530"/>
      <c r="P246" s="218"/>
      <c r="Q246" s="218"/>
      <c r="R246" s="218"/>
      <c r="S246" s="218"/>
      <c r="T246" s="218"/>
      <c r="U246" s="218"/>
      <c r="V246" s="218"/>
      <c r="W246" s="212"/>
      <c r="X246" s="211"/>
      <c r="Y246" s="236"/>
      <c r="Z246" s="218"/>
      <c r="AA246" s="218"/>
      <c r="AB246" s="218"/>
      <c r="AC246" s="218"/>
      <c r="AD246" s="218"/>
      <c r="AJ246" s="218"/>
      <c r="AK246" s="218"/>
    </row>
    <row r="247" spans="5:37">
      <c r="E247" s="216"/>
      <c r="F247" s="218"/>
      <c r="G247" s="229"/>
      <c r="H247" s="218"/>
      <c r="I247" s="217"/>
      <c r="J247" s="218"/>
      <c r="K247" s="502"/>
      <c r="L247" s="218"/>
      <c r="M247" s="218"/>
      <c r="N247" s="218"/>
      <c r="O247" s="375"/>
      <c r="P247" s="218"/>
      <c r="Q247" s="218"/>
      <c r="R247" s="218"/>
      <c r="S247" s="218"/>
      <c r="T247" s="218"/>
      <c r="U247" s="218"/>
      <c r="V247" s="218"/>
      <c r="W247" s="223"/>
      <c r="X247" s="226"/>
      <c r="Y247" s="236"/>
      <c r="Z247" s="218"/>
      <c r="AA247" s="218"/>
      <c r="AB247" s="218"/>
      <c r="AC247" s="218"/>
      <c r="AD247" s="218"/>
      <c r="AJ247" s="218"/>
      <c r="AK247" s="218"/>
    </row>
    <row r="248" spans="5:37">
      <c r="E248" s="218"/>
      <c r="F248" s="218"/>
      <c r="G248" s="229"/>
      <c r="H248" s="218"/>
      <c r="I248" s="218"/>
      <c r="J248" s="245"/>
      <c r="K248" s="226"/>
      <c r="L248" s="226"/>
      <c r="M248" s="596"/>
      <c r="N248" s="218"/>
      <c r="O248" s="216"/>
      <c r="P248" s="218"/>
      <c r="Q248" s="218"/>
      <c r="R248" s="218"/>
      <c r="S248" s="218"/>
      <c r="T248" s="218"/>
      <c r="U248" s="218"/>
      <c r="V248" s="218"/>
      <c r="W248" s="223"/>
      <c r="X248" s="226"/>
      <c r="Y248" s="236"/>
      <c r="Z248" s="218"/>
      <c r="AA248" s="218"/>
      <c r="AB248" s="218"/>
      <c r="AC248" s="218"/>
      <c r="AD248" s="218"/>
      <c r="AJ248" s="218"/>
      <c r="AK248" s="218"/>
    </row>
    <row r="249" spans="5:37">
      <c r="E249" s="218"/>
      <c r="F249" s="218"/>
      <c r="G249" s="604"/>
      <c r="H249" s="218"/>
      <c r="I249" s="218"/>
      <c r="J249" s="218"/>
      <c r="K249" s="229"/>
      <c r="L249" s="218"/>
      <c r="M249" s="261"/>
      <c r="N249" s="218"/>
      <c r="O249" s="218"/>
      <c r="P249" s="218"/>
      <c r="Q249" s="218"/>
      <c r="R249" s="218"/>
      <c r="S249" s="218"/>
      <c r="T249" s="218"/>
      <c r="U249" s="218"/>
      <c r="V249" s="218"/>
      <c r="W249" s="1228"/>
      <c r="X249" s="218"/>
      <c r="Y249" s="218"/>
      <c r="Z249" s="218"/>
      <c r="AA249" s="218"/>
      <c r="AB249" s="218"/>
      <c r="AC249" s="218"/>
      <c r="AD249" s="218"/>
      <c r="AJ249" s="218"/>
      <c r="AK249" s="218"/>
    </row>
    <row r="250" spans="5:37" ht="15.75">
      <c r="E250" s="218"/>
      <c r="F250" s="218"/>
      <c r="G250" s="229"/>
      <c r="H250" s="218"/>
      <c r="I250" s="218"/>
      <c r="J250" s="230"/>
      <c r="K250" s="212"/>
      <c r="L250" s="211"/>
      <c r="M250" s="294"/>
      <c r="N250" s="218"/>
      <c r="O250" s="613"/>
      <c r="P250" s="218"/>
      <c r="Q250" s="218"/>
      <c r="R250" s="218"/>
      <c r="S250" s="218"/>
      <c r="T250" s="218"/>
      <c r="U250" s="218"/>
      <c r="V250" s="218"/>
      <c r="W250" s="1228"/>
      <c r="X250" s="218"/>
      <c r="Y250" s="218"/>
      <c r="Z250" s="218"/>
      <c r="AA250" s="218"/>
      <c r="AB250" s="218"/>
      <c r="AC250" s="218"/>
      <c r="AD250" s="218"/>
      <c r="AJ250" s="218"/>
      <c r="AK250" s="218"/>
    </row>
    <row r="251" spans="5:37">
      <c r="E251" s="218"/>
      <c r="F251" s="367"/>
      <c r="G251" s="229"/>
      <c r="H251" s="218"/>
      <c r="I251" s="218"/>
      <c r="J251" s="230"/>
      <c r="K251" s="212"/>
      <c r="L251" s="211"/>
      <c r="M251" s="294"/>
      <c r="N251" s="218"/>
      <c r="O251" s="598"/>
      <c r="P251" s="218"/>
      <c r="Q251" s="218"/>
      <c r="R251" s="218"/>
      <c r="S251" s="218"/>
      <c r="T251" s="218"/>
      <c r="U251" s="218"/>
      <c r="V251" s="218"/>
      <c r="W251" s="1228"/>
      <c r="X251" s="218"/>
      <c r="Y251" s="218"/>
      <c r="Z251" s="218"/>
      <c r="AA251" s="218"/>
      <c r="AB251" s="218"/>
      <c r="AC251" s="218"/>
      <c r="AD251" s="218"/>
      <c r="AJ251" s="218"/>
      <c r="AK251" s="218"/>
    </row>
    <row r="252" spans="5:37">
      <c r="E252" s="218"/>
      <c r="F252" s="230"/>
      <c r="G252" s="229"/>
      <c r="H252" s="211"/>
      <c r="I252" s="218"/>
      <c r="J252" s="230"/>
      <c r="K252" s="212"/>
      <c r="L252" s="211"/>
      <c r="M252" s="294"/>
      <c r="N252" s="218"/>
      <c r="O252" s="223"/>
      <c r="P252" s="218"/>
      <c r="Q252" s="218"/>
      <c r="R252" s="218"/>
      <c r="S252" s="218"/>
      <c r="T252" s="218"/>
      <c r="U252" s="218"/>
      <c r="V252" s="218"/>
      <c r="W252" s="1228"/>
      <c r="X252" s="218"/>
      <c r="Y252" s="218"/>
      <c r="Z252" s="218"/>
      <c r="AA252" s="583"/>
      <c r="AB252" s="218"/>
      <c r="AC252" s="218"/>
      <c r="AD252" s="218"/>
      <c r="AJ252" s="218"/>
      <c r="AK252" s="218"/>
    </row>
    <row r="253" spans="5:37">
      <c r="E253" s="218"/>
      <c r="F253" s="230"/>
      <c r="G253" s="212"/>
      <c r="H253" s="211"/>
      <c r="I253" s="211"/>
      <c r="J253" s="230"/>
      <c r="K253" s="212"/>
      <c r="L253" s="211"/>
      <c r="M253" s="294"/>
      <c r="N253" s="218"/>
      <c r="O253" s="223"/>
      <c r="P253" s="218"/>
      <c r="Q253" s="218"/>
      <c r="R253" s="218"/>
      <c r="S253" s="218"/>
      <c r="T253" s="218"/>
      <c r="U253" s="218"/>
      <c r="V253" s="218"/>
      <c r="W253" s="1228"/>
      <c r="X253" s="218"/>
      <c r="Y253" s="218"/>
      <c r="Z253" s="216"/>
      <c r="AA253" s="583"/>
      <c r="AB253" s="218"/>
      <c r="AC253" s="218"/>
      <c r="AD253" s="218"/>
      <c r="AJ253" s="218"/>
      <c r="AK253" s="218"/>
    </row>
    <row r="254" spans="5:37" ht="15.75">
      <c r="E254" s="218"/>
      <c r="F254" s="235"/>
      <c r="G254" s="212"/>
      <c r="H254" s="229"/>
      <c r="I254" s="211"/>
      <c r="J254" s="230"/>
      <c r="K254" s="212"/>
      <c r="L254" s="211"/>
      <c r="M254" s="291"/>
      <c r="N254" s="218"/>
      <c r="O254" s="616"/>
      <c r="P254" s="218"/>
      <c r="Q254" s="218"/>
      <c r="R254" s="218"/>
      <c r="S254" s="218"/>
      <c r="T254" s="218"/>
      <c r="U254" s="218"/>
      <c r="V254" s="218"/>
      <c r="W254" s="218"/>
      <c r="X254" s="218"/>
      <c r="Y254" s="216"/>
      <c r="Z254" s="218"/>
      <c r="AA254" s="218"/>
      <c r="AB254" s="218"/>
      <c r="AC254" s="218"/>
      <c r="AD254" s="218"/>
      <c r="AJ254" s="218"/>
      <c r="AK254" s="218"/>
    </row>
    <row r="255" spans="5:37">
      <c r="E255" s="218"/>
      <c r="F255" s="218"/>
      <c r="G255" s="502"/>
      <c r="H255" s="218"/>
      <c r="I255" s="218"/>
      <c r="J255" s="218"/>
      <c r="K255" s="229"/>
      <c r="L255" s="218"/>
      <c r="M255" s="597"/>
      <c r="N255" s="218"/>
      <c r="O255" s="616"/>
      <c r="P255" s="218"/>
      <c r="Q255" s="218"/>
      <c r="R255" s="218"/>
      <c r="S255" s="218"/>
      <c r="T255" s="218"/>
      <c r="U255" s="218"/>
      <c r="V255" s="218"/>
      <c r="W255" s="218"/>
      <c r="X255" s="218"/>
      <c r="Y255" s="216"/>
      <c r="Z255" s="218"/>
      <c r="AA255" s="218"/>
      <c r="AB255" s="218"/>
      <c r="AC255" s="218"/>
      <c r="AD255" s="218"/>
      <c r="AJ255" s="218"/>
      <c r="AK255" s="218"/>
    </row>
    <row r="256" spans="5:37">
      <c r="E256" s="218"/>
      <c r="F256" s="245"/>
      <c r="G256" s="226"/>
      <c r="H256" s="226"/>
      <c r="I256" s="218"/>
      <c r="J256" s="218"/>
      <c r="K256" s="229"/>
      <c r="L256" s="218"/>
      <c r="M256" s="292"/>
      <c r="N256" s="218"/>
      <c r="O256" s="223"/>
      <c r="P256" s="218"/>
      <c r="Q256" s="218"/>
      <c r="R256" s="218"/>
      <c r="S256" s="218"/>
      <c r="T256" s="218"/>
      <c r="U256" s="218"/>
      <c r="V256" s="218"/>
      <c r="W256" s="218"/>
      <c r="X256" s="218"/>
      <c r="Y256" s="212"/>
      <c r="Z256" s="218"/>
      <c r="AA256" s="218"/>
      <c r="AB256" s="218"/>
      <c r="AC256" s="218"/>
      <c r="AD256" s="218"/>
      <c r="AJ256" s="218"/>
      <c r="AK256" s="218"/>
    </row>
    <row r="257" spans="5:37">
      <c r="E257" s="218"/>
      <c r="F257" s="218"/>
      <c r="G257" s="229"/>
      <c r="H257" s="218"/>
      <c r="I257" s="218"/>
      <c r="J257" s="218"/>
      <c r="K257" s="229"/>
      <c r="L257" s="218"/>
      <c r="M257" s="286"/>
      <c r="N257" s="218"/>
      <c r="O257" s="616"/>
      <c r="P257" s="218"/>
      <c r="Q257" s="218"/>
      <c r="R257" s="218"/>
      <c r="S257" s="218"/>
      <c r="T257" s="218"/>
      <c r="U257" s="218"/>
      <c r="V257" s="218"/>
      <c r="W257" s="218"/>
      <c r="X257" s="218"/>
      <c r="Y257" s="212"/>
      <c r="Z257" s="218"/>
      <c r="AA257" s="218"/>
      <c r="AB257" s="218"/>
      <c r="AC257" s="218"/>
      <c r="AD257" s="218"/>
      <c r="AJ257" s="218"/>
      <c r="AK257" s="218"/>
    </row>
    <row r="258" spans="5:37">
      <c r="E258" s="218"/>
      <c r="F258" s="230"/>
      <c r="G258" s="212"/>
      <c r="H258" s="211"/>
      <c r="I258" s="218"/>
      <c r="J258" s="218"/>
      <c r="K258" s="229"/>
      <c r="L258" s="218"/>
      <c r="M258" s="261"/>
      <c r="N258" s="218"/>
      <c r="O258" s="616"/>
      <c r="P258" s="218"/>
      <c r="Q258" s="218"/>
      <c r="R258" s="218"/>
      <c r="S258" s="218"/>
      <c r="T258" s="218"/>
      <c r="U258" s="218"/>
      <c r="V258" s="218"/>
      <c r="W258" s="218"/>
      <c r="X258" s="218"/>
      <c r="Y258" s="216"/>
      <c r="Z258" s="218"/>
      <c r="AA258" s="218"/>
      <c r="AB258" s="218"/>
      <c r="AC258" s="218"/>
      <c r="AD258" s="218"/>
      <c r="AJ258" s="218"/>
      <c r="AK258" s="218"/>
    </row>
    <row r="259" spans="5:37">
      <c r="E259" s="218"/>
      <c r="F259" s="230"/>
      <c r="G259" s="212"/>
      <c r="H259" s="211"/>
      <c r="I259" s="218"/>
      <c r="J259" s="218"/>
      <c r="K259" s="229"/>
      <c r="L259" s="218"/>
      <c r="M259" s="218"/>
      <c r="N259" s="218"/>
      <c r="O259" s="616"/>
      <c r="P259" s="218"/>
      <c r="Q259" s="218"/>
      <c r="R259" s="218"/>
      <c r="S259" s="218"/>
      <c r="T259" s="218"/>
      <c r="U259" s="218"/>
      <c r="V259" s="218"/>
      <c r="W259" s="218"/>
      <c r="X259" s="218"/>
      <c r="Y259" s="216"/>
      <c r="Z259" s="218"/>
      <c r="AA259" s="218"/>
      <c r="AB259" s="218"/>
      <c r="AC259" s="218"/>
      <c r="AD259" s="218"/>
      <c r="AJ259" s="218"/>
      <c r="AK259" s="218"/>
    </row>
    <row r="260" spans="5:37">
      <c r="E260" s="218"/>
      <c r="F260" s="230"/>
      <c r="G260" s="212"/>
      <c r="H260" s="211"/>
      <c r="I260" s="218"/>
      <c r="J260" s="218"/>
      <c r="K260" s="229"/>
      <c r="L260" s="218"/>
      <c r="M260" s="596"/>
      <c r="N260" s="218"/>
      <c r="O260" s="616"/>
      <c r="P260" s="218"/>
      <c r="Q260" s="218"/>
      <c r="R260" s="218"/>
      <c r="S260" s="218"/>
      <c r="T260" s="218"/>
      <c r="U260" s="218"/>
      <c r="V260" s="218"/>
      <c r="W260" s="218"/>
      <c r="X260" s="218"/>
      <c r="Y260" s="216"/>
      <c r="Z260" s="218"/>
      <c r="AA260" s="218"/>
      <c r="AB260" s="218"/>
      <c r="AC260" s="218"/>
      <c r="AD260" s="218"/>
      <c r="AJ260" s="218"/>
      <c r="AK260" s="218"/>
    </row>
    <row r="261" spans="5:37">
      <c r="E261" s="218"/>
      <c r="F261" s="230"/>
      <c r="G261" s="212"/>
      <c r="H261" s="211"/>
      <c r="I261" s="218"/>
      <c r="J261" s="218"/>
      <c r="K261" s="502"/>
      <c r="L261" s="218"/>
      <c r="M261" s="294"/>
      <c r="N261" s="218"/>
      <c r="O261" s="616"/>
      <c r="P261" s="218"/>
      <c r="Q261" s="218"/>
      <c r="R261" s="218"/>
      <c r="S261" s="218"/>
      <c r="T261" s="218"/>
      <c r="U261" s="218"/>
      <c r="V261" s="218"/>
      <c r="W261" s="218"/>
      <c r="X261" s="218"/>
      <c r="Y261" s="216"/>
      <c r="Z261" s="218"/>
      <c r="AA261" s="218"/>
      <c r="AB261" s="218"/>
      <c r="AC261" s="218"/>
      <c r="AD261" s="218"/>
      <c r="AJ261" s="218"/>
      <c r="AK261" s="218"/>
    </row>
    <row r="262" spans="5:37">
      <c r="E262" s="218"/>
      <c r="F262" s="230"/>
      <c r="G262" s="212"/>
      <c r="H262" s="211"/>
      <c r="I262" s="218"/>
      <c r="J262" s="230"/>
      <c r="K262" s="212"/>
      <c r="L262" s="541"/>
      <c r="M262" s="294"/>
      <c r="N262" s="218"/>
      <c r="O262" s="616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J262" s="218"/>
      <c r="AK262" s="218"/>
    </row>
    <row r="263" spans="5:37">
      <c r="E263" s="218"/>
      <c r="F263" s="218"/>
      <c r="G263" s="229"/>
      <c r="H263" s="218"/>
      <c r="I263" s="218"/>
      <c r="J263" s="218"/>
      <c r="K263" s="229"/>
      <c r="L263" s="218"/>
      <c r="M263" s="294"/>
      <c r="N263" s="218"/>
      <c r="O263" s="616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J263" s="218"/>
      <c r="AK263" s="218"/>
    </row>
    <row r="264" spans="5:37">
      <c r="E264" s="218"/>
      <c r="F264" s="218"/>
      <c r="G264" s="229"/>
      <c r="H264" s="218"/>
      <c r="I264" s="218"/>
      <c r="J264" s="593"/>
      <c r="K264" s="599"/>
      <c r="L264" s="593"/>
      <c r="M264" s="218"/>
      <c r="N264" s="218"/>
      <c r="O264" s="616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J264" s="218"/>
      <c r="AK264" s="218"/>
    </row>
    <row r="265" spans="5:37">
      <c r="E265" s="218"/>
      <c r="F265" s="218"/>
      <c r="G265" s="229"/>
      <c r="H265" s="218"/>
      <c r="I265" s="218"/>
      <c r="J265" s="593"/>
      <c r="K265" s="599"/>
      <c r="L265" s="593"/>
      <c r="M265" s="218"/>
      <c r="N265" s="218"/>
      <c r="O265" s="616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J265" s="218"/>
      <c r="AK265" s="218"/>
    </row>
    <row r="266" spans="5:37">
      <c r="E266" s="218"/>
      <c r="F266" s="218"/>
      <c r="G266" s="229"/>
      <c r="H266" s="218"/>
      <c r="I266" s="218"/>
      <c r="J266" s="218"/>
      <c r="K266" s="229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J266" s="218"/>
      <c r="AK266" s="218"/>
    </row>
    <row r="267" spans="5:37">
      <c r="E267" s="218"/>
      <c r="F267" s="218"/>
      <c r="G267" s="229"/>
      <c r="H267" s="218"/>
      <c r="I267" s="218"/>
      <c r="J267" s="218"/>
      <c r="K267" s="229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23"/>
      <c r="AD267" s="223"/>
      <c r="AJ267" s="218"/>
      <c r="AK267" s="218"/>
    </row>
    <row r="268" spans="5:37">
      <c r="E268" s="218"/>
      <c r="F268" s="218"/>
      <c r="G268" s="229"/>
      <c r="H268" s="218"/>
      <c r="I268" s="218"/>
      <c r="J268" s="218"/>
      <c r="K268" s="229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592"/>
      <c r="AC268" s="211"/>
      <c r="AD268" s="294"/>
      <c r="AJ268" s="218"/>
      <c r="AK268" s="218"/>
    </row>
    <row r="269" spans="5:37">
      <c r="E269" s="218"/>
      <c r="F269" s="218"/>
      <c r="G269" s="502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2"/>
      <c r="AC269" s="211"/>
      <c r="AD269" s="294"/>
      <c r="AJ269" s="218"/>
      <c r="AK269" s="218"/>
    </row>
    <row r="270" spans="5:37">
      <c r="E270" s="218"/>
      <c r="F270" s="230"/>
      <c r="G270" s="212"/>
      <c r="H270" s="541"/>
      <c r="I270" s="218"/>
      <c r="J270" s="230"/>
      <c r="K270" s="229"/>
      <c r="L270" s="211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2"/>
      <c r="AC270" s="217"/>
      <c r="AD270" s="261"/>
      <c r="AJ270" s="218"/>
      <c r="AK270" s="218"/>
    </row>
    <row r="271" spans="5:37" ht="12" customHeight="1">
      <c r="E271" s="218"/>
      <c r="F271" s="218"/>
      <c r="G271" s="229"/>
      <c r="H271" s="218"/>
      <c r="I271" s="218"/>
      <c r="J271" s="230"/>
      <c r="K271" s="212"/>
      <c r="L271" s="211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2"/>
      <c r="AC271" s="211"/>
      <c r="AD271" s="294"/>
      <c r="AJ271" s="218"/>
      <c r="AK271" s="218"/>
    </row>
    <row r="272" spans="5:37" ht="11.25" customHeight="1">
      <c r="E272" s="218"/>
      <c r="F272" s="593"/>
      <c r="G272" s="599"/>
      <c r="H272" s="593"/>
      <c r="I272" s="218"/>
      <c r="J272" s="235"/>
      <c r="K272" s="218"/>
      <c r="L272" s="229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92"/>
      <c r="AC272" s="218"/>
      <c r="AD272" s="218"/>
      <c r="AJ272" s="218"/>
      <c r="AK272" s="218"/>
    </row>
    <row r="273" spans="5:37" ht="12" customHeight="1">
      <c r="E273" s="218"/>
      <c r="F273" s="593"/>
      <c r="G273" s="599"/>
      <c r="H273" s="593"/>
      <c r="I273" s="218"/>
      <c r="J273" s="218"/>
      <c r="K273" s="502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92"/>
      <c r="AC273" s="218"/>
      <c r="AD273" s="218"/>
      <c r="AJ273" s="218"/>
      <c r="AK273" s="218"/>
    </row>
    <row r="274" spans="5:37">
      <c r="E274" s="218"/>
      <c r="F274" s="218"/>
      <c r="G274" s="229"/>
      <c r="H274" s="218"/>
      <c r="I274" s="218"/>
      <c r="J274" s="243"/>
      <c r="K274" s="226"/>
      <c r="L274" s="217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J274" s="218"/>
      <c r="AK274" s="218"/>
    </row>
    <row r="275" spans="5:37" ht="15.75">
      <c r="E275" s="218"/>
      <c r="F275" s="218"/>
      <c r="G275" s="229"/>
      <c r="H275" s="218"/>
      <c r="I275" s="218"/>
      <c r="J275" s="230"/>
      <c r="K275" s="212"/>
      <c r="L275" s="211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542"/>
      <c r="X275" s="218"/>
      <c r="Y275" s="584"/>
      <c r="Z275" s="218"/>
      <c r="AA275" s="218"/>
      <c r="AB275" s="218"/>
      <c r="AC275" s="218"/>
      <c r="AD275" s="218"/>
      <c r="AJ275" s="218"/>
      <c r="AK275" s="218"/>
    </row>
    <row r="276" spans="5:37" ht="15.75">
      <c r="E276" s="218"/>
      <c r="F276" s="218"/>
      <c r="G276" s="229"/>
      <c r="H276" s="218"/>
      <c r="I276" s="218"/>
      <c r="J276" s="218"/>
      <c r="K276" s="212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542"/>
      <c r="X276" s="218"/>
      <c r="Y276" s="236"/>
      <c r="Z276" s="218"/>
      <c r="AA276" s="218"/>
      <c r="AB276" s="218"/>
      <c r="AC276" s="218"/>
      <c r="AD276" s="218"/>
      <c r="AJ276" s="218"/>
      <c r="AK276" s="218"/>
    </row>
    <row r="277" spans="5:37" ht="15.75">
      <c r="E277" s="218"/>
      <c r="F277" s="218"/>
      <c r="G277" s="218"/>
      <c r="H277" s="218"/>
      <c r="I277" s="218"/>
      <c r="J277" s="230"/>
      <c r="K277" s="223"/>
      <c r="L277" s="223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542"/>
      <c r="X277" s="218"/>
      <c r="Y277" s="236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</row>
    <row r="278" spans="5:37" ht="15.75">
      <c r="E278" s="218"/>
      <c r="F278" s="230"/>
      <c r="G278" s="229"/>
      <c r="H278" s="211"/>
      <c r="I278" s="218"/>
      <c r="J278" s="230"/>
      <c r="K278" s="212"/>
      <c r="L278" s="211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542"/>
      <c r="X278" s="229"/>
      <c r="Y278" s="236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</row>
    <row r="279" spans="5:37">
      <c r="E279" s="218"/>
      <c r="F279" s="230"/>
      <c r="G279" s="212"/>
      <c r="H279" s="211"/>
      <c r="I279" s="218"/>
      <c r="J279" s="230"/>
      <c r="K279" s="212"/>
      <c r="L279" s="217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</row>
    <row r="280" spans="5:37" ht="15.75">
      <c r="E280" s="1074"/>
      <c r="F280" s="235"/>
      <c r="G280" s="218"/>
      <c r="H280" s="229"/>
      <c r="I280" s="218"/>
      <c r="J280" s="218"/>
      <c r="K280" s="229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</row>
    <row r="281" spans="5:37">
      <c r="E281" s="375"/>
      <c r="F281" s="218"/>
      <c r="G281" s="502"/>
      <c r="H281" s="218"/>
      <c r="I281" s="595"/>
      <c r="J281" s="218"/>
      <c r="K281" s="229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</row>
    <row r="282" spans="5:37">
      <c r="E282" s="212"/>
      <c r="F282" s="243"/>
      <c r="G282" s="226"/>
      <c r="H282" s="217"/>
      <c r="I282" s="216"/>
      <c r="J282" s="218"/>
      <c r="K282" s="229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</row>
    <row r="283" spans="5:37">
      <c r="E283" s="212"/>
      <c r="F283" s="230"/>
      <c r="G283" s="212"/>
      <c r="H283" s="211"/>
      <c r="I283" s="211"/>
      <c r="J283" s="218"/>
      <c r="K283" s="502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</row>
    <row r="284" spans="5:37">
      <c r="E284" s="212"/>
      <c r="F284" s="218"/>
      <c r="G284" s="212"/>
      <c r="H284" s="218"/>
      <c r="I284" s="217"/>
      <c r="J284" s="218"/>
      <c r="K284" s="229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</row>
    <row r="285" spans="5:37">
      <c r="E285" s="212"/>
      <c r="F285" s="230"/>
      <c r="G285" s="223"/>
      <c r="H285" s="223"/>
      <c r="I285" s="217"/>
      <c r="J285" s="230"/>
      <c r="K285" s="212"/>
      <c r="L285" s="211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</row>
    <row r="286" spans="5:37">
      <c r="E286" s="212"/>
      <c r="F286" s="230"/>
      <c r="G286" s="212"/>
      <c r="H286" s="211"/>
      <c r="I286" s="211"/>
      <c r="J286" s="218"/>
      <c r="K286" s="212"/>
      <c r="L286" s="229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</row>
    <row r="287" spans="5:37">
      <c r="E287" s="212"/>
      <c r="F287" s="230"/>
      <c r="G287" s="212"/>
      <c r="H287" s="217"/>
      <c r="I287" s="217"/>
      <c r="J287" s="230"/>
      <c r="K287" s="212"/>
      <c r="L287" s="541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</row>
    <row r="288" spans="5:37">
      <c r="E288" s="216"/>
      <c r="F288" s="218"/>
      <c r="G288" s="229"/>
      <c r="H288" s="218"/>
      <c r="I288" s="211"/>
      <c r="J288" s="218"/>
      <c r="K288" s="229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</row>
    <row r="289" spans="5:37">
      <c r="E289" s="212"/>
      <c r="F289" s="218"/>
      <c r="G289" s="229"/>
      <c r="H289" s="218"/>
      <c r="I289" s="220"/>
      <c r="J289" s="11"/>
      <c r="K289" s="11"/>
      <c r="L289" s="11"/>
      <c r="M289" s="11"/>
      <c r="N289" s="11"/>
      <c r="O289" s="11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</row>
    <row r="290" spans="5:37">
      <c r="E290" s="218"/>
      <c r="F290" s="218"/>
      <c r="G290" s="229"/>
      <c r="H290" s="218"/>
      <c r="I290" s="218"/>
      <c r="J290" s="11"/>
      <c r="K290" s="11"/>
      <c r="L290" s="11"/>
      <c r="M290" s="11"/>
      <c r="N290" s="11"/>
      <c r="O290" s="11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</row>
    <row r="291" spans="5:37">
      <c r="E291" s="218"/>
      <c r="F291" s="218"/>
      <c r="G291" s="502"/>
      <c r="H291" s="218"/>
      <c r="I291" s="218"/>
      <c r="J291" s="11"/>
      <c r="K291" s="11"/>
      <c r="L291" s="11"/>
      <c r="M291" s="11"/>
      <c r="N291" s="11"/>
      <c r="O291" s="11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</row>
    <row r="292" spans="5:37">
      <c r="E292" s="218"/>
      <c r="F292" s="218"/>
      <c r="G292" s="229"/>
      <c r="H292" s="218"/>
      <c r="I292" s="218"/>
      <c r="J292" s="11"/>
      <c r="K292" s="11"/>
      <c r="L292" s="11"/>
      <c r="M292" s="11"/>
      <c r="N292" s="11"/>
      <c r="O292" s="11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</row>
    <row r="293" spans="5:37">
      <c r="E293" s="218"/>
      <c r="F293" s="230"/>
      <c r="G293" s="212"/>
      <c r="H293" s="211"/>
      <c r="I293" s="218"/>
      <c r="J293" s="11"/>
      <c r="K293" s="11"/>
      <c r="L293" s="11"/>
      <c r="M293" s="11"/>
      <c r="N293" s="11"/>
      <c r="O293" s="11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</row>
    <row r="294" spans="5:37">
      <c r="E294" s="218"/>
      <c r="F294" s="218"/>
      <c r="G294" s="212"/>
      <c r="H294" s="229"/>
      <c r="I294" s="218"/>
      <c r="J294" s="11"/>
      <c r="K294" s="11"/>
      <c r="L294" s="11"/>
      <c r="M294" s="11"/>
      <c r="N294" s="11"/>
      <c r="O294" s="11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</row>
    <row r="295" spans="5:37">
      <c r="E295" s="218"/>
      <c r="F295" s="230"/>
      <c r="G295" s="212"/>
      <c r="H295" s="541"/>
      <c r="I295" s="218"/>
      <c r="J295" s="11"/>
      <c r="K295" s="11"/>
      <c r="L295" s="11"/>
      <c r="M295" s="11"/>
      <c r="N295" s="11"/>
      <c r="O295" s="11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</row>
    <row r="296" spans="5:37">
      <c r="E296" s="218"/>
      <c r="F296" s="218"/>
      <c r="G296" s="229"/>
      <c r="H296" s="218"/>
      <c r="I296" s="218"/>
      <c r="J296" s="11"/>
      <c r="K296" s="11"/>
      <c r="L296" s="11"/>
      <c r="M296" s="11"/>
      <c r="N296" s="11"/>
      <c r="O296" s="11"/>
      <c r="P296" s="218"/>
      <c r="Q296" s="513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</row>
    <row r="297" spans="5:37">
      <c r="E297" s="218"/>
      <c r="F297" s="218"/>
      <c r="G297" s="229"/>
      <c r="H297" s="218"/>
      <c r="I297" s="218"/>
      <c r="J297" s="11"/>
      <c r="K297" s="11"/>
      <c r="L297" s="11"/>
      <c r="M297" s="11"/>
      <c r="N297" s="11"/>
      <c r="O297" s="11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</row>
    <row r="298" spans="5:37">
      <c r="E298" s="218"/>
      <c r="F298" s="218"/>
      <c r="G298" s="229"/>
      <c r="H298" s="218"/>
      <c r="I298" s="218"/>
      <c r="J298" s="11"/>
      <c r="K298" s="11"/>
      <c r="L298" s="11"/>
      <c r="M298" s="11"/>
      <c r="N298" s="11"/>
      <c r="O298" s="11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</row>
    <row r="299" spans="5:37">
      <c r="E299" s="1078"/>
      <c r="F299" s="218"/>
      <c r="G299" s="229"/>
      <c r="H299" s="218"/>
      <c r="I299" s="218"/>
      <c r="J299" s="11"/>
      <c r="K299" s="11"/>
      <c r="L299" s="11"/>
      <c r="M299" s="11"/>
      <c r="N299" s="11"/>
      <c r="O299" s="11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</row>
    <row r="300" spans="5:37">
      <c r="E300" s="218"/>
      <c r="F300" s="218"/>
      <c r="G300" s="229"/>
      <c r="H300" s="218"/>
      <c r="I300" s="218"/>
      <c r="J300" s="11"/>
      <c r="K300" s="11"/>
      <c r="L300" s="11"/>
      <c r="M300" s="11"/>
      <c r="N300" s="11"/>
      <c r="O300" s="11"/>
      <c r="P300" s="270"/>
      <c r="Q300" s="270"/>
      <c r="R300" s="270"/>
      <c r="S300" s="270"/>
      <c r="T300" s="270"/>
      <c r="U300" s="270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</row>
    <row r="301" spans="5:37">
      <c r="E301" s="628"/>
      <c r="F301" s="218"/>
      <c r="G301" s="229"/>
      <c r="H301" s="218"/>
      <c r="I301" s="218"/>
      <c r="J301" s="11"/>
      <c r="K301" s="11"/>
      <c r="L301" s="11"/>
      <c r="M301" s="11"/>
      <c r="N301" s="11"/>
      <c r="O301" s="11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</row>
    <row r="302" spans="5:37">
      <c r="E302" s="375"/>
      <c r="F302" s="218"/>
      <c r="G302" s="229"/>
      <c r="H302" s="218"/>
      <c r="I302" s="218"/>
      <c r="J302" s="11"/>
      <c r="K302" s="11"/>
      <c r="L302" s="11"/>
      <c r="M302" s="11"/>
      <c r="N302" s="11"/>
      <c r="O302" s="11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</row>
    <row r="303" spans="5:37">
      <c r="E303" s="212"/>
      <c r="F303" s="218"/>
      <c r="G303" s="229"/>
      <c r="H303" s="218"/>
      <c r="I303" s="218"/>
      <c r="J303" s="11"/>
      <c r="K303" s="11"/>
      <c r="L303" s="11"/>
      <c r="M303" s="11"/>
      <c r="N303" s="11"/>
      <c r="O303" s="11"/>
      <c r="P303" s="218"/>
      <c r="Q303" s="218"/>
      <c r="R303" s="218"/>
      <c r="S303" s="218"/>
      <c r="T303" s="218"/>
      <c r="U303" s="366"/>
      <c r="V303" s="593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</row>
    <row r="304" spans="5:37">
      <c r="E304" s="212"/>
      <c r="F304" s="218"/>
      <c r="G304" s="229"/>
      <c r="H304" s="218"/>
      <c r="I304" s="218"/>
      <c r="J304" s="11"/>
      <c r="K304" s="11"/>
      <c r="L304" s="11"/>
      <c r="M304" s="11"/>
      <c r="N304" s="11"/>
      <c r="O304" s="11"/>
      <c r="P304" s="218"/>
      <c r="Q304" s="218"/>
      <c r="R304" s="218"/>
      <c r="S304" s="366"/>
      <c r="T304" s="366"/>
      <c r="U304" s="366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</row>
    <row r="305" spans="5:37">
      <c r="E305" s="212"/>
      <c r="F305" s="367"/>
      <c r="G305" s="367"/>
      <c r="H305" s="270"/>
      <c r="I305" s="218"/>
      <c r="J305" s="11"/>
      <c r="K305" s="11"/>
      <c r="L305" s="11"/>
      <c r="M305" s="11"/>
      <c r="N305" s="11"/>
      <c r="O305" s="11"/>
      <c r="P305" s="218"/>
      <c r="Q305" s="218"/>
      <c r="R305" s="218"/>
      <c r="S305" s="366"/>
      <c r="T305" s="366"/>
      <c r="U305" s="366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</row>
    <row r="306" spans="5:37">
      <c r="E306" s="212"/>
      <c r="F306" s="218"/>
      <c r="G306" s="604"/>
      <c r="H306" s="218"/>
      <c r="I306" s="218"/>
      <c r="J306" s="11"/>
      <c r="K306" s="11"/>
      <c r="L306" s="11"/>
      <c r="M306" s="11"/>
      <c r="N306" s="11"/>
      <c r="O306" s="11"/>
      <c r="P306" s="617"/>
      <c r="Q306" s="250"/>
      <c r="R306" s="218"/>
      <c r="S306" s="250"/>
      <c r="T306" s="218"/>
      <c r="U306" s="216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</row>
    <row r="307" spans="5:37">
      <c r="E307" s="212"/>
      <c r="F307" s="218"/>
      <c r="G307" s="229"/>
      <c r="H307" s="218"/>
      <c r="I307" s="218"/>
      <c r="J307" s="11"/>
      <c r="K307" s="11"/>
      <c r="L307" s="11"/>
      <c r="M307" s="11"/>
      <c r="N307" s="11"/>
      <c r="O307" s="11"/>
      <c r="P307" s="219"/>
      <c r="Q307" s="250"/>
      <c r="R307" s="218"/>
      <c r="S307" s="250"/>
      <c r="T307" s="218"/>
      <c r="U307" s="216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</row>
    <row r="308" spans="5:37">
      <c r="E308" s="216"/>
      <c r="F308" s="218"/>
      <c r="G308" s="229"/>
      <c r="H308" s="218"/>
      <c r="I308" s="218"/>
      <c r="J308" s="11"/>
      <c r="K308" s="11"/>
      <c r="L308" s="11"/>
      <c r="M308" s="11"/>
      <c r="N308" s="11"/>
      <c r="O308" s="11"/>
      <c r="P308" s="219"/>
      <c r="Q308" s="212"/>
      <c r="R308" s="218"/>
      <c r="S308" s="250"/>
      <c r="T308" s="218"/>
      <c r="U308" s="212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</row>
    <row r="309" spans="5:37" ht="15.75">
      <c r="E309" s="223"/>
      <c r="F309" s="368"/>
      <c r="G309" s="229"/>
      <c r="H309" s="218"/>
      <c r="I309" s="218"/>
      <c r="J309" s="11"/>
      <c r="K309" s="11"/>
      <c r="L309" s="11"/>
      <c r="M309" s="11"/>
      <c r="N309" s="11"/>
      <c r="O309" s="11"/>
      <c r="P309" s="618"/>
      <c r="Q309" s="250"/>
      <c r="R309" s="218"/>
      <c r="S309" s="250"/>
      <c r="T309" s="619"/>
      <c r="U309" s="212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</row>
    <row r="310" spans="5:37">
      <c r="E310" s="212"/>
      <c r="F310" s="367"/>
      <c r="G310" s="229"/>
      <c r="H310" s="218"/>
      <c r="I310" s="218"/>
      <c r="J310" s="11"/>
      <c r="K310" s="11"/>
      <c r="L310" s="11"/>
      <c r="M310" s="11"/>
      <c r="N310" s="11"/>
      <c r="O310" s="11"/>
      <c r="P310" s="617"/>
      <c r="Q310" s="250"/>
      <c r="R310" s="218"/>
      <c r="S310" s="250"/>
      <c r="T310" s="282"/>
      <c r="U310" s="212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</row>
    <row r="311" spans="5:37">
      <c r="E311" s="219"/>
      <c r="F311" s="230"/>
      <c r="G311" s="212"/>
      <c r="H311" s="211"/>
      <c r="I311" s="218"/>
      <c r="J311" s="11"/>
      <c r="K311" s="11"/>
      <c r="L311" s="11"/>
      <c r="M311" s="11"/>
      <c r="N311" s="11"/>
      <c r="O311" s="11"/>
      <c r="P311" s="617"/>
      <c r="Q311" s="609"/>
      <c r="R311" s="218"/>
      <c r="S311" s="250"/>
      <c r="T311" s="218"/>
      <c r="U311" s="212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</row>
    <row r="312" spans="5:37">
      <c r="E312" s="219"/>
      <c r="F312" s="230"/>
      <c r="G312" s="250"/>
      <c r="H312" s="211"/>
      <c r="I312" s="610"/>
      <c r="J312" s="11"/>
      <c r="K312" s="11"/>
      <c r="L312" s="11"/>
      <c r="M312" s="11"/>
      <c r="N312" s="11"/>
      <c r="O312" s="11"/>
      <c r="P312" s="219"/>
      <c r="Q312" s="250"/>
      <c r="R312" s="218"/>
      <c r="S312" s="250"/>
      <c r="T312" s="218"/>
      <c r="U312" s="212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</row>
    <row r="313" spans="5:37" ht="15.75">
      <c r="E313" s="212"/>
      <c r="F313" s="237"/>
      <c r="G313" s="218"/>
      <c r="H313" s="218"/>
      <c r="I313" s="218"/>
      <c r="J313" s="11"/>
      <c r="K313" s="11"/>
      <c r="L313" s="11"/>
      <c r="M313" s="11"/>
      <c r="N313" s="11"/>
      <c r="O313" s="11"/>
      <c r="P313" s="212"/>
      <c r="Q313" s="606"/>
      <c r="R313" s="218"/>
      <c r="S313" s="250"/>
      <c r="T313" s="218"/>
      <c r="U313" s="212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</row>
    <row r="314" spans="5:37">
      <c r="E314" s="212"/>
      <c r="F314" s="218"/>
      <c r="G314" s="502"/>
      <c r="H314" s="218"/>
      <c r="I314" s="218"/>
      <c r="J314" s="11"/>
      <c r="K314" s="11"/>
      <c r="L314" s="11"/>
      <c r="M314" s="11"/>
      <c r="N314" s="11"/>
      <c r="O314" s="11"/>
      <c r="P314" s="620"/>
      <c r="Q314" s="250"/>
      <c r="R314" s="619"/>
      <c r="S314" s="250"/>
      <c r="T314" s="218"/>
      <c r="U314" s="212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</row>
    <row r="315" spans="5:37">
      <c r="E315" s="218"/>
      <c r="F315" s="245"/>
      <c r="G315" s="212"/>
      <c r="H315" s="226"/>
      <c r="I315" s="218"/>
      <c r="J315" s="11"/>
      <c r="K315" s="11"/>
      <c r="L315" s="11"/>
      <c r="M315" s="11"/>
      <c r="N315" s="11"/>
      <c r="O315" s="11"/>
      <c r="P315" s="212"/>
      <c r="Q315" s="250"/>
      <c r="R315" s="218"/>
      <c r="S315" s="250"/>
      <c r="T315" s="218"/>
      <c r="U315" s="212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</row>
    <row r="316" spans="5:37">
      <c r="E316" s="270"/>
      <c r="F316" s="243"/>
      <c r="G316" s="212"/>
      <c r="H316" s="211"/>
      <c r="I316" s="218"/>
      <c r="J316" s="11"/>
      <c r="K316" s="11"/>
      <c r="L316" s="11"/>
      <c r="M316" s="11"/>
      <c r="N316" s="11"/>
      <c r="O316" s="11"/>
      <c r="P316" s="212"/>
      <c r="Q316" s="250"/>
      <c r="R316" s="218"/>
      <c r="S316" s="250"/>
      <c r="T316" s="218"/>
      <c r="U316" s="254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</row>
    <row r="317" spans="5:37">
      <c r="E317" s="218"/>
      <c r="F317" s="232"/>
      <c r="G317" s="212"/>
      <c r="H317" s="211"/>
      <c r="I317" s="218"/>
      <c r="J317" s="11"/>
      <c r="K317" s="11"/>
      <c r="L317" s="11"/>
      <c r="M317" s="11"/>
      <c r="N317" s="11"/>
      <c r="O317" s="11"/>
      <c r="P317" s="216"/>
      <c r="Q317" s="250"/>
      <c r="R317" s="622"/>
      <c r="S317" s="250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</row>
    <row r="318" spans="5:37">
      <c r="E318" s="1079"/>
      <c r="F318" s="231"/>
      <c r="G318" s="212"/>
      <c r="H318" s="211"/>
      <c r="I318" s="218"/>
      <c r="J318" s="11"/>
      <c r="K318" s="11"/>
      <c r="L318" s="11"/>
      <c r="M318" s="11"/>
      <c r="N318" s="11"/>
      <c r="O318" s="11"/>
      <c r="P318" s="212"/>
      <c r="Q318" s="218"/>
      <c r="R318" s="218"/>
      <c r="S318" s="250"/>
      <c r="T318" s="216"/>
      <c r="U318" s="212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</row>
    <row r="319" spans="5:37">
      <c r="E319" s="218"/>
      <c r="F319" s="231"/>
      <c r="G319" s="212"/>
      <c r="H319" s="211"/>
      <c r="I319" s="218"/>
      <c r="J319" s="11"/>
      <c r="K319" s="11"/>
      <c r="L319" s="11"/>
      <c r="M319" s="11"/>
      <c r="N319" s="11"/>
      <c r="O319" s="11"/>
      <c r="P319" s="619"/>
      <c r="Q319" s="218"/>
      <c r="R319" s="218"/>
      <c r="S319" s="212"/>
      <c r="T319" s="212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</row>
    <row r="320" spans="5:37">
      <c r="E320" s="1078"/>
      <c r="F320" s="218"/>
      <c r="G320" s="229"/>
      <c r="H320" s="218"/>
      <c r="I320" s="218"/>
      <c r="J320" s="11"/>
      <c r="K320" s="11"/>
      <c r="L320" s="11"/>
      <c r="M320" s="11"/>
      <c r="N320" s="11"/>
      <c r="O320" s="11"/>
      <c r="P320" s="218"/>
      <c r="Q320" s="218"/>
      <c r="R320" s="218"/>
      <c r="S320" s="212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</row>
    <row r="321" spans="5:37">
      <c r="E321" s="218"/>
      <c r="F321" s="218"/>
      <c r="G321" s="229"/>
      <c r="H321" s="218"/>
      <c r="I321" s="218"/>
      <c r="J321" s="11"/>
      <c r="K321" s="11"/>
      <c r="L321" s="11"/>
      <c r="M321" s="11"/>
      <c r="N321" s="11"/>
      <c r="O321" s="11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</row>
    <row r="322" spans="5:37">
      <c r="E322" s="218"/>
      <c r="F322" s="218"/>
      <c r="G322" s="507"/>
      <c r="H322" s="218"/>
      <c r="I322" s="218"/>
      <c r="J322" s="11"/>
      <c r="K322" s="11"/>
      <c r="L322" s="11"/>
      <c r="M322" s="11"/>
      <c r="N322" s="11"/>
      <c r="O322" s="11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</row>
    <row r="323" spans="5:37">
      <c r="E323" s="218"/>
      <c r="F323" s="230"/>
      <c r="G323" s="212"/>
      <c r="H323" s="200"/>
      <c r="I323" s="218"/>
      <c r="J323" s="11"/>
      <c r="K323" s="11"/>
      <c r="L323" s="11"/>
      <c r="M323" s="11"/>
      <c r="N323" s="11"/>
      <c r="O323" s="11"/>
      <c r="P323" s="595"/>
      <c r="Q323" s="596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</row>
    <row r="324" spans="5:37">
      <c r="E324" s="218"/>
      <c r="F324" s="218"/>
      <c r="G324" s="229"/>
      <c r="H324" s="218"/>
      <c r="I324" s="218"/>
      <c r="J324" s="11"/>
      <c r="K324" s="11"/>
      <c r="L324" s="11"/>
      <c r="M324" s="11"/>
      <c r="N324" s="11"/>
      <c r="O324" s="11"/>
      <c r="P324" s="217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</row>
    <row r="325" spans="5:37">
      <c r="E325" s="218"/>
      <c r="F325" s="218"/>
      <c r="G325" s="229"/>
      <c r="H325" s="218"/>
      <c r="I325" s="218"/>
      <c r="J325" s="11"/>
      <c r="K325" s="11"/>
      <c r="L325" s="11"/>
      <c r="M325" s="11"/>
      <c r="N325" s="11"/>
      <c r="O325" s="11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</row>
    <row r="326" spans="5:37">
      <c r="E326" s="218"/>
      <c r="F326" s="218"/>
      <c r="G326" s="229"/>
      <c r="H326" s="218"/>
      <c r="I326" s="218"/>
      <c r="J326" s="11"/>
      <c r="K326" s="11"/>
      <c r="L326" s="11"/>
      <c r="M326" s="11"/>
      <c r="N326" s="11"/>
      <c r="O326" s="11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</row>
    <row r="327" spans="5:37">
      <c r="E327" s="218"/>
      <c r="F327" s="218"/>
      <c r="G327" s="229"/>
      <c r="H327" s="218"/>
      <c r="I327" s="218"/>
      <c r="J327" s="11"/>
      <c r="K327" s="11"/>
      <c r="L327" s="11"/>
      <c r="M327" s="11"/>
      <c r="N327" s="11"/>
      <c r="O327" s="11"/>
      <c r="P327" s="598"/>
      <c r="Q327" s="218"/>
      <c r="R327" s="614"/>
      <c r="S327" s="615"/>
      <c r="T327" s="218"/>
      <c r="U327" s="203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</row>
    <row r="328" spans="5:37">
      <c r="E328" s="218"/>
      <c r="F328" s="218"/>
      <c r="G328" s="229"/>
      <c r="H328" s="218"/>
      <c r="I328" s="218"/>
      <c r="J328" s="11"/>
      <c r="K328" s="11"/>
      <c r="L328" s="11"/>
      <c r="M328" s="11"/>
      <c r="N328" s="11"/>
      <c r="O328" s="11"/>
      <c r="P328" s="218"/>
      <c r="Q328" s="250"/>
      <c r="R328" s="218"/>
      <c r="S328" s="250"/>
      <c r="T328" s="218"/>
      <c r="U328" s="216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</row>
    <row r="329" spans="5:37">
      <c r="E329" s="218"/>
      <c r="F329" s="218"/>
      <c r="G329" s="229"/>
      <c r="H329" s="218"/>
      <c r="I329" s="218"/>
      <c r="J329" s="11"/>
      <c r="K329" s="11"/>
      <c r="L329" s="11"/>
      <c r="M329" s="11"/>
      <c r="N329" s="11"/>
      <c r="O329" s="11"/>
      <c r="P329" s="218"/>
      <c r="Q329" s="250"/>
      <c r="R329" s="530"/>
      <c r="S329" s="250"/>
      <c r="T329" s="218"/>
      <c r="U329" s="216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</row>
    <row r="330" spans="5:37">
      <c r="E330" s="218"/>
      <c r="F330" s="218"/>
      <c r="G330" s="229"/>
      <c r="H330" s="218"/>
      <c r="I330" s="218"/>
      <c r="J330" s="11"/>
      <c r="K330" s="11"/>
      <c r="L330" s="11"/>
      <c r="M330" s="11"/>
      <c r="N330" s="11"/>
      <c r="O330" s="11"/>
      <c r="P330" s="219"/>
      <c r="Q330" s="250"/>
      <c r="R330" s="218"/>
      <c r="S330" s="250"/>
      <c r="T330" s="218"/>
      <c r="U330" s="216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</row>
    <row r="331" spans="5:37">
      <c r="E331" s="218"/>
      <c r="F331" s="218"/>
      <c r="G331" s="229"/>
      <c r="H331" s="218"/>
      <c r="I331" s="218"/>
      <c r="J331" s="11"/>
      <c r="K331" s="11"/>
      <c r="L331" s="11"/>
      <c r="M331" s="11"/>
      <c r="N331" s="11"/>
      <c r="O331" s="11"/>
      <c r="P331" s="623"/>
      <c r="Q331" s="250"/>
      <c r="R331" s="218"/>
      <c r="S331" s="250"/>
      <c r="T331" s="218"/>
      <c r="U331" s="212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</row>
    <row r="332" spans="5:37">
      <c r="E332" s="218"/>
      <c r="F332" s="218"/>
      <c r="G332" s="229"/>
      <c r="H332" s="218"/>
      <c r="I332" s="218"/>
      <c r="J332" s="11"/>
      <c r="K332" s="11"/>
      <c r="L332" s="11"/>
      <c r="M332" s="11"/>
      <c r="N332" s="11"/>
      <c r="O332" s="11"/>
      <c r="P332" s="219"/>
      <c r="Q332" s="250"/>
      <c r="R332" s="218"/>
      <c r="S332" s="250"/>
      <c r="T332" s="218"/>
      <c r="U332" s="212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</row>
    <row r="333" spans="5:37" ht="15.75">
      <c r="E333" s="290"/>
      <c r="F333" s="238"/>
      <c r="G333" s="212"/>
      <c r="H333" s="211"/>
      <c r="I333" s="218"/>
      <c r="J333" s="11"/>
      <c r="K333" s="11"/>
      <c r="L333" s="11"/>
      <c r="M333" s="11"/>
      <c r="N333" s="11"/>
      <c r="O333" s="11"/>
      <c r="P333" s="219"/>
      <c r="Q333" s="212"/>
      <c r="R333" s="218"/>
      <c r="S333" s="250"/>
      <c r="T333" s="218"/>
      <c r="U333" s="212"/>
      <c r="V333" s="622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</row>
    <row r="334" spans="5:37">
      <c r="E334" s="375"/>
      <c r="F334" s="218"/>
      <c r="G334" s="502"/>
      <c r="H334" s="218"/>
      <c r="I334" s="595"/>
      <c r="J334" s="11"/>
      <c r="K334" s="11"/>
      <c r="L334" s="11"/>
      <c r="M334" s="11"/>
      <c r="N334" s="11"/>
      <c r="O334" s="11"/>
      <c r="P334" s="219"/>
      <c r="Q334" s="250"/>
      <c r="R334" s="218"/>
      <c r="S334" s="250"/>
      <c r="T334" s="619"/>
      <c r="U334" s="212"/>
      <c r="V334" s="622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</row>
    <row r="335" spans="5:37">
      <c r="E335" s="212"/>
      <c r="F335" s="245"/>
      <c r="G335" s="212"/>
      <c r="H335" s="226"/>
      <c r="I335" s="217"/>
      <c r="J335" s="11"/>
      <c r="K335" s="11"/>
      <c r="L335" s="11"/>
      <c r="M335" s="11"/>
      <c r="N335" s="11"/>
      <c r="O335" s="11"/>
      <c r="P335" s="617"/>
      <c r="Q335" s="250"/>
      <c r="R335" s="218"/>
      <c r="S335" s="250"/>
      <c r="T335" s="282"/>
      <c r="U335" s="212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</row>
    <row r="336" spans="5:37">
      <c r="E336" s="212"/>
      <c r="F336" s="234"/>
      <c r="G336" s="212"/>
      <c r="H336" s="211"/>
      <c r="I336" s="217"/>
      <c r="J336" s="11"/>
      <c r="K336" s="11"/>
      <c r="L336" s="11"/>
      <c r="M336" s="11"/>
      <c r="N336" s="11"/>
      <c r="O336" s="11"/>
      <c r="P336" s="617"/>
      <c r="Q336" s="609"/>
      <c r="R336" s="218"/>
      <c r="S336" s="250"/>
      <c r="T336" s="218"/>
      <c r="U336" s="212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</row>
    <row r="337" spans="5:37">
      <c r="E337" s="212"/>
      <c r="F337" s="212"/>
      <c r="G337" s="1082"/>
      <c r="H337" s="212"/>
      <c r="I337" s="211"/>
      <c r="J337" s="11"/>
      <c r="K337" s="11"/>
      <c r="L337" s="11"/>
      <c r="M337" s="11"/>
      <c r="N337" s="11"/>
      <c r="O337" s="11"/>
      <c r="P337" s="219"/>
      <c r="Q337" s="250"/>
      <c r="R337" s="218"/>
      <c r="S337" s="250"/>
      <c r="T337" s="218"/>
      <c r="U337" s="212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</row>
    <row r="338" spans="5:37">
      <c r="E338" s="297"/>
      <c r="F338" s="218"/>
      <c r="G338" s="218"/>
      <c r="H338" s="1074"/>
      <c r="I338" s="218"/>
      <c r="J338" s="11"/>
      <c r="K338" s="11"/>
      <c r="L338" s="11"/>
      <c r="M338" s="11"/>
      <c r="N338" s="11"/>
      <c r="O338" s="11"/>
      <c r="P338" s="212"/>
      <c r="Q338" s="606"/>
      <c r="R338" s="622"/>
      <c r="S338" s="250"/>
      <c r="T338" s="218"/>
      <c r="U338" s="212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</row>
    <row r="339" spans="5:37">
      <c r="E339" s="375"/>
      <c r="F339" s="595"/>
      <c r="G339" s="596"/>
      <c r="H339" s="375"/>
      <c r="I339" s="595"/>
      <c r="J339" s="11"/>
      <c r="K339" s="11"/>
      <c r="L339" s="11"/>
      <c r="M339" s="11"/>
      <c r="N339" s="11"/>
      <c r="O339" s="11"/>
      <c r="P339" s="620"/>
      <c r="Q339" s="250"/>
      <c r="R339" s="218"/>
      <c r="S339" s="250"/>
      <c r="T339" s="218"/>
      <c r="U339" s="254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</row>
    <row r="340" spans="5:37">
      <c r="E340" s="216"/>
      <c r="F340" s="217"/>
      <c r="G340" s="261"/>
      <c r="H340" s="216"/>
      <c r="I340" s="211"/>
      <c r="J340" s="11"/>
      <c r="K340" s="11"/>
      <c r="L340" s="11"/>
      <c r="M340" s="11"/>
      <c r="N340" s="11"/>
      <c r="O340" s="11"/>
      <c r="P340" s="212"/>
      <c r="Q340" s="250"/>
      <c r="R340" s="218"/>
      <c r="S340" s="250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</row>
    <row r="341" spans="5:37">
      <c r="E341" s="216"/>
      <c r="F341" s="217"/>
      <c r="G341" s="261"/>
      <c r="H341" s="212"/>
      <c r="I341" s="217"/>
      <c r="J341" s="11"/>
      <c r="K341" s="11"/>
      <c r="L341" s="11"/>
      <c r="M341" s="11"/>
      <c r="N341" s="11"/>
      <c r="O341" s="11"/>
      <c r="P341" s="212"/>
      <c r="Q341" s="250"/>
      <c r="R341" s="218"/>
      <c r="S341" s="250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</row>
    <row r="342" spans="5:37">
      <c r="E342" s="216"/>
      <c r="F342" s="217"/>
      <c r="G342" s="261"/>
      <c r="H342" s="212"/>
      <c r="I342" s="211"/>
      <c r="J342" s="11"/>
      <c r="K342" s="11"/>
      <c r="L342" s="11"/>
      <c r="M342" s="11"/>
      <c r="N342" s="11"/>
      <c r="O342" s="11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</row>
    <row r="343" spans="5:37">
      <c r="E343" s="216"/>
      <c r="F343" s="217"/>
      <c r="G343" s="261"/>
      <c r="H343" s="212"/>
      <c r="I343" s="211"/>
      <c r="J343" s="11"/>
      <c r="K343" s="11"/>
      <c r="L343" s="11"/>
      <c r="M343" s="11"/>
      <c r="N343" s="11"/>
      <c r="O343" s="11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</row>
    <row r="344" spans="5:37">
      <c r="E344" s="216"/>
      <c r="F344" s="243"/>
      <c r="G344" s="261"/>
      <c r="H344" s="216"/>
      <c r="I344" s="217"/>
      <c r="J344" s="11"/>
      <c r="K344" s="11"/>
      <c r="L344" s="11"/>
      <c r="M344" s="11"/>
      <c r="N344" s="11"/>
      <c r="O344" s="11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</row>
    <row r="345" spans="5:37">
      <c r="E345" s="212"/>
      <c r="F345" s="211"/>
      <c r="G345" s="294"/>
      <c r="H345" s="270"/>
      <c r="I345" s="270"/>
      <c r="J345" s="11"/>
      <c r="K345" s="11"/>
      <c r="L345" s="11"/>
      <c r="M345" s="11"/>
      <c r="N345" s="11"/>
      <c r="O345" s="11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</row>
    <row r="346" spans="5:37">
      <c r="E346" s="1078"/>
      <c r="F346" s="218"/>
      <c r="G346" s="218"/>
      <c r="H346" s="218"/>
      <c r="I346" s="218"/>
      <c r="J346" s="11"/>
      <c r="K346" s="11"/>
      <c r="L346" s="11"/>
      <c r="M346" s="11"/>
      <c r="N346" s="11"/>
      <c r="O346" s="11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</row>
    <row r="347" spans="5:37">
      <c r="E347" s="254"/>
      <c r="F347" s="218"/>
      <c r="G347" s="530"/>
      <c r="H347" s="218"/>
      <c r="I347" s="218"/>
      <c r="J347" s="11"/>
      <c r="K347" s="11"/>
      <c r="L347" s="11"/>
      <c r="M347" s="11"/>
      <c r="N347" s="11"/>
      <c r="O347" s="11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</row>
    <row r="348" spans="5:37">
      <c r="E348" s="375"/>
      <c r="F348" s="595"/>
      <c r="G348" s="596"/>
      <c r="H348" s="218"/>
      <c r="I348" s="218"/>
      <c r="J348" s="11"/>
      <c r="K348" s="11"/>
      <c r="L348" s="11"/>
      <c r="M348" s="11"/>
      <c r="N348" s="11"/>
      <c r="O348" s="11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</row>
    <row r="349" spans="5:37">
      <c r="E349" s="1095"/>
      <c r="F349" s="1096"/>
      <c r="G349" s="1097"/>
      <c r="H349" s="218"/>
      <c r="I349" s="218"/>
      <c r="J349" s="11"/>
      <c r="K349" s="11"/>
      <c r="L349" s="11"/>
      <c r="M349" s="11"/>
      <c r="N349" s="11"/>
      <c r="O349" s="11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</row>
    <row r="350" spans="5:37">
      <c r="E350" s="1098"/>
      <c r="F350" s="1099"/>
      <c r="G350" s="294"/>
      <c r="H350" s="218"/>
      <c r="I350" s="218"/>
      <c r="J350" s="11"/>
      <c r="K350" s="11"/>
      <c r="L350" s="11"/>
      <c r="M350" s="11"/>
      <c r="N350" s="11"/>
      <c r="O350" s="11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</row>
    <row r="351" spans="5:37">
      <c r="E351" s="1098"/>
      <c r="F351" s="1099"/>
      <c r="G351" s="294"/>
      <c r="H351" s="218"/>
      <c r="I351" s="218"/>
      <c r="J351" s="11"/>
      <c r="K351" s="11"/>
      <c r="L351" s="11"/>
      <c r="M351" s="11"/>
      <c r="N351" s="11"/>
      <c r="O351" s="11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</row>
    <row r="352" spans="5:37">
      <c r="E352" s="212"/>
      <c r="F352" s="211"/>
      <c r="G352" s="294"/>
      <c r="H352" s="218"/>
      <c r="I352" s="218"/>
      <c r="J352" s="11"/>
      <c r="K352" s="11"/>
      <c r="L352" s="11"/>
      <c r="M352" s="11"/>
      <c r="N352" s="11"/>
      <c r="O352" s="11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</row>
    <row r="353" spans="5:37">
      <c r="E353" s="212"/>
      <c r="F353" s="217"/>
      <c r="G353" s="261"/>
      <c r="H353" s="218"/>
      <c r="I353" s="218"/>
      <c r="J353" s="11"/>
      <c r="K353" s="11"/>
      <c r="L353" s="11"/>
      <c r="M353" s="11"/>
      <c r="N353" s="11"/>
      <c r="O353" s="11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</row>
    <row r="354" spans="5:37">
      <c r="E354" s="216"/>
      <c r="F354" s="217"/>
      <c r="G354" s="261"/>
      <c r="H354" s="218"/>
      <c r="I354" s="218"/>
      <c r="J354" s="11"/>
      <c r="K354" s="11"/>
      <c r="L354" s="11"/>
      <c r="M354" s="11"/>
      <c r="N354" s="11"/>
      <c r="O354" s="11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</row>
    <row r="355" spans="5:37">
      <c r="E355" s="1098"/>
      <c r="F355" s="211"/>
      <c r="G355" s="294"/>
      <c r="H355" s="218"/>
      <c r="I355" s="218"/>
      <c r="J355" s="11"/>
      <c r="K355" s="11"/>
      <c r="L355" s="11"/>
      <c r="M355" s="11"/>
      <c r="N355" s="11"/>
      <c r="O355" s="11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</row>
    <row r="356" spans="5:37">
      <c r="E356" s="1098"/>
      <c r="F356" s="211"/>
      <c r="G356" s="294"/>
      <c r="H356" s="218"/>
      <c r="I356" s="218"/>
      <c r="J356" s="11"/>
      <c r="K356" s="11"/>
      <c r="L356" s="11"/>
      <c r="M356" s="11"/>
      <c r="N356" s="11"/>
      <c r="O356" s="11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</row>
    <row r="357" spans="5:37">
      <c r="E357" s="1098"/>
      <c r="F357" s="211"/>
      <c r="G357" s="294"/>
      <c r="H357" s="218"/>
      <c r="I357" s="218"/>
      <c r="J357" s="11"/>
      <c r="K357" s="11"/>
      <c r="L357" s="11"/>
      <c r="M357" s="11"/>
      <c r="N357" s="11"/>
      <c r="O357" s="11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</row>
    <row r="358" spans="5:37">
      <c r="E358" s="212"/>
      <c r="F358" s="211"/>
      <c r="G358" s="294"/>
      <c r="H358" s="218"/>
      <c r="I358" s="218"/>
      <c r="J358" s="11"/>
      <c r="K358" s="11"/>
      <c r="L358" s="11"/>
      <c r="M358" s="11"/>
      <c r="N358" s="11"/>
      <c r="O358" s="11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</row>
    <row r="359" spans="5:37">
      <c r="E359" s="219"/>
      <c r="F359" s="220"/>
      <c r="G359" s="292"/>
      <c r="H359" s="218"/>
      <c r="I359" s="218"/>
      <c r="J359" s="11"/>
      <c r="K359" s="11"/>
      <c r="L359" s="11"/>
      <c r="M359" s="11"/>
      <c r="N359" s="11"/>
      <c r="O359" s="11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</row>
    <row r="360" spans="5:37">
      <c r="E360" s="219"/>
      <c r="F360" s="1100"/>
      <c r="G360" s="1101"/>
      <c r="H360" s="218"/>
      <c r="I360" s="218"/>
      <c r="J360" s="11"/>
      <c r="K360" s="11"/>
      <c r="L360" s="11"/>
      <c r="M360" s="11"/>
      <c r="N360" s="11"/>
      <c r="O360" s="11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</row>
    <row r="361" spans="5:37">
      <c r="E361" s="218"/>
      <c r="F361" s="218"/>
      <c r="G361" s="218"/>
      <c r="H361" s="218"/>
      <c r="I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</row>
    <row r="362" spans="5:37">
      <c r="E362" s="218"/>
      <c r="F362" s="1083"/>
      <c r="G362" s="218"/>
      <c r="H362" s="218"/>
      <c r="I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</row>
    <row r="363" spans="5:37">
      <c r="E363" s="375"/>
      <c r="F363" s="595"/>
      <c r="G363" s="1084"/>
      <c r="H363" s="375"/>
      <c r="I363" s="595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</row>
    <row r="364" spans="5:37">
      <c r="E364" s="212"/>
      <c r="F364" s="221"/>
      <c r="G364" s="1085"/>
      <c r="H364" s="212"/>
      <c r="I364" s="211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</row>
    <row r="365" spans="5:37">
      <c r="E365" s="212"/>
      <c r="F365" s="211"/>
      <c r="G365" s="294"/>
      <c r="H365" s="212"/>
      <c r="I365" s="217"/>
      <c r="J365" s="218"/>
      <c r="K365" s="229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</row>
    <row r="366" spans="5:37">
      <c r="E366" s="212"/>
      <c r="F366" s="211"/>
      <c r="G366" s="294"/>
      <c r="H366" s="212"/>
      <c r="I366" s="211"/>
      <c r="J366" s="218"/>
      <c r="K366" s="229"/>
      <c r="L366" s="218"/>
      <c r="M366" s="596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</row>
    <row r="367" spans="5:37">
      <c r="E367" s="212"/>
      <c r="F367" s="211"/>
      <c r="G367" s="285"/>
      <c r="H367" s="212"/>
      <c r="I367" s="211"/>
      <c r="J367" s="218"/>
      <c r="K367" s="229"/>
      <c r="L367" s="218"/>
      <c r="M367" s="294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</row>
    <row r="368" spans="5:37">
      <c r="E368" s="218"/>
      <c r="F368" s="218"/>
      <c r="G368" s="218"/>
      <c r="H368" s="218"/>
      <c r="I368" s="218"/>
      <c r="J368" s="218"/>
      <c r="K368" s="229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</row>
    <row r="369" spans="5:37">
      <c r="E369" s="218"/>
      <c r="F369" s="218"/>
      <c r="G369" s="218"/>
      <c r="H369" s="218"/>
      <c r="I369" s="218"/>
      <c r="J369" s="218"/>
      <c r="K369" s="229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</row>
    <row r="370" spans="5:37">
      <c r="E370" s="218"/>
      <c r="F370" s="218"/>
      <c r="G370" s="218"/>
      <c r="H370" s="218"/>
      <c r="I370" s="218"/>
      <c r="J370" s="218"/>
      <c r="K370" s="229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</row>
    <row r="371" spans="5:37">
      <c r="E371" s="218"/>
      <c r="F371" s="218"/>
      <c r="G371" s="218"/>
      <c r="H371" s="218"/>
      <c r="I371" s="218"/>
      <c r="J371" s="218"/>
      <c r="K371" s="229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</row>
    <row r="372" spans="5:37">
      <c r="E372" s="218"/>
      <c r="F372" s="218"/>
      <c r="G372" s="218"/>
      <c r="H372" s="218"/>
      <c r="I372" s="218"/>
      <c r="J372" s="218"/>
      <c r="K372" s="229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</row>
    <row r="373" spans="5:37">
      <c r="E373" s="218"/>
      <c r="F373" s="270"/>
      <c r="G373" s="270"/>
      <c r="H373" s="270"/>
      <c r="I373" s="270"/>
      <c r="J373" s="367"/>
      <c r="K373" s="367"/>
      <c r="L373" s="270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</row>
    <row r="374" spans="5:37">
      <c r="E374" s="218"/>
      <c r="F374" s="218"/>
      <c r="G374" s="367"/>
      <c r="H374" s="367"/>
      <c r="I374" s="367"/>
      <c r="J374" s="218"/>
      <c r="K374" s="604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</row>
    <row r="375" spans="5:37">
      <c r="E375" s="218"/>
      <c r="F375" s="218"/>
      <c r="G375" s="218"/>
      <c r="H375" s="218"/>
      <c r="I375" s="218"/>
      <c r="J375" s="218"/>
      <c r="K375" s="229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</row>
    <row r="376" spans="5:37">
      <c r="E376" s="218"/>
      <c r="F376" s="1079"/>
      <c r="G376" s="218"/>
      <c r="H376" s="218"/>
      <c r="I376" s="218"/>
      <c r="J376" s="218"/>
      <c r="K376" s="229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</row>
    <row r="377" spans="5:37" ht="15.75">
      <c r="E377" s="218"/>
      <c r="F377" s="218"/>
      <c r="G377" s="218"/>
      <c r="H377" s="218"/>
      <c r="I377" s="218"/>
      <c r="J377" s="368"/>
      <c r="K377" s="229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</row>
    <row r="378" spans="5:37">
      <c r="E378" s="218"/>
      <c r="F378" s="218"/>
      <c r="G378" s="218"/>
      <c r="H378" s="218"/>
      <c r="I378" s="1086"/>
      <c r="J378" s="367"/>
      <c r="K378" s="229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</row>
    <row r="379" spans="5:37">
      <c r="E379" s="1078"/>
      <c r="F379" s="218"/>
      <c r="G379" s="218"/>
      <c r="H379" s="218"/>
      <c r="I379" s="218"/>
      <c r="J379" s="230"/>
      <c r="K379" s="212"/>
      <c r="L379" s="211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</row>
    <row r="380" spans="5:37">
      <c r="E380" s="218"/>
      <c r="F380" s="218"/>
      <c r="G380" s="218"/>
      <c r="H380" s="218"/>
      <c r="I380" s="218"/>
      <c r="J380" s="230"/>
      <c r="K380" s="250"/>
      <c r="L380" s="211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</row>
    <row r="381" spans="5:37" ht="15.75">
      <c r="E381" s="218"/>
      <c r="F381" s="1083"/>
      <c r="G381" s="218"/>
      <c r="H381" s="218"/>
      <c r="I381" s="218"/>
      <c r="J381" s="237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</row>
    <row r="382" spans="5:37">
      <c r="E382" s="375"/>
      <c r="F382" s="595"/>
      <c r="G382" s="596"/>
      <c r="H382" s="375"/>
      <c r="I382" s="595"/>
      <c r="J382" s="218"/>
      <c r="K382" s="502"/>
      <c r="L382" s="218"/>
      <c r="M382" s="596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</row>
    <row r="383" spans="5:37">
      <c r="E383" s="212"/>
      <c r="F383" s="211"/>
      <c r="G383" s="294"/>
      <c r="H383" s="223"/>
      <c r="I383" s="218"/>
      <c r="J383" s="245"/>
      <c r="K383" s="212"/>
      <c r="L383" s="226"/>
      <c r="M383" s="612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</row>
    <row r="384" spans="5:37">
      <c r="E384" s="212"/>
      <c r="F384" s="211"/>
      <c r="G384" s="294"/>
      <c r="H384" s="910"/>
      <c r="I384" s="226"/>
      <c r="J384" s="243"/>
      <c r="K384" s="212"/>
      <c r="L384" s="211"/>
      <c r="M384" s="261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</row>
    <row r="385" spans="5:37">
      <c r="E385" s="212"/>
      <c r="F385" s="211"/>
      <c r="G385" s="294"/>
      <c r="H385" s="212"/>
      <c r="I385" s="211"/>
      <c r="J385" s="232"/>
      <c r="K385" s="212"/>
      <c r="L385" s="211"/>
      <c r="M385" s="261"/>
      <c r="N385" s="218"/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</row>
    <row r="386" spans="5:37">
      <c r="E386" s="212"/>
      <c r="F386" s="211"/>
      <c r="G386" s="294"/>
      <c r="H386" s="223"/>
      <c r="I386" s="217"/>
      <c r="J386" s="231"/>
      <c r="K386" s="212"/>
      <c r="L386" s="211"/>
      <c r="M386" s="294"/>
      <c r="N386" s="218"/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</row>
    <row r="387" spans="5:37">
      <c r="E387" s="219"/>
      <c r="F387" s="222"/>
      <c r="G387" s="597"/>
      <c r="H387" s="223"/>
      <c r="I387" s="226"/>
      <c r="J387" s="231"/>
      <c r="K387" s="212"/>
      <c r="L387" s="211"/>
      <c r="M387" s="261"/>
      <c r="N387" s="218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</row>
    <row r="388" spans="5:37">
      <c r="E388" s="219"/>
      <c r="F388" s="220"/>
      <c r="G388" s="292"/>
      <c r="H388" s="223"/>
      <c r="I388" s="226"/>
      <c r="J388" s="218"/>
      <c r="K388" s="229"/>
      <c r="L388" s="218"/>
      <c r="M388" s="597"/>
      <c r="N388" s="218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</row>
    <row r="389" spans="5:37">
      <c r="E389" s="212"/>
      <c r="F389" s="609"/>
      <c r="G389" s="286"/>
      <c r="H389" s="218"/>
      <c r="I389" s="218"/>
      <c r="J389" s="218"/>
      <c r="K389" s="229"/>
      <c r="L389" s="218"/>
      <c r="M389" s="261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</row>
    <row r="390" spans="5:37">
      <c r="E390" s="212"/>
      <c r="F390" s="211"/>
      <c r="G390" s="261"/>
      <c r="H390" s="218"/>
      <c r="I390" s="218"/>
      <c r="J390" s="218"/>
      <c r="K390" s="507"/>
      <c r="L390" s="218"/>
      <c r="M390" s="261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</row>
    <row r="391" spans="5:37">
      <c r="E391" s="530"/>
      <c r="F391" s="218"/>
      <c r="G391" s="218"/>
      <c r="H391" s="218"/>
      <c r="I391" s="218"/>
      <c r="J391" s="230"/>
      <c r="K391" s="212"/>
      <c r="L391" s="200"/>
      <c r="M391" s="261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</row>
    <row r="392" spans="5:37">
      <c r="E392" s="375"/>
      <c r="F392" s="595"/>
      <c r="G392" s="596"/>
      <c r="H392" s="218"/>
      <c r="I392" s="218"/>
      <c r="J392" s="218"/>
      <c r="K392" s="229"/>
      <c r="L392" s="218"/>
      <c r="M392" s="261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</row>
    <row r="393" spans="5:37">
      <c r="E393" s="216"/>
      <c r="F393" s="211"/>
      <c r="G393" s="294"/>
      <c r="H393" s="218"/>
      <c r="I393" s="218"/>
      <c r="J393" s="218"/>
      <c r="K393" s="229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</row>
    <row r="394" spans="5:37">
      <c r="E394" s="218"/>
      <c r="F394" s="218"/>
      <c r="G394" s="218"/>
      <c r="H394" s="218"/>
      <c r="I394" s="218"/>
      <c r="J394" s="218"/>
      <c r="K394" s="229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</row>
    <row r="395" spans="5:37">
      <c r="E395" s="216"/>
      <c r="F395" s="211"/>
      <c r="G395" s="294"/>
      <c r="H395" s="218"/>
      <c r="I395" s="218"/>
      <c r="J395" s="218"/>
      <c r="K395" s="229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</row>
    <row r="396" spans="5:37">
      <c r="E396" s="212"/>
      <c r="F396" s="211"/>
      <c r="G396" s="294"/>
      <c r="H396" s="218"/>
      <c r="I396" s="218"/>
      <c r="J396" s="218"/>
      <c r="K396" s="229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</row>
    <row r="397" spans="5:37">
      <c r="E397" s="218"/>
      <c r="F397" s="218"/>
      <c r="G397" s="218"/>
      <c r="H397" s="218"/>
      <c r="I397" s="218"/>
      <c r="J397" s="218"/>
      <c r="K397" s="229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</row>
    <row r="398" spans="5:37">
      <c r="E398" s="218"/>
      <c r="F398" s="218"/>
      <c r="G398" s="218"/>
      <c r="H398" s="218"/>
      <c r="I398" s="218"/>
      <c r="J398" s="218"/>
      <c r="K398" s="229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</row>
    <row r="399" spans="5:37">
      <c r="E399" s="218"/>
      <c r="F399" s="218"/>
      <c r="G399" s="218"/>
      <c r="H399" s="218"/>
      <c r="I399" s="218"/>
      <c r="J399" s="218"/>
      <c r="K399" s="229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</row>
    <row r="400" spans="5:37">
      <c r="E400" s="218"/>
      <c r="F400" s="218"/>
      <c r="G400" s="218"/>
      <c r="H400" s="218"/>
      <c r="I400" s="218"/>
      <c r="J400" s="218"/>
      <c r="K400" s="229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</row>
    <row r="401" spans="2:37" ht="15.75">
      <c r="E401" s="608"/>
      <c r="F401" s="218"/>
      <c r="G401" s="218"/>
      <c r="H401" s="290"/>
      <c r="I401" s="290"/>
      <c r="J401" s="238"/>
      <c r="K401" s="212"/>
      <c r="L401" s="211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</row>
    <row r="402" spans="2:37">
      <c r="E402" s="607"/>
      <c r="F402" s="218"/>
      <c r="G402" s="218"/>
      <c r="H402" s="375"/>
      <c r="I402" s="595"/>
      <c r="J402" s="218"/>
      <c r="K402" s="502"/>
      <c r="L402" s="218"/>
      <c r="M402" s="596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</row>
    <row r="403" spans="2:37">
      <c r="E403" s="375"/>
      <c r="F403" s="595"/>
      <c r="G403" s="596"/>
      <c r="H403" s="212"/>
      <c r="I403" s="211"/>
      <c r="J403" s="245"/>
      <c r="K403" s="212"/>
      <c r="L403" s="226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</row>
    <row r="404" spans="2:37">
      <c r="E404" s="212"/>
      <c r="F404" s="211"/>
      <c r="G404" s="294"/>
      <c r="H404" s="212"/>
      <c r="I404" s="211"/>
      <c r="J404" s="234"/>
      <c r="K404" s="212"/>
      <c r="L404" s="211"/>
      <c r="M404" s="261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</row>
    <row r="405" spans="2:37">
      <c r="B405" s="230"/>
      <c r="C405" s="212"/>
      <c r="D405" s="211"/>
      <c r="E405" s="212"/>
      <c r="F405" s="211"/>
      <c r="G405" s="294"/>
      <c r="H405" s="212"/>
      <c r="I405" s="211"/>
      <c r="J405" s="230"/>
      <c r="K405" s="212"/>
      <c r="L405" s="211"/>
      <c r="M405" s="294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</row>
    <row r="406" spans="2:37">
      <c r="B406" s="211"/>
      <c r="C406" s="212"/>
      <c r="D406" s="211"/>
      <c r="E406" s="212"/>
      <c r="F406" s="211"/>
      <c r="G406" s="294"/>
      <c r="H406" s="212"/>
      <c r="I406" s="211"/>
      <c r="J406" s="211"/>
      <c r="K406" s="212"/>
      <c r="L406" s="211"/>
      <c r="M406" s="294"/>
      <c r="N406" s="218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</row>
    <row r="407" spans="2:37">
      <c r="B407" s="230"/>
      <c r="C407" s="212"/>
      <c r="D407" s="217"/>
      <c r="E407" s="212"/>
      <c r="F407" s="211"/>
      <c r="G407" s="294"/>
      <c r="H407" s="212"/>
      <c r="I407" s="1088"/>
      <c r="J407" s="230"/>
      <c r="K407" s="212"/>
      <c r="L407" s="217"/>
      <c r="M407" s="294"/>
      <c r="N407" s="218"/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</row>
    <row r="408" spans="2:37">
      <c r="B408" s="230"/>
      <c r="C408" s="212"/>
      <c r="D408" s="211"/>
      <c r="E408" s="212"/>
      <c r="F408" s="627"/>
      <c r="G408" s="291"/>
      <c r="H408" s="212"/>
      <c r="I408" s="906"/>
      <c r="J408" s="230"/>
      <c r="K408" s="212"/>
      <c r="L408" s="211"/>
      <c r="M408" s="294"/>
      <c r="N408" s="218"/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</row>
    <row r="409" spans="2:37">
      <c r="B409" s="230"/>
      <c r="C409" s="212"/>
      <c r="D409" s="211"/>
      <c r="E409" s="219"/>
      <c r="F409" s="222"/>
      <c r="G409" s="597"/>
      <c r="H409" s="212"/>
      <c r="I409" s="211"/>
      <c r="J409" s="230"/>
      <c r="K409" s="212"/>
      <c r="L409" s="211"/>
      <c r="M409" s="1090"/>
      <c r="N409" s="218"/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</row>
    <row r="410" spans="2:37">
      <c r="B410" s="218"/>
      <c r="C410" s="229"/>
      <c r="D410" s="218"/>
      <c r="E410" s="219"/>
      <c r="F410" s="220"/>
      <c r="G410" s="292"/>
      <c r="H410" s="212"/>
      <c r="I410" s="211"/>
      <c r="J410" s="218"/>
      <c r="K410" s="229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</row>
    <row r="411" spans="2:37">
      <c r="B411" s="218"/>
      <c r="C411" s="229"/>
      <c r="D411" s="218"/>
      <c r="E411" s="212"/>
      <c r="F411" s="609"/>
      <c r="G411" s="286"/>
      <c r="H411" s="212"/>
      <c r="I411" s="211"/>
      <c r="J411" s="218"/>
      <c r="K411" s="229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</row>
    <row r="412" spans="2:37">
      <c r="B412" s="218"/>
      <c r="C412" s="229"/>
      <c r="D412" s="218"/>
      <c r="E412" s="212"/>
      <c r="F412" s="211"/>
      <c r="G412" s="261"/>
      <c r="H412" s="218"/>
      <c r="I412" s="218"/>
      <c r="J412" s="218"/>
      <c r="K412" s="229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</row>
    <row r="413" spans="2:37" ht="15.75">
      <c r="B413" s="218"/>
      <c r="C413" s="229"/>
      <c r="D413" s="218"/>
      <c r="E413" s="1091"/>
      <c r="F413" s="218"/>
      <c r="G413" s="1092"/>
      <c r="H413" s="218"/>
      <c r="I413" s="218"/>
      <c r="J413" s="218"/>
      <c r="K413" s="229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</row>
    <row r="414" spans="2:37">
      <c r="B414" s="218"/>
      <c r="C414" s="507"/>
      <c r="D414" s="218"/>
      <c r="E414" s="375"/>
      <c r="F414" s="595"/>
      <c r="G414" s="596"/>
      <c r="H414" s="218"/>
      <c r="I414" s="218"/>
      <c r="J414" s="218"/>
      <c r="K414" s="507"/>
      <c r="L414" s="218"/>
      <c r="M414" s="596"/>
      <c r="N414" s="218"/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</row>
    <row r="415" spans="2:37">
      <c r="B415" s="230"/>
      <c r="C415" s="212"/>
      <c r="D415" s="217"/>
      <c r="E415" s="212"/>
      <c r="F415" s="211"/>
      <c r="G415" s="285"/>
      <c r="H415" s="218"/>
      <c r="I415" s="218"/>
      <c r="J415" s="230"/>
      <c r="K415" s="212"/>
      <c r="L415" s="217"/>
      <c r="M415" s="286"/>
      <c r="N415" s="218"/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</row>
    <row r="416" spans="2:37">
      <c r="B416" s="501"/>
      <c r="C416" s="212"/>
      <c r="D416" s="217"/>
      <c r="E416" s="212"/>
      <c r="F416" s="211"/>
      <c r="G416" s="285"/>
      <c r="H416" s="218"/>
      <c r="I416" s="218"/>
      <c r="J416" s="501"/>
      <c r="K416" s="212"/>
      <c r="L416" s="217"/>
      <c r="M416" s="285"/>
      <c r="N416" s="218"/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</row>
    <row r="417" spans="2:37">
      <c r="B417" s="230"/>
      <c r="C417" s="212"/>
      <c r="D417" s="211"/>
      <c r="E417" s="212"/>
      <c r="F417" s="211"/>
      <c r="G417" s="285"/>
      <c r="H417" s="218"/>
      <c r="I417" s="218"/>
      <c r="J417" s="230"/>
      <c r="K417" s="212"/>
      <c r="L417" s="211"/>
      <c r="M417" s="294"/>
      <c r="N417" s="218"/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</row>
    <row r="418" spans="2:37">
      <c r="B418" s="234"/>
      <c r="C418" s="212"/>
      <c r="D418" s="211"/>
      <c r="E418" s="212"/>
      <c r="F418" s="211"/>
      <c r="G418" s="285"/>
      <c r="H418" s="218"/>
      <c r="I418" s="218"/>
      <c r="J418" s="234"/>
      <c r="K418" s="212"/>
      <c r="L418" s="211"/>
      <c r="M418" s="294"/>
      <c r="N418" s="218"/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</row>
    <row r="419" spans="2:37">
      <c r="B419" s="218"/>
      <c r="C419" s="229"/>
      <c r="D419" s="218"/>
      <c r="E419" s="212"/>
      <c r="F419" s="211"/>
      <c r="G419" s="294"/>
      <c r="H419" s="218"/>
      <c r="I419" s="218"/>
      <c r="J419" s="218"/>
      <c r="K419" s="229"/>
      <c r="L419" s="218"/>
      <c r="M419" s="294"/>
      <c r="N419" s="218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</row>
    <row r="420" spans="2:37">
      <c r="B420" s="218"/>
      <c r="C420" s="229"/>
      <c r="D420" s="218"/>
      <c r="E420" s="216"/>
      <c r="F420" s="217"/>
      <c r="G420" s="261"/>
      <c r="H420" s="218"/>
      <c r="I420" s="218"/>
      <c r="J420" s="218"/>
      <c r="K420" s="229"/>
      <c r="L420" s="218"/>
      <c r="M420" s="261"/>
      <c r="N420" s="218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</row>
    <row r="421" spans="2:37">
      <c r="B421" s="218"/>
      <c r="C421" s="229"/>
      <c r="D421" s="218"/>
      <c r="E421" s="212"/>
      <c r="F421" s="211"/>
      <c r="G421" s="294"/>
      <c r="H421" s="290"/>
      <c r="I421" s="218"/>
      <c r="J421" s="218"/>
      <c r="K421" s="229"/>
      <c r="L421" s="218"/>
      <c r="M421" s="291"/>
      <c r="N421" s="218"/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</row>
    <row r="422" spans="2:37">
      <c r="B422" s="218"/>
      <c r="C422" s="229"/>
      <c r="D422" s="218"/>
      <c r="E422" s="212"/>
      <c r="F422" s="230"/>
      <c r="G422" s="294"/>
      <c r="H422" s="375"/>
      <c r="I422" s="595"/>
      <c r="J422" s="218"/>
      <c r="K422" s="229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</row>
    <row r="423" spans="2:37">
      <c r="B423" s="218"/>
      <c r="C423" s="229"/>
      <c r="D423" s="218"/>
      <c r="E423" s="212"/>
      <c r="F423" s="211"/>
      <c r="G423" s="294"/>
      <c r="H423" s="212"/>
      <c r="I423" s="211"/>
      <c r="J423" s="218"/>
      <c r="K423" s="229"/>
      <c r="L423" s="218"/>
      <c r="M423" s="286"/>
      <c r="N423" s="218"/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</row>
    <row r="424" spans="2:37">
      <c r="B424" s="218"/>
      <c r="C424" s="229"/>
      <c r="D424" s="218"/>
      <c r="E424" s="605"/>
      <c r="F424" s="216"/>
      <c r="G424" s="218"/>
      <c r="H424" s="216"/>
      <c r="I424" s="211"/>
      <c r="J424" s="218"/>
      <c r="K424" s="229"/>
      <c r="L424" s="218"/>
      <c r="M424" s="291"/>
      <c r="N424" s="218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</row>
    <row r="425" spans="2:37">
      <c r="B425" s="218"/>
      <c r="C425" s="229"/>
      <c r="D425" s="218"/>
      <c r="E425" s="375"/>
      <c r="F425" s="595"/>
      <c r="G425" s="626"/>
      <c r="H425" s="212"/>
      <c r="I425" s="211"/>
      <c r="J425" s="218"/>
      <c r="K425" s="229"/>
      <c r="L425" s="218"/>
      <c r="M425" s="291"/>
      <c r="N425" s="218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</row>
    <row r="426" spans="2:37">
      <c r="B426" s="218"/>
      <c r="C426" s="229"/>
      <c r="D426" s="218"/>
      <c r="E426" s="216"/>
      <c r="F426" s="217"/>
      <c r="G426" s="261"/>
      <c r="H426" s="212"/>
      <c r="I426" s="211"/>
      <c r="J426" s="218"/>
      <c r="K426" s="229"/>
      <c r="L426" s="218"/>
      <c r="M426" s="294"/>
      <c r="N426" s="218"/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</row>
    <row r="427" spans="2:37">
      <c r="B427" s="218"/>
      <c r="C427" s="229"/>
      <c r="D427" s="218"/>
      <c r="E427" s="218"/>
      <c r="F427" s="218"/>
      <c r="G427" s="218"/>
      <c r="H427" s="218"/>
      <c r="I427" s="218"/>
      <c r="J427" s="218"/>
      <c r="K427" s="229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</row>
    <row r="428" spans="2:37">
      <c r="B428" s="218"/>
      <c r="C428" s="229"/>
      <c r="D428" s="218"/>
      <c r="E428" s="218"/>
      <c r="F428" s="218"/>
      <c r="G428" s="218"/>
      <c r="H428" s="218"/>
      <c r="I428" s="218"/>
      <c r="J428" s="218"/>
      <c r="K428" s="229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</row>
    <row r="429" spans="2:37">
      <c r="B429" s="218"/>
      <c r="C429" s="229"/>
      <c r="D429" s="218"/>
      <c r="E429" s="218"/>
      <c r="F429" s="218"/>
      <c r="G429" s="218"/>
      <c r="H429" s="218"/>
      <c r="I429" s="218"/>
      <c r="J429" s="218"/>
      <c r="K429" s="229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</row>
    <row r="430" spans="2:37" ht="15.75">
      <c r="B430" s="235"/>
      <c r="C430" s="218"/>
      <c r="D430" s="229"/>
      <c r="E430" s="530"/>
      <c r="F430" s="218"/>
      <c r="G430" s="218"/>
      <c r="H430" s="218"/>
      <c r="I430" s="218"/>
      <c r="J430" s="235"/>
      <c r="K430" s="218"/>
      <c r="L430" s="229"/>
      <c r="M430" s="840"/>
      <c r="N430" s="218"/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</row>
    <row r="431" spans="2:37">
      <c r="B431" s="218"/>
      <c r="C431" s="502"/>
      <c r="D431" s="218"/>
      <c r="E431" s="375"/>
      <c r="F431" s="595"/>
      <c r="G431" s="596"/>
      <c r="H431" s="530"/>
      <c r="I431" s="218"/>
      <c r="J431" s="218"/>
      <c r="K431" s="502"/>
      <c r="L431" s="218"/>
      <c r="M431" s="596"/>
      <c r="N431" s="218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</row>
    <row r="432" spans="2:37">
      <c r="B432" s="230"/>
      <c r="C432" s="212"/>
      <c r="D432" s="211"/>
      <c r="E432" s="212"/>
      <c r="F432" s="211"/>
      <c r="G432" s="294"/>
      <c r="H432" s="375"/>
      <c r="I432" s="595"/>
      <c r="J432" s="230"/>
      <c r="K432" s="212"/>
      <c r="L432" s="211"/>
      <c r="M432" s="261"/>
      <c r="N432" s="218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</row>
    <row r="433" spans="2:37">
      <c r="B433" s="230"/>
      <c r="C433" s="212"/>
      <c r="D433" s="211"/>
      <c r="E433" s="212"/>
      <c r="F433" s="211"/>
      <c r="G433" s="294"/>
      <c r="H433" s="216"/>
      <c r="I433" s="1102"/>
      <c r="J433" s="230"/>
      <c r="K433" s="212"/>
      <c r="L433" s="211"/>
      <c r="M433" s="294"/>
      <c r="N433" s="218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</row>
    <row r="434" spans="2:37">
      <c r="B434" s="233"/>
      <c r="C434" s="212"/>
      <c r="D434" s="627"/>
      <c r="E434" s="212"/>
      <c r="F434" s="211"/>
      <c r="G434" s="294"/>
      <c r="H434" s="212"/>
      <c r="I434" s="211"/>
      <c r="J434" s="233"/>
      <c r="K434" s="212"/>
      <c r="L434" s="627"/>
      <c r="M434" s="261"/>
      <c r="N434" s="218"/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</row>
    <row r="435" spans="2:37">
      <c r="B435" s="230"/>
      <c r="C435" s="212"/>
      <c r="D435" s="211"/>
      <c r="E435" s="212"/>
      <c r="F435" s="211"/>
      <c r="G435" s="294"/>
      <c r="H435" s="216"/>
      <c r="I435" s="217"/>
      <c r="J435" s="230"/>
      <c r="K435" s="212"/>
      <c r="L435" s="211"/>
      <c r="M435" s="294"/>
      <c r="N435" s="218"/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</row>
    <row r="436" spans="2:37">
      <c r="B436" s="233"/>
      <c r="C436" s="212"/>
      <c r="D436" s="211"/>
      <c r="E436" s="212"/>
      <c r="F436" s="211"/>
      <c r="G436" s="294"/>
      <c r="H436" s="219"/>
      <c r="I436" s="220"/>
      <c r="J436" s="233"/>
      <c r="K436" s="212"/>
      <c r="L436" s="211"/>
      <c r="M436" s="292"/>
      <c r="N436" s="218"/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</row>
    <row r="437" spans="2:37">
      <c r="B437" s="233"/>
      <c r="C437" s="212"/>
      <c r="D437" s="211"/>
      <c r="E437" s="219"/>
      <c r="F437" s="220"/>
      <c r="G437" s="292"/>
      <c r="H437" s="254"/>
      <c r="I437" s="218"/>
      <c r="J437" s="233"/>
      <c r="K437" s="212"/>
      <c r="L437" s="211"/>
      <c r="M437" s="292"/>
      <c r="N437" s="218"/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</row>
    <row r="438" spans="2:37">
      <c r="B438" s="218"/>
      <c r="C438" s="229"/>
      <c r="D438" s="218"/>
      <c r="E438" s="219"/>
      <c r="F438" s="220"/>
      <c r="G438" s="292"/>
      <c r="H438" s="375"/>
      <c r="I438" s="595"/>
      <c r="J438" s="218"/>
      <c r="K438" s="229"/>
      <c r="L438" s="218"/>
      <c r="M438" s="292"/>
      <c r="N438" s="218"/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</row>
    <row r="439" spans="2:37">
      <c r="B439" s="218"/>
      <c r="C439" s="229"/>
      <c r="D439" s="218"/>
      <c r="E439" s="216"/>
      <c r="F439" s="217"/>
      <c r="G439" s="261"/>
      <c r="H439" s="212"/>
      <c r="I439" s="217"/>
      <c r="J439" s="218"/>
      <c r="K439" s="229"/>
      <c r="L439" s="218"/>
      <c r="M439" s="292"/>
      <c r="N439" s="218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</row>
    <row r="440" spans="2:37">
      <c r="B440" s="218"/>
      <c r="C440" s="502"/>
      <c r="D440" s="218"/>
      <c r="E440" s="218"/>
      <c r="F440" s="218"/>
      <c r="G440" s="628"/>
      <c r="H440" s="218"/>
      <c r="I440" s="218"/>
      <c r="J440" s="218"/>
      <c r="K440" s="502"/>
      <c r="L440" s="218"/>
      <c r="M440" s="294"/>
      <c r="N440" s="218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</row>
    <row r="441" spans="2:37">
      <c r="B441" s="501"/>
      <c r="C441" s="217"/>
      <c r="D441" s="217"/>
      <c r="E441" s="212"/>
      <c r="F441" s="211"/>
      <c r="G441" s="294"/>
      <c r="H441" s="218"/>
      <c r="I441" s="218"/>
      <c r="J441" s="501"/>
      <c r="K441" s="217"/>
      <c r="L441" s="217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</row>
    <row r="442" spans="2:37">
      <c r="B442" s="218"/>
      <c r="C442" s="217"/>
      <c r="D442" s="218"/>
      <c r="E442" s="216"/>
      <c r="F442" s="243"/>
      <c r="G442" s="261"/>
      <c r="H442" s="218"/>
      <c r="I442" s="218"/>
      <c r="J442" s="218"/>
      <c r="K442" s="217"/>
      <c r="L442" s="218"/>
      <c r="M442" s="292"/>
      <c r="N442" s="218"/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</row>
    <row r="443" spans="2:37">
      <c r="B443" s="230"/>
      <c r="C443" s="212"/>
      <c r="D443" s="217"/>
      <c r="E443" s="212"/>
      <c r="F443" s="211"/>
      <c r="G443" s="294"/>
      <c r="H443" s="218"/>
      <c r="I443" s="218"/>
      <c r="J443" s="230"/>
      <c r="K443" s="212"/>
      <c r="L443" s="217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</row>
    <row r="444" spans="2:37">
      <c r="B444" s="315"/>
      <c r="C444" s="212"/>
      <c r="D444" s="211"/>
      <c r="E444" s="216"/>
      <c r="F444" s="217"/>
      <c r="G444" s="261"/>
      <c r="H444" s="218"/>
      <c r="I444" s="218"/>
      <c r="J444" s="315"/>
      <c r="K444" s="212"/>
      <c r="L444" s="211"/>
      <c r="M444" s="294"/>
      <c r="N444" s="218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</row>
    <row r="445" spans="2:37">
      <c r="B445" s="218"/>
      <c r="C445" s="229"/>
      <c r="D445" s="218"/>
      <c r="E445" s="216"/>
      <c r="F445" s="217"/>
      <c r="G445" s="261"/>
      <c r="H445" s="218"/>
      <c r="I445" s="218"/>
      <c r="J445" s="218"/>
      <c r="K445" s="229"/>
      <c r="L445" s="218"/>
      <c r="M445" s="294"/>
      <c r="N445" s="218"/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</row>
    <row r="446" spans="2:37">
      <c r="B446" s="218"/>
      <c r="C446" s="229"/>
      <c r="D446" s="218"/>
      <c r="E446" s="218"/>
      <c r="F446" s="218"/>
      <c r="G446" s="218"/>
      <c r="H446" s="218"/>
      <c r="I446" s="218"/>
      <c r="J446" s="218"/>
      <c r="K446" s="229"/>
      <c r="L446" s="218"/>
      <c r="M446" s="294"/>
      <c r="N446" s="218"/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</row>
    <row r="447" spans="2:37">
      <c r="B447" s="231"/>
      <c r="C447" s="212"/>
      <c r="D447" s="211"/>
      <c r="E447" s="212"/>
      <c r="F447" s="226"/>
      <c r="G447" s="291"/>
      <c r="H447" s="212"/>
      <c r="I447" s="609"/>
      <c r="J447" s="231"/>
      <c r="K447" s="212"/>
      <c r="L447" s="211"/>
      <c r="M447" s="285"/>
      <c r="N447" s="218"/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</row>
    <row r="448" spans="2:37">
      <c r="B448" s="218"/>
      <c r="C448" s="218"/>
      <c r="D448" s="218"/>
      <c r="E448" s="218"/>
      <c r="F448" s="1079"/>
      <c r="G448" s="1079"/>
      <c r="H448" s="212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</row>
    <row r="449" spans="2:37">
      <c r="B449" s="367"/>
      <c r="C449" s="367"/>
      <c r="D449" s="1093"/>
      <c r="E449" s="218"/>
      <c r="F449" s="1077"/>
      <c r="G449" s="218"/>
      <c r="H449" s="218"/>
      <c r="I449" s="1086"/>
      <c r="J449" s="367"/>
      <c r="K449" s="367"/>
      <c r="L449" s="1093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</row>
    <row r="450" spans="2:37">
      <c r="B450" s="230"/>
      <c r="C450" s="212"/>
      <c r="D450" s="211"/>
      <c r="E450" s="1078"/>
      <c r="F450" s="218"/>
      <c r="G450" s="218"/>
      <c r="H450" s="218"/>
      <c r="I450" s="218"/>
      <c r="J450" s="230"/>
      <c r="K450" s="212"/>
      <c r="L450" s="211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</row>
    <row r="451" spans="2:37">
      <c r="B451" s="230"/>
      <c r="C451" s="250"/>
      <c r="D451" s="211"/>
      <c r="E451" s="218"/>
      <c r="F451" s="218"/>
      <c r="G451" s="218"/>
      <c r="H451" s="909"/>
      <c r="I451" s="218"/>
      <c r="J451" s="230"/>
      <c r="K451" s="250"/>
      <c r="L451" s="211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</row>
    <row r="452" spans="2:37" ht="15.75">
      <c r="B452" s="237"/>
      <c r="C452" s="218"/>
      <c r="D452" s="229"/>
      <c r="E452" s="218"/>
      <c r="F452" s="218"/>
      <c r="G452" s="218"/>
      <c r="H452" s="375"/>
      <c r="I452" s="595"/>
      <c r="J452" s="237"/>
      <c r="K452" s="218"/>
      <c r="L452" s="229"/>
      <c r="M452" s="596"/>
      <c r="N452" s="218"/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</row>
    <row r="453" spans="2:37">
      <c r="B453" s="218"/>
      <c r="C453" s="502"/>
      <c r="D453" s="218"/>
      <c r="E453" s="218"/>
      <c r="F453" s="218"/>
      <c r="G453" s="218"/>
      <c r="H453" s="212"/>
      <c r="I453" s="609"/>
      <c r="J453" s="218"/>
      <c r="K453" s="502"/>
      <c r="L453" s="218"/>
      <c r="M453" s="261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</row>
    <row r="454" spans="2:37">
      <c r="B454" s="245"/>
      <c r="C454" s="226"/>
      <c r="D454" s="217"/>
      <c r="E454" s="218"/>
      <c r="F454" s="218"/>
      <c r="G454" s="218"/>
      <c r="H454" s="910"/>
      <c r="I454" s="226"/>
      <c r="J454" s="245"/>
      <c r="K454" s="226"/>
      <c r="L454" s="217"/>
      <c r="M454" s="261"/>
      <c r="N454" s="218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</row>
    <row r="455" spans="2:37">
      <c r="B455" s="218"/>
      <c r="C455" s="229"/>
      <c r="D455" s="218"/>
      <c r="E455" s="218"/>
      <c r="F455" s="218"/>
      <c r="G455" s="218"/>
      <c r="H455" s="212"/>
      <c r="I455" s="211"/>
      <c r="J455" s="218"/>
      <c r="K455" s="229"/>
      <c r="L455" s="218"/>
      <c r="M455" s="261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</row>
    <row r="456" spans="2:37">
      <c r="B456" s="230"/>
      <c r="C456" s="212"/>
      <c r="D456" s="211"/>
      <c r="E456" s="218"/>
      <c r="F456" s="218"/>
      <c r="G456" s="218"/>
      <c r="H456" s="219"/>
      <c r="I456" s="222"/>
      <c r="J456" s="597"/>
      <c r="K456" s="216"/>
      <c r="L456" s="217"/>
      <c r="M456" s="261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</row>
    <row r="457" spans="2:37">
      <c r="B457" s="218"/>
      <c r="C457" s="229"/>
      <c r="D457" s="218"/>
      <c r="E457" s="218"/>
      <c r="F457" s="218"/>
      <c r="G457" s="218"/>
      <c r="H457" s="212"/>
      <c r="I457" s="211"/>
      <c r="J457" s="294"/>
      <c r="K457" s="216"/>
      <c r="L457" s="217"/>
      <c r="M457" s="261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</row>
    <row r="458" spans="2:37">
      <c r="B458" s="218"/>
      <c r="C458" s="229"/>
      <c r="D458" s="218"/>
      <c r="E458" s="218"/>
      <c r="F458" s="218"/>
      <c r="G458" s="218"/>
      <c r="H458" s="910"/>
      <c r="I458" s="226"/>
      <c r="J458" s="291"/>
      <c r="K458" s="216"/>
      <c r="L458" s="243"/>
      <c r="M458" s="261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</row>
    <row r="459" spans="2:37">
      <c r="B459" s="218"/>
      <c r="C459" s="229"/>
      <c r="D459" s="218"/>
      <c r="E459" s="218"/>
      <c r="F459" s="218"/>
      <c r="G459" s="218"/>
      <c r="H459" s="218"/>
      <c r="I459" s="218"/>
      <c r="J459" s="218"/>
      <c r="K459" s="219"/>
      <c r="L459" s="222"/>
      <c r="M459" s="597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</row>
    <row r="460" spans="2:37">
      <c r="B460" s="218"/>
      <c r="C460" s="502"/>
      <c r="D460" s="218"/>
      <c r="E460" s="218"/>
      <c r="F460" s="218"/>
      <c r="G460" s="218"/>
      <c r="H460" s="218"/>
      <c r="I460" s="218"/>
      <c r="J460" s="218"/>
      <c r="K460" s="212"/>
      <c r="L460" s="211"/>
      <c r="M460" s="294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</row>
    <row r="461" spans="2:37">
      <c r="B461" s="230"/>
      <c r="C461" s="212"/>
      <c r="D461" s="211"/>
      <c r="E461" s="218"/>
      <c r="F461" s="218"/>
      <c r="G461" s="218"/>
      <c r="H461" s="1074"/>
      <c r="I461" s="218"/>
      <c r="J461" s="218"/>
      <c r="K461" s="212"/>
      <c r="L461" s="211"/>
      <c r="M461" s="294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</row>
    <row r="462" spans="2:37">
      <c r="B462" s="230"/>
      <c r="C462" s="212"/>
      <c r="D462" s="541"/>
      <c r="E462" s="218"/>
      <c r="F462" s="218"/>
      <c r="G462" s="218"/>
      <c r="H462" s="375"/>
      <c r="I462" s="595"/>
      <c r="J462" s="596"/>
      <c r="K462" s="605"/>
      <c r="L462" s="218"/>
      <c r="M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</row>
    <row r="463" spans="2:37">
      <c r="B463" s="218"/>
      <c r="C463" s="229"/>
      <c r="D463" s="218"/>
      <c r="E463" s="218"/>
      <c r="F463" s="218"/>
      <c r="G463" s="218"/>
      <c r="H463" s="216"/>
      <c r="I463" s="211"/>
      <c r="J463" s="294"/>
      <c r="K463" s="216"/>
      <c r="L463" s="217"/>
      <c r="M463" s="261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</row>
    <row r="464" spans="2:37">
      <c r="B464" s="218"/>
      <c r="C464" s="229"/>
      <c r="D464" s="218"/>
      <c r="E464" s="218"/>
      <c r="F464" s="218"/>
      <c r="G464" s="218"/>
      <c r="H464" s="218"/>
      <c r="I464" s="218"/>
      <c r="J464" s="218"/>
      <c r="K464" s="212"/>
      <c r="L464" s="217"/>
      <c r="M464" s="261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</row>
    <row r="465" spans="2:37">
      <c r="B465" s="218"/>
      <c r="C465" s="229"/>
      <c r="D465" s="218"/>
      <c r="E465" s="218"/>
      <c r="F465" s="218"/>
      <c r="G465" s="218"/>
      <c r="H465" s="218"/>
      <c r="I465" s="218"/>
      <c r="J465" s="218"/>
      <c r="K465" s="212"/>
      <c r="L465" s="211"/>
      <c r="M465" s="294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</row>
    <row r="466" spans="2:37">
      <c r="B466" s="218"/>
      <c r="C466" s="229"/>
      <c r="D466" s="218"/>
      <c r="E466" s="218"/>
      <c r="F466" s="218"/>
      <c r="G466" s="218"/>
      <c r="H466" s="218"/>
      <c r="I466" s="218"/>
      <c r="J466" s="218"/>
      <c r="K466" s="216"/>
      <c r="L466" s="217"/>
      <c r="M466" s="261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</row>
    <row r="467" spans="2:37">
      <c r="B467" s="232"/>
      <c r="C467" s="212"/>
      <c r="D467" s="211"/>
      <c r="E467" s="223"/>
      <c r="F467" s="226"/>
      <c r="G467" s="291"/>
      <c r="H467" s="216"/>
      <c r="I467" s="217"/>
      <c r="J467" s="261"/>
      <c r="K467" s="216"/>
      <c r="L467" s="217"/>
      <c r="M467" s="294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</row>
    <row r="468" spans="2:37">
      <c r="B468" s="231"/>
      <c r="C468" s="212"/>
      <c r="D468" s="211"/>
      <c r="E468" s="223"/>
      <c r="F468" s="226"/>
      <c r="G468" s="291"/>
      <c r="H468" s="216"/>
      <c r="I468" s="217"/>
      <c r="J468" s="261"/>
      <c r="K468" s="216"/>
      <c r="L468" s="217"/>
      <c r="M468" s="292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</row>
    <row r="469" spans="2:37">
      <c r="B469" s="231"/>
      <c r="C469" s="212"/>
      <c r="D469" s="211"/>
      <c r="E469" s="223"/>
      <c r="F469" s="226"/>
      <c r="G469" s="291"/>
      <c r="H469" s="216"/>
      <c r="I469" s="217"/>
      <c r="J469" s="261"/>
      <c r="K469" s="216"/>
      <c r="L469" s="217"/>
      <c r="M469" s="292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</row>
    <row r="470" spans="2:37">
      <c r="B470" s="218"/>
      <c r="C470" s="229"/>
      <c r="D470" s="218"/>
      <c r="E470" s="223"/>
      <c r="F470" s="226"/>
      <c r="G470" s="291"/>
      <c r="H470" s="297"/>
      <c r="I470" s="218"/>
      <c r="J470" s="218"/>
      <c r="K470" s="211"/>
      <c r="L470" s="217"/>
      <c r="M470" s="292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</row>
    <row r="471" spans="2:37">
      <c r="B471" s="218"/>
      <c r="C471" s="229"/>
      <c r="D471" s="218"/>
      <c r="E471" s="218"/>
      <c r="F471" s="1079"/>
      <c r="G471" s="218"/>
      <c r="H471" s="218"/>
      <c r="I471" s="218"/>
      <c r="J471" s="218"/>
      <c r="K471" s="218"/>
      <c r="L471" s="218"/>
      <c r="M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</row>
    <row r="472" spans="2:37" ht="15.75">
      <c r="B472" s="367"/>
      <c r="C472" s="229"/>
      <c r="D472" s="218"/>
      <c r="E472" s="218"/>
      <c r="F472" s="1094"/>
      <c r="G472" s="218"/>
      <c r="H472" s="218"/>
      <c r="I472" s="218"/>
      <c r="J472" s="218"/>
      <c r="K472" s="218"/>
      <c r="L472" s="218"/>
      <c r="M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</row>
    <row r="473" spans="2:37">
      <c r="B473" s="218"/>
      <c r="C473" s="229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</row>
    <row r="474" spans="2:37">
      <c r="B474" s="218"/>
      <c r="C474" s="229"/>
      <c r="D474" s="218"/>
      <c r="E474" s="218"/>
      <c r="F474" s="218"/>
      <c r="G474" s="218"/>
      <c r="H474" s="218"/>
      <c r="I474" s="218"/>
      <c r="J474" s="218"/>
      <c r="K474" s="218"/>
      <c r="L474" s="218"/>
      <c r="M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</row>
    <row r="475" spans="2:37">
      <c r="B475" s="218"/>
      <c r="C475" s="229"/>
      <c r="D475" s="218"/>
      <c r="E475" s="218"/>
      <c r="F475" s="218"/>
      <c r="G475" s="218"/>
      <c r="H475" s="218"/>
      <c r="I475" s="218"/>
      <c r="J475" s="218"/>
      <c r="K475" s="218"/>
      <c r="L475" s="218"/>
      <c r="M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</row>
    <row r="476" spans="2:37">
      <c r="B476" s="218"/>
      <c r="C476" s="229"/>
      <c r="D476" s="218"/>
      <c r="E476" s="218"/>
      <c r="F476" s="218"/>
      <c r="G476" s="218"/>
      <c r="H476" s="218"/>
      <c r="I476" s="218"/>
      <c r="J476" s="218"/>
      <c r="K476" s="218"/>
      <c r="L476" s="218"/>
      <c r="M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</row>
    <row r="477" spans="2:37">
      <c r="B477" s="218"/>
      <c r="C477" s="229"/>
      <c r="D477" s="218"/>
      <c r="E477" s="218"/>
      <c r="F477" s="218"/>
      <c r="G477" s="218"/>
      <c r="H477" s="218"/>
      <c r="I477" s="218"/>
      <c r="J477" s="218"/>
      <c r="K477" s="218"/>
      <c r="L477" s="218"/>
      <c r="M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</row>
    <row r="478" spans="2:37">
      <c r="B478" s="218"/>
      <c r="C478" s="229"/>
      <c r="D478" s="218"/>
      <c r="E478" s="218"/>
      <c r="F478" s="218"/>
      <c r="G478" s="218"/>
      <c r="H478" s="218"/>
      <c r="I478" s="218"/>
      <c r="J478" s="218"/>
      <c r="K478" s="218"/>
      <c r="L478" s="218"/>
      <c r="M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</row>
    <row r="479" spans="2:37">
      <c r="B479" s="218"/>
      <c r="C479" s="229"/>
      <c r="D479" s="218"/>
      <c r="E479" s="218"/>
      <c r="F479" s="218"/>
      <c r="G479" s="218"/>
      <c r="H479" s="218"/>
      <c r="I479" s="218"/>
      <c r="J479" s="218"/>
      <c r="K479" s="218"/>
      <c r="L479" s="218"/>
      <c r="M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</row>
    <row r="480" spans="2:37">
      <c r="B480" s="218"/>
      <c r="C480" s="229"/>
      <c r="D480" s="218"/>
      <c r="E480" s="218"/>
      <c r="F480" s="218"/>
      <c r="G480" s="218"/>
      <c r="H480" s="218"/>
      <c r="I480" s="218"/>
      <c r="J480" s="218"/>
      <c r="K480" s="218"/>
      <c r="L480" s="218"/>
      <c r="M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</row>
    <row r="481" spans="2:37">
      <c r="B481" s="218"/>
      <c r="C481" s="229"/>
      <c r="D481" s="218"/>
      <c r="E481" s="218"/>
      <c r="F481" s="218"/>
      <c r="G481" s="218"/>
      <c r="H481" s="218"/>
      <c r="I481" s="218"/>
      <c r="J481" s="218"/>
      <c r="K481" s="218"/>
      <c r="L481" s="218"/>
      <c r="M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</row>
    <row r="482" spans="2:37">
      <c r="B482" s="218"/>
      <c r="C482" s="229"/>
      <c r="D482" s="218"/>
      <c r="E482" s="218"/>
      <c r="F482" s="218"/>
      <c r="G482" s="218"/>
      <c r="H482" s="218"/>
      <c r="I482" s="218"/>
      <c r="J482" s="218"/>
      <c r="K482" s="218"/>
      <c r="L482" s="218"/>
      <c r="M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  <c r="AK482" s="218"/>
    </row>
    <row r="483" spans="2:37">
      <c r="B483" s="218"/>
      <c r="C483" s="229"/>
      <c r="D483" s="218"/>
      <c r="E483" s="218"/>
      <c r="F483" s="218"/>
      <c r="G483" s="218"/>
      <c r="H483" s="218"/>
      <c r="I483" s="218"/>
      <c r="J483" s="218"/>
      <c r="K483" s="218"/>
      <c r="L483" s="218"/>
      <c r="M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  <c r="AK483" s="218"/>
    </row>
    <row r="484" spans="2:37">
      <c r="B484" s="218"/>
      <c r="C484" s="229"/>
      <c r="D484" s="218"/>
      <c r="E484" s="218"/>
      <c r="F484" s="218"/>
      <c r="G484" s="218"/>
      <c r="H484" s="218"/>
      <c r="I484" s="218"/>
      <c r="J484" s="218"/>
      <c r="K484" s="218"/>
      <c r="L484" s="218"/>
      <c r="M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  <c r="AK484" s="218"/>
    </row>
    <row r="485" spans="2:37">
      <c r="B485" s="218"/>
      <c r="C485" s="229"/>
      <c r="D485" s="218"/>
      <c r="E485" s="218"/>
      <c r="F485" s="218"/>
      <c r="G485" s="218"/>
      <c r="H485" s="218"/>
      <c r="I485" s="218"/>
      <c r="J485" s="218"/>
      <c r="K485" s="218"/>
      <c r="L485" s="218"/>
      <c r="M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  <c r="AK485" s="218"/>
    </row>
    <row r="486" spans="2:37">
      <c r="B486" s="218"/>
      <c r="C486" s="229"/>
      <c r="D486" s="218"/>
      <c r="E486" s="218"/>
      <c r="F486" s="218"/>
      <c r="G486" s="218"/>
      <c r="H486" s="218"/>
      <c r="I486" s="218"/>
      <c r="J486" s="218"/>
      <c r="K486" s="218"/>
      <c r="L486" s="218"/>
      <c r="M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</row>
    <row r="487" spans="2:37">
      <c r="B487" s="218"/>
      <c r="C487" s="229"/>
      <c r="D487" s="218"/>
      <c r="E487" s="218"/>
      <c r="F487" s="218"/>
      <c r="G487" s="218"/>
      <c r="H487" s="218"/>
      <c r="I487" s="218"/>
      <c r="J487" s="218"/>
      <c r="K487" s="218"/>
      <c r="L487" s="218"/>
      <c r="M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</row>
    <row r="488" spans="2:37">
      <c r="B488" s="218"/>
      <c r="C488" s="229"/>
      <c r="D488" s="218"/>
      <c r="E488" s="218"/>
      <c r="F488" s="218"/>
      <c r="G488" s="218"/>
      <c r="H488" s="218"/>
      <c r="I488" s="218"/>
      <c r="J488" s="218"/>
      <c r="K488" s="218"/>
      <c r="L488" s="218"/>
      <c r="M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  <c r="AK488" s="218"/>
    </row>
    <row r="489" spans="2:37">
      <c r="B489" s="218"/>
      <c r="C489" s="229"/>
      <c r="D489" s="218"/>
      <c r="E489" s="218"/>
      <c r="F489" s="218"/>
      <c r="G489" s="218"/>
      <c r="H489" s="218"/>
      <c r="I489" s="218"/>
      <c r="J489" s="218"/>
      <c r="K489" s="218"/>
      <c r="L489" s="218"/>
      <c r="M489" s="218"/>
    </row>
    <row r="490" spans="2:37">
      <c r="B490" s="218"/>
      <c r="C490" s="229"/>
      <c r="D490" s="218"/>
      <c r="E490" s="218"/>
      <c r="F490" s="218"/>
      <c r="G490" s="218"/>
      <c r="H490" s="218"/>
      <c r="I490" s="218"/>
      <c r="J490" s="218"/>
      <c r="K490" s="218"/>
      <c r="L490" s="218"/>
      <c r="M490" s="218"/>
    </row>
    <row r="491" spans="2:37">
      <c r="B491" s="218"/>
      <c r="C491" s="229"/>
      <c r="D491" s="218"/>
      <c r="E491" s="218"/>
      <c r="F491" s="218"/>
      <c r="G491" s="218"/>
      <c r="H491" s="218"/>
      <c r="I491" s="218"/>
      <c r="J491" s="218"/>
      <c r="K491" s="218"/>
      <c r="L491" s="218"/>
      <c r="M491" s="218"/>
    </row>
    <row r="492" spans="2:37">
      <c r="B492" s="218"/>
      <c r="C492" s="229"/>
      <c r="D492" s="218"/>
      <c r="E492" s="218"/>
      <c r="F492" s="218"/>
      <c r="G492" s="218"/>
      <c r="H492" s="218"/>
      <c r="I492" s="218"/>
      <c r="J492" s="218"/>
      <c r="K492" s="218"/>
      <c r="L492" s="218"/>
      <c r="M492" s="218"/>
    </row>
    <row r="493" spans="2:37">
      <c r="B493" s="218"/>
      <c r="C493" s="229"/>
      <c r="D493" s="218"/>
      <c r="E493" s="218"/>
      <c r="F493" s="218"/>
      <c r="G493" s="218"/>
      <c r="H493" s="218"/>
      <c r="I493" s="218"/>
      <c r="J493" s="218"/>
      <c r="K493" s="218"/>
      <c r="L493" s="218"/>
      <c r="M493" s="218"/>
    </row>
    <row r="494" spans="2:37">
      <c r="B494" s="218"/>
      <c r="C494" s="229"/>
      <c r="D494" s="218"/>
      <c r="E494" s="218"/>
      <c r="F494" s="218"/>
      <c r="G494" s="218"/>
      <c r="H494" s="218"/>
      <c r="I494" s="218"/>
      <c r="J494" s="218"/>
      <c r="K494" s="218"/>
      <c r="L494" s="218"/>
      <c r="M494" s="218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zoomScaleNormal="100" workbookViewId="0">
      <pane xSplit="1" topLeftCell="B1" activePane="topRight" state="frozen"/>
      <selection pane="topRight" activeCell="F28" sqref="F28"/>
    </sheetView>
  </sheetViews>
  <sheetFormatPr defaultRowHeight="15"/>
  <cols>
    <col min="1" max="1" width="10" customWidth="1"/>
    <col min="2" max="2" width="5.28515625" customWidth="1"/>
    <col min="3" max="4" width="5.42578125" customWidth="1"/>
    <col min="5" max="5" width="7" customWidth="1"/>
    <col min="6" max="6" width="4.5703125" customWidth="1"/>
    <col min="7" max="7" width="5.5703125" customWidth="1"/>
    <col min="8" max="8" width="4.85546875" customWidth="1"/>
    <col min="9" max="9" width="6.7109375" customWidth="1"/>
    <col min="10" max="10" width="4.5703125" customWidth="1"/>
    <col min="11" max="11" width="6.140625"/>
    <col min="12" max="12" width="4.42578125" customWidth="1"/>
    <col min="13" max="13" width="5.42578125" customWidth="1"/>
    <col min="14" max="14" width="4.7109375" customWidth="1"/>
    <col min="15" max="15" width="6.140625"/>
    <col min="16" max="17" width="5.28515625" customWidth="1"/>
    <col min="18" max="18" width="5.140625" customWidth="1"/>
    <col min="19" max="19" width="6.140625"/>
    <col min="20" max="20" width="5.7109375" customWidth="1"/>
    <col min="21" max="21" width="6.140625"/>
    <col min="22" max="22" width="5.140625" customWidth="1"/>
    <col min="23" max="23" width="6.140625"/>
    <col min="24" max="25" width="5.7109375" customWidth="1"/>
    <col min="26" max="26" width="9.42578125"/>
    <col min="27" max="27" width="28.42578125"/>
    <col min="28" max="1025" width="8.28515625"/>
  </cols>
  <sheetData>
    <row r="1" spans="1:69">
      <c r="A1" t="s">
        <v>199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580</v>
      </c>
      <c r="G2" t="s">
        <v>200</v>
      </c>
      <c r="K2" t="s">
        <v>201</v>
      </c>
      <c r="P2" t="s">
        <v>582</v>
      </c>
      <c r="AA2" s="19"/>
      <c r="AB2" s="19"/>
      <c r="AC2" s="30"/>
      <c r="AD2" s="20"/>
      <c r="AE2" s="20"/>
      <c r="AF2" s="20"/>
      <c r="AG2" s="20"/>
      <c r="AH2" s="20"/>
      <c r="AI2" s="20"/>
      <c r="AJ2" s="20"/>
      <c r="AK2" s="20"/>
      <c r="AL2" s="19"/>
      <c r="AM2" s="19"/>
      <c r="AN2" s="11"/>
      <c r="AO2" s="19"/>
      <c r="AP2" s="30"/>
      <c r="AQ2" s="19"/>
      <c r="AR2" s="19"/>
      <c r="AS2" s="30"/>
      <c r="AT2" s="11"/>
      <c r="AU2" s="30"/>
      <c r="AV2" s="19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202</v>
      </c>
      <c r="AA3" s="19"/>
      <c r="AB3" s="19"/>
      <c r="AC3" s="30"/>
      <c r="AD3" s="20"/>
      <c r="AE3" s="20"/>
      <c r="AF3" s="20"/>
      <c r="AG3" s="20"/>
      <c r="AH3" s="20"/>
      <c r="AI3" s="20"/>
      <c r="AJ3" s="20"/>
      <c r="AK3" s="20"/>
      <c r="AL3" s="19"/>
      <c r="AM3" s="19"/>
      <c r="AN3" s="19"/>
      <c r="AO3" s="19"/>
      <c r="AP3" s="30"/>
      <c r="AQ3" s="19"/>
      <c r="AR3" s="19"/>
      <c r="AS3" s="30"/>
      <c r="AT3" s="11"/>
      <c r="AU3" s="30"/>
      <c r="AV3" s="19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57"/>
      <c r="B4" s="164" t="s">
        <v>203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17"/>
      <c r="Y4" s="88"/>
      <c r="AA4" s="30"/>
      <c r="AB4" s="30"/>
      <c r="AC4" s="30"/>
      <c r="AD4" s="20"/>
      <c r="AE4" s="20"/>
      <c r="AF4" s="20"/>
      <c r="AG4" s="20"/>
      <c r="AH4" s="20"/>
      <c r="AI4" s="20"/>
      <c r="AJ4" s="20"/>
      <c r="AK4" s="20"/>
      <c r="AL4" s="19"/>
      <c r="AM4" s="19"/>
      <c r="AN4" s="19"/>
      <c r="AO4" s="19"/>
      <c r="AP4" s="30"/>
      <c r="AQ4" s="30"/>
      <c r="AR4" s="30"/>
      <c r="AS4" s="30"/>
      <c r="AT4" s="11"/>
      <c r="AU4" s="30"/>
      <c r="AV4" s="19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40" t="s">
        <v>204</v>
      </c>
      <c r="B5" s="135" t="s">
        <v>581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44"/>
      <c r="Y5" s="124"/>
      <c r="AA5" s="19"/>
      <c r="AB5" s="30"/>
      <c r="AC5" s="3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30"/>
      <c r="AQ5" s="19"/>
      <c r="AR5" s="30"/>
      <c r="AS5" s="30"/>
      <c r="AT5" s="11"/>
      <c r="AU5" s="30"/>
      <c r="AV5" s="19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40"/>
      <c r="B6" s="166" t="s">
        <v>146</v>
      </c>
      <c r="C6" s="139"/>
      <c r="D6" s="166" t="s">
        <v>205</v>
      </c>
      <c r="E6" s="167"/>
      <c r="F6" s="105"/>
      <c r="G6" s="121"/>
      <c r="H6" s="105"/>
      <c r="I6" s="121"/>
      <c r="J6" s="105"/>
      <c r="K6" s="121"/>
      <c r="L6" s="105"/>
      <c r="M6" s="121"/>
      <c r="N6" s="105"/>
      <c r="O6" s="121"/>
      <c r="P6" s="138"/>
      <c r="Q6" s="88"/>
      <c r="R6" s="105"/>
      <c r="S6" s="121"/>
      <c r="T6" s="105"/>
      <c r="U6" s="121"/>
      <c r="V6" s="105"/>
      <c r="W6" s="121"/>
      <c r="X6" s="105"/>
      <c r="Y6" s="121"/>
      <c r="AA6" s="30"/>
      <c r="AB6" s="19"/>
      <c r="AC6" s="30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30"/>
      <c r="AQ6" s="30"/>
      <c r="AR6" s="19"/>
      <c r="AS6" s="30"/>
      <c r="AT6" s="11"/>
      <c r="AU6" s="30"/>
      <c r="AV6" s="19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40"/>
      <c r="B7" s="166" t="s">
        <v>206</v>
      </c>
      <c r="C7" s="139"/>
      <c r="D7" s="166" t="s">
        <v>207</v>
      </c>
      <c r="E7" s="167"/>
      <c r="F7" s="105"/>
      <c r="G7" s="121"/>
      <c r="H7" s="105"/>
      <c r="I7" s="121"/>
      <c r="J7" s="105"/>
      <c r="K7" s="121"/>
      <c r="L7" s="105" t="s">
        <v>208</v>
      </c>
      <c r="M7" s="121"/>
      <c r="N7" s="105" t="s">
        <v>208</v>
      </c>
      <c r="O7" s="121"/>
      <c r="P7" s="105"/>
      <c r="Q7" s="121"/>
      <c r="R7" s="105" t="s">
        <v>209</v>
      </c>
      <c r="S7" s="121"/>
      <c r="T7" s="105" t="s">
        <v>129</v>
      </c>
      <c r="U7" s="121"/>
      <c r="V7" s="105" t="s">
        <v>141</v>
      </c>
      <c r="W7" s="121"/>
      <c r="X7" s="105" t="s">
        <v>171</v>
      </c>
      <c r="Y7" s="121"/>
      <c r="AA7" s="19"/>
      <c r="AB7" s="20"/>
      <c r="AC7" s="3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30"/>
      <c r="AQ7" s="30"/>
      <c r="AR7" s="20"/>
      <c r="AS7" s="30"/>
      <c r="AT7" s="19"/>
      <c r="AU7" s="30"/>
      <c r="AV7" s="19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>
      <c r="A8" s="140"/>
      <c r="B8" s="168" t="s">
        <v>146</v>
      </c>
      <c r="C8" s="169"/>
      <c r="D8" s="168" t="s">
        <v>206</v>
      </c>
      <c r="E8" s="170"/>
      <c r="F8" s="95" t="s">
        <v>164</v>
      </c>
      <c r="G8" s="124"/>
      <c r="H8" s="95" t="s">
        <v>168</v>
      </c>
      <c r="I8" s="124"/>
      <c r="J8" s="95" t="s">
        <v>105</v>
      </c>
      <c r="K8" s="124"/>
      <c r="L8" s="95" t="s">
        <v>210</v>
      </c>
      <c r="M8" s="124"/>
      <c r="N8" s="151" t="s">
        <v>211</v>
      </c>
      <c r="O8" s="124"/>
      <c r="P8" s="95" t="s">
        <v>126</v>
      </c>
      <c r="Q8" s="124"/>
      <c r="R8" s="95" t="s">
        <v>212</v>
      </c>
      <c r="S8" s="124"/>
      <c r="T8" s="95" t="s">
        <v>579</v>
      </c>
      <c r="U8" s="124"/>
      <c r="V8" s="95" t="s">
        <v>214</v>
      </c>
      <c r="W8" s="124"/>
      <c r="X8" s="151" t="s">
        <v>215</v>
      </c>
      <c r="Y8" s="124"/>
      <c r="AA8" s="19"/>
      <c r="AB8" s="30"/>
      <c r="AC8" s="30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30"/>
      <c r="AQ8" s="30"/>
      <c r="AR8" s="30"/>
      <c r="AS8" s="11"/>
      <c r="AT8" s="112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>
      <c r="A9" s="142"/>
      <c r="B9" s="171" t="s">
        <v>216</v>
      </c>
      <c r="C9" s="172" t="s">
        <v>92</v>
      </c>
      <c r="D9" s="171" t="s">
        <v>216</v>
      </c>
      <c r="E9" s="172" t="s">
        <v>92</v>
      </c>
      <c r="F9" s="171" t="s">
        <v>216</v>
      </c>
      <c r="G9" s="172" t="s">
        <v>92</v>
      </c>
      <c r="H9" s="171" t="s">
        <v>216</v>
      </c>
      <c r="I9" s="172" t="s">
        <v>92</v>
      </c>
      <c r="J9" s="171" t="s">
        <v>216</v>
      </c>
      <c r="K9" s="172" t="s">
        <v>92</v>
      </c>
      <c r="L9" s="173" t="s">
        <v>216</v>
      </c>
      <c r="M9" s="174" t="s">
        <v>92</v>
      </c>
      <c r="N9" s="173" t="s">
        <v>216</v>
      </c>
      <c r="O9" s="174" t="s">
        <v>92</v>
      </c>
      <c r="P9" s="173" t="s">
        <v>216</v>
      </c>
      <c r="Q9" s="175" t="s">
        <v>92</v>
      </c>
      <c r="R9" s="176" t="s">
        <v>216</v>
      </c>
      <c r="S9" s="174" t="s">
        <v>92</v>
      </c>
      <c r="T9" s="173" t="s">
        <v>216</v>
      </c>
      <c r="U9" s="174" t="s">
        <v>92</v>
      </c>
      <c r="V9" s="173" t="s">
        <v>216</v>
      </c>
      <c r="W9" s="174" t="s">
        <v>92</v>
      </c>
      <c r="X9" s="173" t="s">
        <v>216</v>
      </c>
      <c r="Y9" s="174" t="s">
        <v>92</v>
      </c>
      <c r="AA9" s="19"/>
      <c r="AB9" s="30"/>
      <c r="AC9" s="30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30"/>
      <c r="AQ9" s="177"/>
      <c r="AR9" s="3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55"/>
      <c r="B10" s="155"/>
      <c r="C10" s="178">
        <v>1</v>
      </c>
      <c r="D10" s="155"/>
      <c r="E10" s="178">
        <v>1</v>
      </c>
      <c r="F10" s="155"/>
      <c r="G10" s="178">
        <v>1</v>
      </c>
      <c r="H10" s="155"/>
      <c r="I10" s="178">
        <v>1</v>
      </c>
      <c r="J10" s="155"/>
      <c r="K10" s="178">
        <v>1</v>
      </c>
      <c r="L10" s="130"/>
      <c r="M10" s="179">
        <v>1</v>
      </c>
      <c r="N10" s="130"/>
      <c r="O10" s="179">
        <v>1</v>
      </c>
      <c r="P10" s="130"/>
      <c r="Q10" s="178">
        <v>1</v>
      </c>
      <c r="R10" s="130"/>
      <c r="S10" s="179">
        <v>1</v>
      </c>
      <c r="T10" s="130"/>
      <c r="U10" s="179">
        <v>1</v>
      </c>
      <c r="V10" s="130"/>
      <c r="W10" s="179">
        <v>1.01</v>
      </c>
      <c r="X10" s="130">
        <v>1</v>
      </c>
      <c r="Y10" s="178">
        <v>1</v>
      </c>
      <c r="AA10" s="19"/>
      <c r="AB10" s="30"/>
      <c r="AC10" s="30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30"/>
      <c r="AQ10" s="177"/>
      <c r="AR10" s="3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130"/>
      <c r="B11" s="155"/>
      <c r="C11" s="178">
        <v>1</v>
      </c>
      <c r="D11" s="130"/>
      <c r="E11" s="178">
        <v>1</v>
      </c>
      <c r="F11" s="130"/>
      <c r="G11" s="178">
        <v>1</v>
      </c>
      <c r="H11" s="130"/>
      <c r="I11" s="178">
        <v>1</v>
      </c>
      <c r="J11" s="130"/>
      <c r="K11" s="178">
        <v>1</v>
      </c>
      <c r="L11" s="130"/>
      <c r="M11" s="179">
        <v>1</v>
      </c>
      <c r="N11" s="130"/>
      <c r="O11" s="179">
        <v>1</v>
      </c>
      <c r="P11" s="130"/>
      <c r="Q11" s="178">
        <v>1</v>
      </c>
      <c r="R11" s="130"/>
      <c r="S11" s="179">
        <v>1.01</v>
      </c>
      <c r="T11" s="130"/>
      <c r="U11" s="179">
        <v>1</v>
      </c>
      <c r="V11" s="130"/>
      <c r="W11" s="179">
        <v>1.01</v>
      </c>
      <c r="X11" s="130">
        <v>1</v>
      </c>
      <c r="Y11" s="178">
        <v>1</v>
      </c>
      <c r="AA11" s="19"/>
      <c r="AB11" s="30"/>
      <c r="AC11" s="30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30"/>
      <c r="AQ11" s="177"/>
      <c r="AR11" s="3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19"/>
      <c r="AB12" s="30"/>
      <c r="AC12" s="30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30"/>
      <c r="AQ12" s="177"/>
      <c r="AR12" s="3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19"/>
      <c r="AB13" s="30"/>
      <c r="AC13" s="30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30"/>
      <c r="AQ13" s="177"/>
      <c r="AR13" s="3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19"/>
      <c r="AB14" s="30"/>
      <c r="AC14" s="30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30"/>
      <c r="AQ14" s="177"/>
      <c r="AR14" s="30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217</v>
      </c>
      <c r="AA15" s="19"/>
      <c r="AB15" s="30"/>
      <c r="AC15" s="30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30"/>
      <c r="AQ15" s="177"/>
      <c r="AR15" s="3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75">
      <c r="A16" s="157"/>
      <c r="B16" s="180" t="s">
        <v>203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88"/>
      <c r="AA16" s="19"/>
      <c r="AB16" s="30"/>
      <c r="AC16" s="30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30"/>
      <c r="AQ16" s="177"/>
      <c r="AR16" s="30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40" t="s">
        <v>204</v>
      </c>
      <c r="B17" s="95" t="s">
        <v>581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124"/>
      <c r="AA17" s="19"/>
      <c r="AB17" s="30"/>
      <c r="AC17" s="30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30"/>
      <c r="AQ17" s="177"/>
      <c r="AR17" s="30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105"/>
      <c r="B18" s="181"/>
      <c r="C18" s="141"/>
      <c r="D18" s="162"/>
      <c r="E18" s="162"/>
      <c r="F18" s="138"/>
      <c r="G18" s="88"/>
      <c r="H18" s="11"/>
      <c r="I18" s="121"/>
      <c r="J18" s="105"/>
      <c r="K18" s="121"/>
      <c r="L18" s="105"/>
      <c r="M18" s="121"/>
      <c r="N18" s="105"/>
      <c r="O18" s="121"/>
      <c r="P18" s="138"/>
      <c r="Q18" s="88"/>
      <c r="R18" s="105"/>
      <c r="S18" s="121"/>
      <c r="T18" s="105"/>
      <c r="U18" s="121"/>
      <c r="V18" s="105"/>
      <c r="W18" s="121"/>
      <c r="X18" s="105"/>
      <c r="Y18" s="121"/>
      <c r="AA18" s="19"/>
      <c r="AB18" s="30"/>
      <c r="AC18" s="30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30"/>
      <c r="AQ18" s="177"/>
      <c r="AR18" s="30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75">
      <c r="A19" s="105"/>
      <c r="B19" s="182" t="s">
        <v>136</v>
      </c>
      <c r="C19" s="139"/>
      <c r="D19" s="96" t="s">
        <v>138</v>
      </c>
      <c r="E19" s="162"/>
      <c r="F19" s="166" t="s">
        <v>218</v>
      </c>
      <c r="G19" s="121"/>
      <c r="H19" s="11" t="s">
        <v>219</v>
      </c>
      <c r="I19" s="121"/>
      <c r="J19" s="105" t="s">
        <v>174</v>
      </c>
      <c r="K19" s="121"/>
      <c r="L19" s="105" t="s">
        <v>174</v>
      </c>
      <c r="M19" s="121"/>
      <c r="N19" s="105" t="s">
        <v>128</v>
      </c>
      <c r="O19" s="121"/>
      <c r="P19" s="105" t="s">
        <v>220</v>
      </c>
      <c r="Q19" s="121"/>
      <c r="R19" s="105" t="s">
        <v>98</v>
      </c>
      <c r="S19" s="121"/>
      <c r="T19" s="150" t="s">
        <v>221</v>
      </c>
      <c r="U19" s="121"/>
      <c r="V19" s="105" t="s">
        <v>109</v>
      </c>
      <c r="W19" s="121"/>
      <c r="X19" s="105" t="s">
        <v>222</v>
      </c>
      <c r="Y19" s="121"/>
      <c r="AA19" s="19"/>
      <c r="AB19" s="30"/>
      <c r="AC19" s="30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30"/>
      <c r="AQ19" s="177"/>
      <c r="AR19" s="30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5" thickBot="1">
      <c r="A20" s="105"/>
      <c r="B20" s="183"/>
      <c r="C20" s="169"/>
      <c r="D20" s="184"/>
      <c r="E20" s="185"/>
      <c r="F20" s="168"/>
      <c r="G20" s="124"/>
      <c r="H20" s="44"/>
      <c r="I20" s="124"/>
      <c r="J20" s="95" t="s">
        <v>223</v>
      </c>
      <c r="K20" s="124"/>
      <c r="L20" s="168" t="s">
        <v>224</v>
      </c>
      <c r="M20" s="124"/>
      <c r="N20" s="151" t="s">
        <v>225</v>
      </c>
      <c r="O20" s="124"/>
      <c r="P20" s="95"/>
      <c r="Q20" s="124"/>
      <c r="R20" s="95"/>
      <c r="S20" s="124"/>
      <c r="T20" s="95" t="s">
        <v>213</v>
      </c>
      <c r="U20" s="124"/>
      <c r="V20" s="95"/>
      <c r="W20" s="124"/>
      <c r="X20" s="186" t="s">
        <v>226</v>
      </c>
      <c r="Y20" s="124"/>
      <c r="AA20" s="19"/>
      <c r="AB20" s="30"/>
      <c r="AC20" s="30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30"/>
      <c r="AQ20" s="177"/>
      <c r="AR20" s="30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42"/>
      <c r="B21" s="1552" t="s">
        <v>216</v>
      </c>
      <c r="C21" s="1553" t="s">
        <v>92</v>
      </c>
      <c r="D21" s="1552" t="s">
        <v>216</v>
      </c>
      <c r="E21" s="1553" t="s">
        <v>92</v>
      </c>
      <c r="F21" s="163" t="s">
        <v>216</v>
      </c>
      <c r="G21" s="1554" t="s">
        <v>92</v>
      </c>
      <c r="H21" s="1552" t="s">
        <v>216</v>
      </c>
      <c r="I21" s="1553" t="s">
        <v>92</v>
      </c>
      <c r="J21" s="1552" t="s">
        <v>216</v>
      </c>
      <c r="K21" s="1553" t="s">
        <v>92</v>
      </c>
      <c r="L21" s="64" t="s">
        <v>216</v>
      </c>
      <c r="M21" s="187" t="s">
        <v>92</v>
      </c>
      <c r="N21" s="1552" t="s">
        <v>216</v>
      </c>
      <c r="O21" s="1553" t="s">
        <v>92</v>
      </c>
      <c r="P21" s="1552" t="s">
        <v>216</v>
      </c>
      <c r="Q21" s="1553" t="s">
        <v>92</v>
      </c>
      <c r="R21" s="1555" t="s">
        <v>216</v>
      </c>
      <c r="S21" s="1553" t="s">
        <v>92</v>
      </c>
      <c r="T21" s="1552" t="s">
        <v>216</v>
      </c>
      <c r="U21" s="1553" t="s">
        <v>92</v>
      </c>
      <c r="V21" s="1552" t="s">
        <v>216</v>
      </c>
      <c r="W21" s="1553" t="s">
        <v>92</v>
      </c>
      <c r="X21" s="1552" t="s">
        <v>216</v>
      </c>
      <c r="Y21" s="1556" t="s">
        <v>92</v>
      </c>
      <c r="AA21" s="19"/>
      <c r="AB21" s="30"/>
      <c r="AC21" s="30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30"/>
      <c r="AQ21" s="177"/>
      <c r="AR21" s="30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55"/>
      <c r="B22" s="1333"/>
      <c r="C22" s="1551">
        <v>1</v>
      </c>
      <c r="D22" s="1333"/>
      <c r="E22" s="1551">
        <v>1</v>
      </c>
      <c r="F22" s="1333"/>
      <c r="G22" s="1551">
        <v>1</v>
      </c>
      <c r="H22" s="1333"/>
      <c r="I22" s="1551">
        <v>1</v>
      </c>
      <c r="J22" s="1333"/>
      <c r="K22" s="1551">
        <v>1</v>
      </c>
      <c r="L22" s="1333"/>
      <c r="M22" s="1551">
        <v>1</v>
      </c>
      <c r="N22" s="1333"/>
      <c r="O22" s="1551">
        <v>1</v>
      </c>
      <c r="P22" s="1333">
        <v>6.7</v>
      </c>
      <c r="Q22" s="1551">
        <v>1.01</v>
      </c>
      <c r="R22" s="1333">
        <v>62.3</v>
      </c>
      <c r="S22" s="1551">
        <v>1</v>
      </c>
      <c r="T22" s="1333"/>
      <c r="U22" s="1551">
        <v>1</v>
      </c>
      <c r="V22" s="1333"/>
      <c r="W22" s="1551">
        <v>1</v>
      </c>
      <c r="X22" s="1333"/>
      <c r="Y22" s="1551">
        <v>1</v>
      </c>
      <c r="AA22" s="19"/>
      <c r="AB22" s="30"/>
      <c r="AC22" s="30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30"/>
      <c r="AQ22" s="177"/>
      <c r="AR22" s="30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130"/>
      <c r="B23" s="155"/>
      <c r="C23" s="178">
        <v>1</v>
      </c>
      <c r="D23" s="130"/>
      <c r="E23" s="178">
        <v>1</v>
      </c>
      <c r="F23" s="130"/>
      <c r="G23" s="178">
        <v>1</v>
      </c>
      <c r="H23" s="130"/>
      <c r="I23" s="178">
        <v>1</v>
      </c>
      <c r="J23" s="130"/>
      <c r="K23" s="178">
        <v>1</v>
      </c>
      <c r="L23" s="130"/>
      <c r="M23" s="178">
        <v>1</v>
      </c>
      <c r="N23" s="130"/>
      <c r="O23" s="178">
        <v>1</v>
      </c>
      <c r="P23" s="130">
        <v>6.7</v>
      </c>
      <c r="Q23" s="179">
        <v>1.01</v>
      </c>
      <c r="R23" s="130">
        <v>62.3</v>
      </c>
      <c r="S23" s="178">
        <v>1</v>
      </c>
      <c r="T23" s="130"/>
      <c r="U23" s="178">
        <v>1</v>
      </c>
      <c r="V23" s="130"/>
      <c r="W23" s="178">
        <v>1</v>
      </c>
      <c r="X23" s="130"/>
      <c r="Y23" s="178">
        <v>1</v>
      </c>
      <c r="AA23" s="19"/>
      <c r="AB23" s="30"/>
      <c r="AC23" s="30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30"/>
      <c r="AQ23" s="177"/>
      <c r="AR23" s="30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19"/>
      <c r="AB24" s="30"/>
      <c r="AC24" s="30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30"/>
      <c r="AQ24" s="177"/>
      <c r="AR24" s="3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19"/>
      <c r="AB25" s="30"/>
      <c r="AC25" s="30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30"/>
      <c r="AQ25" s="177"/>
      <c r="AR25" s="30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19"/>
      <c r="AB26" s="30"/>
      <c r="AC26" s="188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8"/>
      <c r="AQ26" s="177"/>
      <c r="AR26" s="30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19"/>
      <c r="AB27" s="30"/>
      <c r="AC27" s="188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88"/>
      <c r="AQ27" s="177"/>
      <c r="AR27" s="30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19"/>
      <c r="AB28" s="30"/>
      <c r="AC28" s="188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8"/>
      <c r="AQ28" s="177"/>
      <c r="AR28" s="30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19"/>
      <c r="AB29" s="30"/>
      <c r="AC29" s="30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30"/>
      <c r="AQ29" s="177"/>
      <c r="AR29" s="30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19"/>
      <c r="AB30" s="30"/>
      <c r="AC30" s="189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88"/>
      <c r="AQ30" s="177"/>
      <c r="AR30" s="30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19"/>
      <c r="AB31" s="30"/>
      <c r="AC31" s="30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30"/>
      <c r="AQ31" s="177"/>
      <c r="AR31" s="30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19"/>
      <c r="AB32" s="30"/>
      <c r="AC32" s="30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30"/>
      <c r="AQ32" s="177"/>
      <c r="AR32" s="30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19"/>
      <c r="AB33" s="30"/>
      <c r="AC33" s="30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30"/>
      <c r="AQ33" s="177"/>
      <c r="AR33" s="30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19"/>
      <c r="AB34" s="30"/>
      <c r="AC34" s="30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30"/>
      <c r="AQ34" s="177"/>
      <c r="AR34" s="30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19"/>
      <c r="AB35" s="30"/>
      <c r="AC35" s="30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30"/>
      <c r="AQ35" s="177"/>
      <c r="AR35" s="30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19"/>
      <c r="AB36" s="30"/>
      <c r="AC36" s="30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90"/>
      <c r="AP36" s="188"/>
      <c r="AQ36" s="177"/>
      <c r="AR36" s="30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19"/>
      <c r="AB37" s="30"/>
      <c r="AC37" s="30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90"/>
      <c r="AP37" s="188"/>
      <c r="AQ37" s="177"/>
      <c r="AR37" s="30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19"/>
      <c r="AB38" s="30"/>
      <c r="AC38" s="30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88"/>
      <c r="AQ38" s="177"/>
      <c r="AR38" s="30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19"/>
      <c r="AB39" s="30"/>
      <c r="AC39" s="30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88"/>
      <c r="AQ39" s="177"/>
      <c r="AR39" s="30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ОБЕД-ПОЛДНИК меню  7-11л.  </vt:lpstr>
      <vt:lpstr>ОБЕД-ПОЛДНИК раскладка7-11л. </vt:lpstr>
      <vt:lpstr>ОБЕД-ПОЛДНИК  ведомость 7-11л.</vt:lpstr>
      <vt:lpstr>Компановка меню 7-11 л. 10 дней</vt:lpstr>
      <vt:lpstr>выполн нат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2021-01-09T09:24:02Z</cp:lastPrinted>
  <dcterms:created xsi:type="dcterms:W3CDTF">2006-09-28T05:33:49Z</dcterms:created>
  <dcterms:modified xsi:type="dcterms:W3CDTF">2021-08-29T22:20:07Z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